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FICHES D'ENCAISSEMENTS\"/>
    </mc:Choice>
  </mc:AlternateContent>
  <bookViews>
    <workbookView xWindow="240" yWindow="45" windowWidth="20115" windowHeight="7995" activeTab="1"/>
  </bookViews>
  <sheets>
    <sheet name="IMPOT NIANGON ADJAME" sheetId="24" r:id="rId1"/>
    <sheet name="DEC 16" sheetId="27" r:id="rId2"/>
    <sheet name="JANV 17" sheetId="28" r:id="rId3"/>
    <sheet name="FEV 17" sheetId="29" r:id="rId4"/>
    <sheet name="MARS 17" sheetId="30" r:id="rId5"/>
    <sheet name="AVRIL 17 " sheetId="31" r:id="rId6"/>
    <sheet name="MAI 17" sheetId="32" r:id="rId7"/>
    <sheet name="JUIN 17" sheetId="34" r:id="rId8"/>
    <sheet name="JUILLET 17" sheetId="35" r:id="rId9"/>
    <sheet name="AOUT 17 " sheetId="36" r:id="rId10"/>
    <sheet name="SEPTEMBRE 17 " sheetId="37" r:id="rId11"/>
    <sheet name="OCTOBRE 17" sheetId="38" r:id="rId12"/>
    <sheet name="NOVEMBRE 17 " sheetId="39" r:id="rId13"/>
    <sheet name="DECEMBRE 17" sheetId="40" r:id="rId14"/>
    <sheet name="Feuil1" sheetId="33" r:id="rId15"/>
  </sheets>
  <calcPr calcId="152511"/>
</workbook>
</file>

<file path=xl/calcChain.xml><?xml version="1.0" encoding="utf-8"?>
<calcChain xmlns="http://schemas.openxmlformats.org/spreadsheetml/2006/main">
  <c r="J32" i="40" l="1"/>
  <c r="J33" i="40" s="1"/>
  <c r="C33" i="40"/>
  <c r="C34" i="40" s="1"/>
  <c r="F13" i="40"/>
  <c r="E13" i="40"/>
  <c r="J15" i="39" l="1"/>
  <c r="J14" i="39"/>
  <c r="J13" i="39"/>
  <c r="J12" i="39"/>
  <c r="H13" i="39"/>
  <c r="C33" i="39" l="1"/>
  <c r="C34" i="39" s="1"/>
  <c r="J31" i="39"/>
  <c r="J32" i="39" s="1"/>
  <c r="F13" i="39"/>
  <c r="E13" i="39"/>
  <c r="C33" i="38"/>
  <c r="C34" i="38" s="1"/>
  <c r="J31" i="38"/>
  <c r="J32" i="38" s="1"/>
  <c r="I13" i="38"/>
  <c r="H13" i="38"/>
  <c r="G13" i="38"/>
  <c r="F13" i="38"/>
  <c r="E13" i="38"/>
  <c r="J13" i="38"/>
  <c r="J15" i="38" s="1"/>
  <c r="J12" i="38"/>
  <c r="C34" i="37" l="1"/>
  <c r="J16" i="37"/>
  <c r="E14" i="37"/>
  <c r="F14" i="37"/>
  <c r="G14" i="37"/>
  <c r="H14" i="37"/>
  <c r="I14" i="37"/>
  <c r="J14" i="37"/>
  <c r="J32" i="37" l="1"/>
  <c r="J33" i="37" s="1"/>
  <c r="J13" i="37"/>
  <c r="J12" i="37"/>
  <c r="C35" i="37" l="1"/>
  <c r="C31" i="36" l="1"/>
  <c r="J12" i="36" l="1"/>
  <c r="I13" i="36"/>
  <c r="J13" i="36" s="1"/>
  <c r="J15" i="36" s="1"/>
  <c r="C32" i="36" l="1"/>
  <c r="F13" i="36"/>
  <c r="E13" i="36"/>
  <c r="I14" i="35" l="1"/>
  <c r="C31" i="35" l="1"/>
  <c r="H14" i="35"/>
  <c r="J14" i="35"/>
  <c r="J16" i="35" s="1"/>
  <c r="J12" i="35"/>
  <c r="C31" i="34"/>
  <c r="I15" i="34"/>
  <c r="H15" i="34"/>
  <c r="J14" i="34"/>
  <c r="J12" i="34"/>
  <c r="J15" i="34" l="1"/>
  <c r="J17" i="34" s="1"/>
  <c r="C32" i="35"/>
  <c r="G14" i="35"/>
  <c r="F14" i="35"/>
  <c r="E14" i="35"/>
  <c r="C32" i="34" l="1"/>
  <c r="G15" i="34"/>
  <c r="F15" i="34"/>
  <c r="E15" i="34"/>
  <c r="H15" i="32"/>
  <c r="I15" i="32"/>
  <c r="J14" i="32"/>
  <c r="J12" i="32"/>
  <c r="J15" i="32" s="1"/>
  <c r="J13" i="32"/>
  <c r="J16" i="32" l="1"/>
  <c r="J17" i="32" s="1"/>
  <c r="C29" i="32" l="1"/>
  <c r="C30" i="32" s="1"/>
  <c r="G15" i="32"/>
  <c r="F15" i="32"/>
  <c r="E15" i="32"/>
  <c r="H15" i="31"/>
  <c r="I15" i="31"/>
  <c r="J13" i="31"/>
  <c r="J14" i="31"/>
  <c r="J12" i="31"/>
  <c r="J15" i="31" s="1"/>
  <c r="J16" i="31" s="1"/>
  <c r="J17" i="31" s="1"/>
  <c r="C30" i="31" l="1"/>
  <c r="C31" i="31" s="1"/>
  <c r="G15" i="31" l="1"/>
  <c r="F15" i="31"/>
  <c r="E15" i="31"/>
  <c r="H15" i="30"/>
  <c r="I15" i="30"/>
  <c r="J13" i="30"/>
  <c r="J14" i="30"/>
  <c r="J12" i="30"/>
  <c r="J15" i="30" l="1"/>
  <c r="J13" i="29"/>
  <c r="H15" i="29" l="1"/>
  <c r="I15" i="29"/>
  <c r="J14" i="29"/>
  <c r="J15" i="29" s="1"/>
  <c r="J17" i="29" s="1"/>
  <c r="J12" i="29"/>
  <c r="G15" i="30"/>
  <c r="F15" i="30"/>
  <c r="E15" i="30"/>
  <c r="H15" i="28" l="1"/>
  <c r="I15" i="28"/>
  <c r="J13" i="28"/>
  <c r="J14" i="28"/>
  <c r="J12" i="28"/>
  <c r="J15" i="28" s="1"/>
  <c r="G15" i="29"/>
  <c r="F15" i="29"/>
  <c r="E15" i="29"/>
  <c r="I12" i="27" l="1"/>
  <c r="J10" i="27"/>
  <c r="J9" i="27"/>
  <c r="J12" i="27" s="1"/>
  <c r="H12" i="27"/>
  <c r="G15" i="28" l="1"/>
  <c r="F15" i="28"/>
  <c r="E15" i="28"/>
  <c r="J26" i="27" l="1"/>
  <c r="J25" i="27"/>
  <c r="H25" i="27"/>
  <c r="H24" i="27"/>
  <c r="H27" i="27" s="1"/>
  <c r="G12" i="27"/>
  <c r="F12" i="27"/>
  <c r="E12" i="27"/>
  <c r="J24" i="27" l="1"/>
  <c r="F19" i="24"/>
  <c r="F21" i="24" s="1"/>
  <c r="H29" i="27" l="1"/>
  <c r="J27" i="27"/>
</calcChain>
</file>

<file path=xl/sharedStrings.xml><?xml version="1.0" encoding="utf-8"?>
<sst xmlns="http://schemas.openxmlformats.org/spreadsheetml/2006/main" count="696" uniqueCount="143">
  <si>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</si>
  <si>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</si>
  <si>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</si>
  <si>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</si>
  <si>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</si>
  <si>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</si>
  <si>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</si>
  <si>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</si>
  <si>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</si>
  <si>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</si>
  <si>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</si>
  <si>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</si>
  <si>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</si>
  <si>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</si>
  <si>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09241251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</si>
  <si>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</si>
  <si>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</si>
  <si>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</si>
  <si>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</si>
  <si>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</si>
  <si>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Cel. 05 53 76 55 - 59 64 12 44</t>
  </si>
  <si>
    <t>Mme TOH LOU ANNE</t>
  </si>
  <si>
    <t>08291942</t>
  </si>
  <si>
    <t>41294518 - 09554661</t>
  </si>
  <si>
    <t>LAGO LOUANDE YEDESSE</t>
  </si>
  <si>
    <t>CAPORAL LAGO LOUANDE YEDESSE  MECANO: 34556 / CEL. 09 23 70 27 EN SERVICE AUX FORCES SPECIALES A COCODY LYCEE CLASSIQUE</t>
  </si>
  <si>
    <t>DOIT 17 MOIS DE LOYERS DE 50 000 F CFA DE JUILLET 2014 A DECEMBRE 2015. PROTOCOLE DE REMBOURSEMENT MENSUEL PAR VERSEMENT SUR ORANGE MONEY</t>
  </si>
  <si>
    <t>07 85 65 28 A COMPTER DE JANVIER 2016. PREMIER VERSEMENT FAIT LE 28 FEVRIER 2016 PAR YEDESSE LUI-MÊME</t>
  </si>
  <si>
    <t>CHEF DU SERVICE CASERNEMENT: A/C MAJOR GUIGO MARTIAL (08481658)LE FACILITATEUR AYANT UNE PROCURATION DE YEDESSE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</si>
  <si>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</si>
  <si>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</si>
  <si>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</si>
  <si>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</si>
  <si>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</si>
  <si>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</si>
  <si>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</si>
  <si>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720 000 F CFA - ARRIERES 2013 + 2014 + 2015 : 1 845 000 F CFA SOIT UN TOTAL DE 2 565 000 F CFA</t>
  </si>
  <si>
    <t>RETENUES FISCALES</t>
  </si>
  <si>
    <t>M N'GUESSAN 47504548</t>
  </si>
  <si>
    <t>PENALTES</t>
  </si>
  <si>
    <t>Nombre de Pièces</t>
  </si>
  <si>
    <t>BANHORO MAHAMOUDOU</t>
  </si>
  <si>
    <t>LORNG METCH DIDIER</t>
  </si>
  <si>
    <t>VAGBA ZOGBOLOU SERGES OLIVIER</t>
  </si>
  <si>
    <t>CISSE MOYABI</t>
  </si>
  <si>
    <t>DIAKITE MAMOUROU</t>
  </si>
  <si>
    <t>GUETONDE LOUA LUCAS BJAKO</t>
  </si>
  <si>
    <t>40 46 22 01</t>
  </si>
  <si>
    <t>40 58 46 87</t>
  </si>
  <si>
    <t>57 41 58 43</t>
  </si>
  <si>
    <t>08 55 68 59</t>
  </si>
  <si>
    <t>09 46 35 79</t>
  </si>
  <si>
    <t>09 24 12 51</t>
  </si>
  <si>
    <t>08 29 19 42</t>
  </si>
  <si>
    <t>ETAT D'OCCUPATION : MOIS D'OCTOBRE 2016</t>
  </si>
  <si>
    <t xml:space="preserve"> AMARA SYLLA N° CC: 7407291W</t>
  </si>
  <si>
    <t>DECLARATION IMPOT FONCIER 2017</t>
  </si>
  <si>
    <t>21 BP 3878 ABIDJAN 21  - CEL: 05 53 76 55 - 59 64 12 44</t>
  </si>
  <si>
    <t>TOTAL  ANNUEL</t>
  </si>
  <si>
    <t>ETAT DES ENCAISSEMENTS : MOIS DE DECEMBRE 2016</t>
  </si>
  <si>
    <t>22/12/16</t>
  </si>
  <si>
    <t>OM</t>
  </si>
  <si>
    <t>M N'GUESSAN KASSI FULGENCE</t>
  </si>
  <si>
    <t>M N'GUESSAN KASSI FULGENCE 47504548</t>
  </si>
  <si>
    <t>10/01/17</t>
  </si>
  <si>
    <t>ESPECES</t>
  </si>
  <si>
    <t>12/01/17</t>
  </si>
  <si>
    <t>CCGIM</t>
  </si>
  <si>
    <t>FICHE DES ENCAISSEMENTS : MOIS DE JANVIER 2017</t>
  </si>
  <si>
    <t>UN HUSSIER A ENGAGE LA PROCEDURE JUDICIAIRE CONTRE LE CAPORAL LAGO</t>
  </si>
  <si>
    <t>FICHE DES ENCAISSEMENTS : MOIS DE FEVRIER 2017</t>
  </si>
  <si>
    <t>10/02/17</t>
  </si>
  <si>
    <t>UN COMPROMIS A ÉTÉ TROUVE A L'AMIABLE: UNE RECONNAISSANCE DE DETTE DE 800 000 F EN PLUS DE 80 000 F DE L'HUISSIER SOIT UNE SOMME DE 880 000 F</t>
  </si>
  <si>
    <t>REMBOURSEMENT SUR 17 MOIS DE 50 000 F PAR LE CHEF DU SERVICE LOGEMENT DES FORCES SPECIALES LE SERGENT CHEF DIARRASSOUBA</t>
  </si>
  <si>
    <t>06/02/17</t>
  </si>
  <si>
    <t>HUISSIER</t>
  </si>
  <si>
    <t>13/02/17</t>
  </si>
  <si>
    <t>01 01 41 17  - 07 79 01 17 ( 30 000 F CFA ONT ÉTÉ PAYE SUR LE CHAMP SUR LES 80 000 F DE L'HUISSIER A REMBOURSER)</t>
  </si>
  <si>
    <t>FICHE DES ENCAISSEMENTS : MOIS DE MARS 2017</t>
  </si>
  <si>
    <t>10/03/17</t>
  </si>
  <si>
    <t>09/03/17</t>
  </si>
  <si>
    <t>Cel. 05 53 76 55 - 59 64 12 44 - 04 02 95 97</t>
  </si>
  <si>
    <t>12/03/17</t>
  </si>
  <si>
    <t>PARTS CCGIM</t>
  </si>
  <si>
    <t>SOMME A VERSER</t>
  </si>
  <si>
    <t>13/03/17</t>
  </si>
  <si>
    <t>10/04/17</t>
  </si>
  <si>
    <t>04/04/17</t>
  </si>
  <si>
    <t>ORANGE MONEY</t>
  </si>
  <si>
    <t>11/04/17</t>
  </si>
  <si>
    <t>FICHE DES ENCAISSEMENTS : MOIS DE AVRIL 2017</t>
  </si>
  <si>
    <t>PROGRAMME DE REMBOURSEMENTS DE M LAGO LOUANDE YEDESSE</t>
  </si>
  <si>
    <t>DATE</t>
  </si>
  <si>
    <t>MONTANTS</t>
  </si>
  <si>
    <t>MONTANT PAYE</t>
  </si>
  <si>
    <t>RESTE A PAYER</t>
  </si>
  <si>
    <t>OBSERVATIONS</t>
  </si>
  <si>
    <t>12/05/17</t>
  </si>
  <si>
    <t>04/05/17</t>
  </si>
  <si>
    <t>13/05/17</t>
  </si>
  <si>
    <t>FICHE DES ENCAISSEMENTS : MOIS DE MAI 2017</t>
  </si>
  <si>
    <t>COMMISSION CCGIM</t>
  </si>
  <si>
    <t>14/05/17</t>
  </si>
  <si>
    <t>06/06/17</t>
  </si>
  <si>
    <t>12/06/17</t>
  </si>
  <si>
    <t>PART PROPRIETAIRE</t>
  </si>
  <si>
    <t>FICHE DES ENCAISSEMENTS : MOIS DE JUIN 2017</t>
  </si>
  <si>
    <t>A DEMENAGE LE 11 JUIN 2017</t>
  </si>
  <si>
    <t>FICHE DES ENCAISSEMENTS : MOIS DE JUILLET 2017</t>
  </si>
  <si>
    <t>10/07/2017</t>
  </si>
  <si>
    <t>11/07/17</t>
  </si>
  <si>
    <t>DOIT: LOYER DE MAI ET DE JUILLET 2017 + 24 000 F CFA AU CCGIM POUR LES PENALITES ( 144 000 F CFA) + PEINTURE + TRAVAUX</t>
  </si>
  <si>
    <t>NB: Mme TOH LOU ANNE DEMENAGE EN JUILLET 2017 :  180 000 F CFA CAUTION</t>
  </si>
  <si>
    <t>13/07/17</t>
  </si>
  <si>
    <t>CAUTION</t>
  </si>
  <si>
    <t>Mme TOH LOU ANNE a démenagé le 13 juillet 2017</t>
  </si>
  <si>
    <t>Deux mois de loyers amputés sur la caution (180 000 F CFA</t>
  </si>
  <si>
    <t>UTILISATION DE LA CAUTION DE Mme TOH LOU ANNE N° 4</t>
  </si>
  <si>
    <t>08/08/17</t>
  </si>
  <si>
    <t>11/08/17</t>
  </si>
  <si>
    <t>120000 F A/O PAPA SYLLA</t>
  </si>
  <si>
    <t>30 000 F CFAcompensation travaux ont été prélevés sur la caution</t>
  </si>
  <si>
    <t xml:space="preserve"> 30 000 F CFA ont été restitués au locataire</t>
  </si>
  <si>
    <t>FICHE DES ENCAISSEMENTS : MOIS D'AOUT 2017</t>
  </si>
  <si>
    <t>FICHE DES ENCAISSEMENTS : MOIS DE SEPTEMBRE 2017</t>
  </si>
  <si>
    <t>06/09/17</t>
  </si>
  <si>
    <t>M KONATE FORCES SPECIALES CHEF DE YEDESSE (03 65 87 99)</t>
  </si>
  <si>
    <t>M KONATE FORCES SPECIALES CHEF DE YEDESSE (03 65 87 99) LE 06/09/2017</t>
  </si>
  <si>
    <t>YAO KOUAKOU ADJEB PAULIN</t>
  </si>
  <si>
    <t>30/09/17</t>
  </si>
  <si>
    <t>57717207</t>
  </si>
  <si>
    <t>OBS</t>
  </si>
  <si>
    <t>05/10/17</t>
  </si>
  <si>
    <t>11/10/17</t>
  </si>
  <si>
    <t>FICHE DES ENCAISSEMENTS : MOIS D'OCTOBRE 2017</t>
  </si>
  <si>
    <t>07/11/17</t>
  </si>
  <si>
    <t>12/11/17</t>
  </si>
  <si>
    <t>FICHE DES ENCAISSEMENTS : MOIS DE NOVEMBRE 2017</t>
  </si>
  <si>
    <t>06/12/17</t>
  </si>
  <si>
    <t>13/12/17</t>
  </si>
  <si>
    <t>FICHE DES ENCAISSEMENTS : MOIS DE DECEMBRE 2017</t>
  </si>
  <si>
    <t>REPPORT</t>
  </si>
  <si>
    <t>09237027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</si>
</sst>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/>
    <xf numFmtId="164" fontId="0" fillId="0" borderId="1" xfId="0" applyNumberFormat="1" applyBorder="1" applyAlignment="1">
      <alignment vertical="center"/>
    </xf>
    <xf numFmtId="0" fontId="9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1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0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30.28515625" customWidth="1"/>
    <col min="3" max="3" width="9" customWidth="1"/>
    <col min="4" max="4" width="16.140625" customWidth="1"/>
    <col min="5" max="5" width="18.28515625" customWidth="1"/>
    <col min="6" max="6" width="12.28515625" customWidth="1"/>
    <col min="7" max="7" width="10" customWidth="1"/>
  </cols>
  <sheetData>
    <row r="1" spans="1:6" ht="23.25" x14ac:dyDescent="0.25">
      <c r="A1" s="127" t="s">
        <v>54</v>
      </c>
      <c r="B1" s="127"/>
      <c r="C1" s="127"/>
      <c r="D1" s="127"/>
      <c r="E1" s="127"/>
      <c r="F1" s="127"/>
    </row>
    <row r="2" spans="1:6" ht="9" customHeight="1" x14ac:dyDescent="0.25">
      <c r="A2" s="23"/>
      <c r="B2" s="23"/>
      <c r="C2" s="23"/>
      <c r="D2" s="23"/>
      <c r="E2" s="23"/>
      <c r="F2" s="23"/>
    </row>
    <row r="3" spans="1:6" ht="18.75" customHeight="1" x14ac:dyDescent="0.25">
      <c r="A3" s="127" t="s">
        <v>56</v>
      </c>
      <c r="B3" s="127"/>
      <c r="C3" s="127"/>
      <c r="D3" s="127"/>
      <c r="E3" s="127"/>
      <c r="F3" s="127"/>
    </row>
    <row r="4" spans="1:6" ht="6.75" customHeight="1" x14ac:dyDescent="0.3">
      <c r="A4" s="4"/>
      <c r="F4" s="5"/>
    </row>
    <row r="5" spans="1:6" ht="23.25" customHeight="1" x14ac:dyDescent="0.4">
      <c r="A5" s="131" t="s">
        <v>55</v>
      </c>
      <c r="B5" s="131"/>
      <c r="C5" s="131"/>
      <c r="D5" s="131"/>
      <c r="E5" s="131"/>
      <c r="F5" s="131"/>
    </row>
    <row r="6" spans="1:6" ht="18.75" x14ac:dyDescent="0.3">
      <c r="A6" s="128" t="s">
        <v>57</v>
      </c>
      <c r="B6" s="128"/>
      <c r="C6" s="128"/>
      <c r="D6" s="128"/>
      <c r="E6" s="128"/>
      <c r="F6" s="128"/>
    </row>
    <row r="7" spans="1:6" ht="9" customHeight="1" x14ac:dyDescent="0.3">
      <c r="A7" s="4"/>
      <c r="E7" s="18"/>
      <c r="F7" s="18"/>
    </row>
    <row r="8" spans="1:6" ht="18.75" customHeight="1" x14ac:dyDescent="0.3">
      <c r="A8" s="128" t="s">
        <v>18</v>
      </c>
      <c r="B8" s="128"/>
      <c r="C8" s="128"/>
      <c r="D8" s="128"/>
      <c r="E8" s="128"/>
      <c r="F8" s="128"/>
    </row>
    <row r="10" spans="1:6" x14ac:dyDescent="0.25">
      <c r="A10" s="6" t="s">
        <v>0</v>
      </c>
      <c r="B10" s="2" t="s">
        <v>1</v>
      </c>
      <c r="C10" s="2" t="s">
        <v>10</v>
      </c>
      <c r="D10" s="2" t="s">
        <v>40</v>
      </c>
      <c r="E10" s="2" t="s">
        <v>9</v>
      </c>
      <c r="F10" s="2" t="s">
        <v>2</v>
      </c>
    </row>
    <row r="11" spans="1:6" ht="15.75" x14ac:dyDescent="0.25">
      <c r="A11" s="6">
        <v>1</v>
      </c>
      <c r="B11" s="3" t="s">
        <v>41</v>
      </c>
      <c r="C11" s="13">
        <v>1</v>
      </c>
      <c r="D11" s="2">
        <v>2</v>
      </c>
      <c r="E11" s="8" t="s">
        <v>47</v>
      </c>
      <c r="F11" s="24">
        <v>50000</v>
      </c>
    </row>
    <row r="12" spans="1:6" ht="15.75" x14ac:dyDescent="0.25">
      <c r="A12" s="6">
        <v>2</v>
      </c>
      <c r="B12" s="3" t="s">
        <v>42</v>
      </c>
      <c r="C12" s="13">
        <v>2</v>
      </c>
      <c r="D12" s="2">
        <v>2</v>
      </c>
      <c r="E12" s="8" t="s">
        <v>48</v>
      </c>
      <c r="F12" s="24">
        <v>70000</v>
      </c>
    </row>
    <row r="13" spans="1:6" ht="15.75" x14ac:dyDescent="0.25">
      <c r="A13" s="6">
        <v>3</v>
      </c>
      <c r="B13" s="3" t="s">
        <v>43</v>
      </c>
      <c r="C13" s="13">
        <v>3</v>
      </c>
      <c r="D13" s="2">
        <v>2</v>
      </c>
      <c r="E13" s="8" t="s">
        <v>49</v>
      </c>
      <c r="F13" s="24">
        <v>70000</v>
      </c>
    </row>
    <row r="14" spans="1:6" ht="20.25" customHeight="1" x14ac:dyDescent="0.25">
      <c r="A14" s="6">
        <v>4</v>
      </c>
      <c r="B14" s="3" t="s">
        <v>21</v>
      </c>
      <c r="C14" s="13">
        <v>4</v>
      </c>
      <c r="D14" s="13">
        <v>2</v>
      </c>
      <c r="E14" s="8" t="s">
        <v>53</v>
      </c>
      <c r="F14" s="19">
        <v>60000</v>
      </c>
    </row>
    <row r="15" spans="1:6" ht="20.25" customHeight="1" x14ac:dyDescent="0.25">
      <c r="A15" s="6">
        <v>5</v>
      </c>
      <c r="B15" s="3" t="s">
        <v>44</v>
      </c>
      <c r="C15" s="13">
        <v>5</v>
      </c>
      <c r="D15" s="13">
        <v>2</v>
      </c>
      <c r="E15" s="8" t="s">
        <v>51</v>
      </c>
      <c r="F15" s="24">
        <v>70000</v>
      </c>
    </row>
    <row r="16" spans="1:6" ht="20.25" customHeight="1" x14ac:dyDescent="0.25">
      <c r="A16" s="6">
        <v>6</v>
      </c>
      <c r="B16" s="3" t="s">
        <v>38</v>
      </c>
      <c r="C16" s="13">
        <v>6</v>
      </c>
      <c r="D16" s="13">
        <v>2</v>
      </c>
      <c r="E16" s="8" t="s">
        <v>23</v>
      </c>
      <c r="F16" s="19">
        <v>60000</v>
      </c>
    </row>
    <row r="17" spans="1:6" ht="20.25" customHeight="1" x14ac:dyDescent="0.25">
      <c r="A17" s="6">
        <v>7</v>
      </c>
      <c r="B17" s="3" t="s">
        <v>45</v>
      </c>
      <c r="C17" s="13">
        <v>7</v>
      </c>
      <c r="D17" s="13">
        <v>3</v>
      </c>
      <c r="E17" s="8" t="s">
        <v>50</v>
      </c>
      <c r="F17" s="24">
        <v>70000</v>
      </c>
    </row>
    <row r="18" spans="1:6" ht="20.25" customHeight="1" x14ac:dyDescent="0.25">
      <c r="A18" s="6">
        <v>8</v>
      </c>
      <c r="B18" s="3" t="s">
        <v>46</v>
      </c>
      <c r="C18" s="13">
        <v>8</v>
      </c>
      <c r="D18" s="13">
        <v>2</v>
      </c>
      <c r="E18" s="8" t="s">
        <v>52</v>
      </c>
      <c r="F18" s="24">
        <v>70000</v>
      </c>
    </row>
    <row r="19" spans="1:6" ht="17.25" customHeight="1" x14ac:dyDescent="0.25">
      <c r="A19" s="129" t="s">
        <v>6</v>
      </c>
      <c r="B19" s="129"/>
      <c r="C19" s="129"/>
      <c r="D19" s="129"/>
      <c r="E19" s="129"/>
      <c r="F19" s="19">
        <f>SUM(F11:F18)</f>
        <v>520000</v>
      </c>
    </row>
    <row r="20" spans="1:6" ht="8.25" customHeight="1" x14ac:dyDescent="0.25"/>
    <row r="21" spans="1:6" ht="18.75" x14ac:dyDescent="0.3">
      <c r="A21" s="130" t="s">
        <v>58</v>
      </c>
      <c r="B21" s="130"/>
      <c r="C21" s="130"/>
      <c r="D21" s="130"/>
      <c r="E21" s="130"/>
      <c r="F21" s="25">
        <f>PRODUCT(F19,12)</f>
        <v>6240000</v>
      </c>
    </row>
  </sheetData>
  <mergeCells count="7">
    <mergeCell ref="A1:F1"/>
    <mergeCell ref="A8:F8"/>
    <mergeCell ref="A19:E19"/>
    <mergeCell ref="A21:E21"/>
    <mergeCell ref="A5:F5"/>
    <mergeCell ref="A3:F3"/>
    <mergeCell ref="A6:F6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0" sqref="A20:L20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123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93"/>
      <c r="K3" s="93"/>
      <c r="L3" s="93"/>
    </row>
    <row r="4" spans="1:12" ht="8.25" customHeight="1" x14ac:dyDescent="0.4">
      <c r="A4" s="95"/>
      <c r="B4" s="95"/>
      <c r="C4" s="95"/>
      <c r="D4" s="95"/>
      <c r="E4" s="95"/>
      <c r="F4" s="95"/>
      <c r="G4" s="95"/>
      <c r="H4" s="94"/>
      <c r="I4" s="94"/>
      <c r="J4" s="93"/>
      <c r="K4" s="93"/>
      <c r="L4" s="93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94"/>
    </row>
    <row r="7" spans="1:12" ht="18.75" x14ac:dyDescent="0.3">
      <c r="A7" s="4" t="s">
        <v>13</v>
      </c>
      <c r="D7" s="94" t="s">
        <v>19</v>
      </c>
      <c r="E7" s="94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94"/>
      <c r="E8" s="94"/>
      <c r="F8" s="94"/>
      <c r="G8" s="94"/>
      <c r="H8" s="94"/>
      <c r="I8" s="94"/>
      <c r="J8" s="94"/>
      <c r="K8" s="96"/>
      <c r="L8" s="96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3" t="s">
        <v>24</v>
      </c>
      <c r="C12" s="13">
        <v>7</v>
      </c>
      <c r="D12" s="8" t="s">
        <v>14</v>
      </c>
      <c r="E12" s="97">
        <v>50000</v>
      </c>
      <c r="F12" s="97">
        <v>550000</v>
      </c>
      <c r="G12" s="17"/>
      <c r="H12" s="17"/>
      <c r="I12" s="99">
        <v>50000</v>
      </c>
      <c r="J12" s="97">
        <f>SUM(I12:I12)</f>
        <v>50000</v>
      </c>
      <c r="K12" s="12" t="s">
        <v>125</v>
      </c>
      <c r="L12" s="16" t="s">
        <v>88</v>
      </c>
    </row>
    <row r="13" spans="1:12" ht="30" customHeight="1" x14ac:dyDescent="0.25">
      <c r="A13" s="129" t="s">
        <v>6</v>
      </c>
      <c r="B13" s="129"/>
      <c r="C13" s="129"/>
      <c r="D13" s="129"/>
      <c r="E13" s="97">
        <f>SUM(E12:E12)</f>
        <v>50000</v>
      </c>
      <c r="F13" s="10">
        <f>SUM(F12:F12)</f>
        <v>550000</v>
      </c>
      <c r="G13" s="97"/>
      <c r="H13" s="17"/>
      <c r="I13" s="99">
        <f>SUM(I12:I12)</f>
        <v>50000</v>
      </c>
      <c r="J13" s="99">
        <f>SUM(I13:I13)</f>
        <v>50000</v>
      </c>
      <c r="K13" s="12" t="s">
        <v>125</v>
      </c>
      <c r="L13" s="49" t="s">
        <v>67</v>
      </c>
    </row>
    <row r="14" spans="1:12" ht="16.5" customHeight="1" x14ac:dyDescent="0.25">
      <c r="A14" s="158" t="s">
        <v>101</v>
      </c>
      <c r="B14" s="158"/>
      <c r="C14" s="158"/>
      <c r="D14" s="158"/>
      <c r="E14" s="158"/>
      <c r="F14" s="158"/>
      <c r="G14" s="158"/>
      <c r="H14" s="158"/>
      <c r="I14" s="158"/>
      <c r="J14" s="97">
        <v>5000</v>
      </c>
      <c r="K14" s="65"/>
    </row>
    <row r="15" spans="1:12" ht="16.5" customHeight="1" x14ac:dyDescent="0.25">
      <c r="A15" s="158" t="s">
        <v>105</v>
      </c>
      <c r="B15" s="158"/>
      <c r="C15" s="158"/>
      <c r="D15" s="158"/>
      <c r="E15" s="158"/>
      <c r="F15" s="158"/>
      <c r="G15" s="158"/>
      <c r="H15" s="158"/>
      <c r="I15" s="158"/>
      <c r="J15" s="25">
        <f>J13-J14</f>
        <v>45000</v>
      </c>
      <c r="K15" s="159"/>
      <c r="L15" s="160"/>
    </row>
    <row r="16" spans="1:12" x14ac:dyDescent="0.25">
      <c r="A16" s="136" t="s">
        <v>69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2" x14ac:dyDescent="0.25">
      <c r="A17" s="136" t="s">
        <v>72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x14ac:dyDescent="0.25">
      <c r="A18" s="136" t="s">
        <v>73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25">
      <c r="A19" s="136" t="s">
        <v>77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ht="18.75" customHeight="1" x14ac:dyDescent="0.25">
      <c r="A20" s="135" t="s">
        <v>126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2" x14ac:dyDescent="0.25">
      <c r="A21" s="153" t="s">
        <v>91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2" x14ac:dyDescent="0.25">
      <c r="A22" s="98" t="s">
        <v>0</v>
      </c>
      <c r="B22" s="98" t="s">
        <v>92</v>
      </c>
      <c r="C22" s="157" t="s">
        <v>93</v>
      </c>
      <c r="D22" s="157"/>
      <c r="E22" s="155" t="s">
        <v>96</v>
      </c>
      <c r="F22" s="148"/>
      <c r="H22" s="175"/>
      <c r="I22" s="175"/>
      <c r="J22" s="175"/>
      <c r="K22" s="175"/>
      <c r="L22" s="175"/>
    </row>
    <row r="23" spans="1:12" x14ac:dyDescent="0.25">
      <c r="A23" s="98">
        <v>1</v>
      </c>
      <c r="B23" s="64">
        <v>42772</v>
      </c>
      <c r="C23" s="157">
        <v>30000</v>
      </c>
      <c r="D23" s="157"/>
      <c r="E23" s="155" t="s">
        <v>75</v>
      </c>
      <c r="F23" s="148"/>
      <c r="H23" s="165"/>
      <c r="I23" s="165"/>
      <c r="J23" s="165"/>
      <c r="K23" s="165"/>
      <c r="L23" s="165"/>
    </row>
    <row r="24" spans="1:12" x14ac:dyDescent="0.25">
      <c r="A24" s="98">
        <v>2</v>
      </c>
      <c r="B24" s="64">
        <v>42803</v>
      </c>
      <c r="C24" s="157">
        <v>50000</v>
      </c>
      <c r="D24" s="157"/>
      <c r="E24" s="155" t="s">
        <v>75</v>
      </c>
      <c r="F24" s="148"/>
      <c r="H24" s="165"/>
      <c r="I24" s="165"/>
      <c r="J24" s="165"/>
      <c r="K24" s="165"/>
      <c r="L24" s="165"/>
    </row>
    <row r="25" spans="1:12" x14ac:dyDescent="0.25">
      <c r="A25" s="98">
        <v>3</v>
      </c>
      <c r="B25" s="64">
        <v>42829</v>
      </c>
      <c r="C25" s="157">
        <v>50000</v>
      </c>
      <c r="D25" s="157"/>
      <c r="E25" s="155" t="s">
        <v>88</v>
      </c>
      <c r="F25" s="148"/>
      <c r="H25" s="173"/>
      <c r="I25" s="173"/>
      <c r="J25" s="173"/>
      <c r="K25" s="173"/>
      <c r="L25" s="173"/>
    </row>
    <row r="26" spans="1:12" x14ac:dyDescent="0.25">
      <c r="A26" s="98">
        <v>4</v>
      </c>
      <c r="B26" s="64">
        <v>42859</v>
      </c>
      <c r="C26" s="157">
        <v>50000</v>
      </c>
      <c r="D26" s="157"/>
      <c r="E26" s="155" t="s">
        <v>88</v>
      </c>
      <c r="F26" s="148"/>
      <c r="H26" s="174"/>
      <c r="I26" s="174"/>
      <c r="J26" s="174"/>
      <c r="K26" s="174"/>
      <c r="L26" s="174"/>
    </row>
    <row r="27" spans="1:12" x14ac:dyDescent="0.25">
      <c r="A27" s="98">
        <v>5</v>
      </c>
      <c r="B27" s="64">
        <v>42892</v>
      </c>
      <c r="C27" s="157">
        <v>50000</v>
      </c>
      <c r="D27" s="157"/>
      <c r="E27" s="155" t="s">
        <v>88</v>
      </c>
      <c r="F27" s="148"/>
    </row>
    <row r="28" spans="1:12" x14ac:dyDescent="0.25">
      <c r="A28" s="98">
        <v>5</v>
      </c>
      <c r="B28" s="64">
        <v>42926</v>
      </c>
      <c r="C28" s="157">
        <v>50000</v>
      </c>
      <c r="D28" s="157"/>
      <c r="E28" s="155" t="s">
        <v>88</v>
      </c>
      <c r="F28" s="148"/>
    </row>
    <row r="29" spans="1:12" x14ac:dyDescent="0.25">
      <c r="A29" s="98">
        <v>6</v>
      </c>
      <c r="B29" s="64">
        <v>42955</v>
      </c>
      <c r="C29" s="157">
        <v>50000</v>
      </c>
      <c r="D29" s="157"/>
      <c r="E29" s="155" t="s">
        <v>88</v>
      </c>
      <c r="F29" s="148"/>
    </row>
    <row r="30" spans="1:12" x14ac:dyDescent="0.25">
      <c r="A30" s="100">
        <v>7</v>
      </c>
      <c r="B30" s="64">
        <v>42984</v>
      </c>
      <c r="C30" s="157">
        <v>50000</v>
      </c>
      <c r="D30" s="157"/>
      <c r="E30" s="155" t="s">
        <v>88</v>
      </c>
      <c r="F30" s="148"/>
    </row>
    <row r="31" spans="1:12" x14ac:dyDescent="0.25">
      <c r="A31" s="148" t="s">
        <v>94</v>
      </c>
      <c r="B31" s="148"/>
      <c r="C31" s="148">
        <f>SUM(C23:D30)</f>
        <v>380000</v>
      </c>
      <c r="D31" s="148"/>
      <c r="E31" s="65"/>
      <c r="F31" s="65"/>
    </row>
    <row r="32" spans="1:12" x14ac:dyDescent="0.25">
      <c r="A32" s="156" t="s">
        <v>95</v>
      </c>
      <c r="B32" s="156"/>
      <c r="C32" s="156">
        <f>880000-C31</f>
        <v>500000</v>
      </c>
      <c r="D32" s="156"/>
      <c r="E32" s="65"/>
      <c r="F32" s="65"/>
    </row>
    <row r="33" spans="1:4" x14ac:dyDescent="0.25">
      <c r="A33" s="143"/>
      <c r="B33" s="143"/>
      <c r="C33" s="143"/>
      <c r="D33" s="143"/>
    </row>
  </sheetData>
  <mergeCells count="46">
    <mergeCell ref="A16:L16"/>
    <mergeCell ref="A1:L1"/>
    <mergeCell ref="A3:G3"/>
    <mergeCell ref="H3:I3"/>
    <mergeCell ref="J6:K6"/>
    <mergeCell ref="F7:L7"/>
    <mergeCell ref="A9:L9"/>
    <mergeCell ref="K10:L10"/>
    <mergeCell ref="A13:D13"/>
    <mergeCell ref="A14:I14"/>
    <mergeCell ref="A15:I15"/>
    <mergeCell ref="K15:L15"/>
    <mergeCell ref="A17:L17"/>
    <mergeCell ref="A18:L18"/>
    <mergeCell ref="A19:L19"/>
    <mergeCell ref="A21:L21"/>
    <mergeCell ref="C22:D22"/>
    <mergeCell ref="E22:F22"/>
    <mergeCell ref="H22:L22"/>
    <mergeCell ref="A20:L20"/>
    <mergeCell ref="C23:D23"/>
    <mergeCell ref="E23:F23"/>
    <mergeCell ref="H23:L23"/>
    <mergeCell ref="C24:D24"/>
    <mergeCell ref="E24:F24"/>
    <mergeCell ref="H24:L24"/>
    <mergeCell ref="C25:D25"/>
    <mergeCell ref="E25:F25"/>
    <mergeCell ref="H25:L25"/>
    <mergeCell ref="C26:D26"/>
    <mergeCell ref="E26:F26"/>
    <mergeCell ref="H26:L26"/>
    <mergeCell ref="A33:B33"/>
    <mergeCell ref="C33:D33"/>
    <mergeCell ref="C27:D27"/>
    <mergeCell ref="E27:F27"/>
    <mergeCell ref="C28:D28"/>
    <mergeCell ref="E28:F28"/>
    <mergeCell ref="C29:D29"/>
    <mergeCell ref="E29:F29"/>
    <mergeCell ref="C30:D30"/>
    <mergeCell ref="E30:F30"/>
    <mergeCell ref="A31:B31"/>
    <mergeCell ref="C31:D31"/>
    <mergeCell ref="A32:B32"/>
    <mergeCell ref="C32:D3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workbookViewId="0">
      <selection activeCell="F34" sqref="F34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3.25" x14ac:dyDescent="0.25">
      <c r="A1" s="127" t="s">
        <v>124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6" customHeigh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101"/>
      <c r="K3" s="101"/>
      <c r="L3" s="101"/>
    </row>
    <row r="4" spans="1:12" ht="5.25" customHeight="1" x14ac:dyDescent="0.4">
      <c r="A4" s="103"/>
      <c r="B4" s="103"/>
      <c r="C4" s="103"/>
      <c r="D4" s="103"/>
      <c r="E4" s="103"/>
      <c r="F4" s="103"/>
      <c r="G4" s="103"/>
      <c r="H4" s="102"/>
      <c r="I4" s="102"/>
      <c r="J4" s="101"/>
      <c r="K4" s="101"/>
      <c r="L4" s="101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102"/>
    </row>
    <row r="7" spans="1:12" ht="18.75" x14ac:dyDescent="0.3">
      <c r="A7" s="4" t="s">
        <v>13</v>
      </c>
      <c r="D7" s="102" t="s">
        <v>19</v>
      </c>
      <c r="E7" s="102"/>
      <c r="F7" s="133" t="s">
        <v>81</v>
      </c>
      <c r="G7" s="133"/>
      <c r="H7" s="133"/>
      <c r="I7" s="133"/>
      <c r="J7" s="133"/>
      <c r="K7" s="133"/>
      <c r="L7" s="133"/>
    </row>
    <row r="8" spans="1:12" ht="3" customHeight="1" x14ac:dyDescent="0.3">
      <c r="A8" s="4"/>
      <c r="D8" s="102"/>
      <c r="E8" s="102"/>
      <c r="F8" s="102"/>
      <c r="G8" s="102"/>
      <c r="H8" s="102"/>
      <c r="I8" s="102"/>
      <c r="J8" s="102"/>
      <c r="K8" s="105"/>
      <c r="L8" s="105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6.75" customHeight="1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3" t="s">
        <v>24</v>
      </c>
      <c r="C12" s="13">
        <v>7</v>
      </c>
      <c r="D12" s="8" t="s">
        <v>14</v>
      </c>
      <c r="E12" s="104">
        <v>50000</v>
      </c>
      <c r="F12" s="104">
        <v>500000</v>
      </c>
      <c r="G12" s="17"/>
      <c r="H12" s="111">
        <v>50000</v>
      </c>
      <c r="I12" s="104"/>
      <c r="J12" s="104">
        <f>SUM(H12:I12)</f>
        <v>50000</v>
      </c>
      <c r="K12" s="12" t="s">
        <v>132</v>
      </c>
      <c r="L12" s="16" t="s">
        <v>88</v>
      </c>
    </row>
    <row r="13" spans="1:12" ht="20.25" customHeight="1" x14ac:dyDescent="0.25">
      <c r="A13" s="1">
        <v>2</v>
      </c>
      <c r="B13" s="7" t="s">
        <v>128</v>
      </c>
      <c r="C13" s="13">
        <v>2</v>
      </c>
      <c r="D13" s="8" t="s">
        <v>130</v>
      </c>
      <c r="E13" s="107">
        <v>60000</v>
      </c>
      <c r="F13" s="107"/>
      <c r="G13" s="17"/>
      <c r="H13" s="107">
        <v>60000</v>
      </c>
      <c r="I13" s="107"/>
      <c r="J13" s="107">
        <f>SUM(H13:I13)</f>
        <v>60000</v>
      </c>
      <c r="K13" s="12" t="s">
        <v>129</v>
      </c>
      <c r="L13" s="16" t="s">
        <v>65</v>
      </c>
    </row>
    <row r="14" spans="1:12" ht="30" customHeight="1" x14ac:dyDescent="0.25">
      <c r="A14" s="129" t="s">
        <v>6</v>
      </c>
      <c r="B14" s="129"/>
      <c r="C14" s="129"/>
      <c r="D14" s="129"/>
      <c r="E14" s="10">
        <f t="shared" ref="E14:I14" si="0">SUM(E12:E13)</f>
        <v>110000</v>
      </c>
      <c r="F14" s="10">
        <f t="shared" si="0"/>
        <v>500000</v>
      </c>
      <c r="G14" s="10">
        <f t="shared" si="0"/>
        <v>0</v>
      </c>
      <c r="H14" s="10">
        <f t="shared" si="0"/>
        <v>110000</v>
      </c>
      <c r="I14" s="10">
        <f t="shared" si="0"/>
        <v>0</v>
      </c>
      <c r="J14" s="10">
        <f>SUM(J12:J13)</f>
        <v>110000</v>
      </c>
      <c r="K14" s="9" t="s">
        <v>133</v>
      </c>
      <c r="L14" s="49" t="s">
        <v>67</v>
      </c>
    </row>
    <row r="15" spans="1:12" ht="16.5" customHeight="1" x14ac:dyDescent="0.25">
      <c r="A15" s="158" t="s">
        <v>101</v>
      </c>
      <c r="B15" s="158"/>
      <c r="C15" s="158"/>
      <c r="D15" s="158"/>
      <c r="E15" s="158"/>
      <c r="F15" s="158"/>
      <c r="G15" s="158"/>
      <c r="H15" s="158"/>
      <c r="I15" s="158"/>
      <c r="J15" s="104">
        <v>11000</v>
      </c>
      <c r="K15" s="65"/>
    </row>
    <row r="16" spans="1:12" ht="16.5" customHeight="1" x14ac:dyDescent="0.25">
      <c r="A16" s="158" t="s">
        <v>105</v>
      </c>
      <c r="B16" s="158"/>
      <c r="C16" s="158"/>
      <c r="D16" s="158"/>
      <c r="E16" s="158"/>
      <c r="F16" s="158"/>
      <c r="G16" s="158"/>
      <c r="H16" s="158"/>
      <c r="I16" s="158"/>
      <c r="J16" s="25">
        <f>J14-J15</f>
        <v>99000</v>
      </c>
      <c r="K16" s="159"/>
      <c r="L16" s="160"/>
    </row>
    <row r="17" spans="1:13" x14ac:dyDescent="0.25">
      <c r="A17" s="136" t="s">
        <v>69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3" x14ac:dyDescent="0.25">
      <c r="A18" s="136" t="s">
        <v>72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3" x14ac:dyDescent="0.25">
      <c r="A19" s="136" t="s">
        <v>73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3" x14ac:dyDescent="0.25">
      <c r="A20" s="136" t="s">
        <v>77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3" ht="17.25" customHeight="1" x14ac:dyDescent="0.25">
      <c r="A21" s="135" t="s">
        <v>127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</row>
    <row r="22" spans="1:13" x14ac:dyDescent="0.25">
      <c r="A22" s="153" t="s">
        <v>91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</row>
    <row r="23" spans="1:13" x14ac:dyDescent="0.25">
      <c r="A23" s="106" t="s">
        <v>0</v>
      </c>
      <c r="B23" s="106" t="s">
        <v>92</v>
      </c>
      <c r="C23" s="157" t="s">
        <v>93</v>
      </c>
      <c r="D23" s="157"/>
      <c r="E23" s="155" t="s">
        <v>96</v>
      </c>
      <c r="F23" s="148"/>
      <c r="H23" s="108" t="s">
        <v>0</v>
      </c>
      <c r="I23" s="108" t="s">
        <v>92</v>
      </c>
      <c r="J23" s="157" t="s">
        <v>93</v>
      </c>
      <c r="K23" s="157"/>
      <c r="L23" s="155" t="s">
        <v>131</v>
      </c>
      <c r="M23" s="148"/>
    </row>
    <row r="24" spans="1:13" x14ac:dyDescent="0.25">
      <c r="A24" s="106">
        <v>1</v>
      </c>
      <c r="B24" s="64">
        <v>42772</v>
      </c>
      <c r="C24" s="157">
        <v>30000</v>
      </c>
      <c r="D24" s="157"/>
      <c r="E24" s="155" t="s">
        <v>75</v>
      </c>
      <c r="F24" s="148"/>
      <c r="H24" s="108">
        <v>10</v>
      </c>
      <c r="I24" s="110"/>
      <c r="J24" s="157"/>
      <c r="K24" s="157"/>
      <c r="L24" s="155"/>
      <c r="M24" s="148"/>
    </row>
    <row r="25" spans="1:13" x14ac:dyDescent="0.25">
      <c r="A25" s="106">
        <v>2</v>
      </c>
      <c r="B25" s="64">
        <v>42803</v>
      </c>
      <c r="C25" s="157">
        <v>50000</v>
      </c>
      <c r="D25" s="157"/>
      <c r="E25" s="155" t="s">
        <v>75</v>
      </c>
      <c r="F25" s="148"/>
      <c r="H25" s="108">
        <v>11</v>
      </c>
      <c r="I25" s="110"/>
      <c r="J25" s="157"/>
      <c r="K25" s="157"/>
      <c r="L25" s="155"/>
      <c r="M25" s="148"/>
    </row>
    <row r="26" spans="1:13" x14ac:dyDescent="0.25">
      <c r="A26" s="106">
        <v>3</v>
      </c>
      <c r="B26" s="64">
        <v>42829</v>
      </c>
      <c r="C26" s="157">
        <v>50000</v>
      </c>
      <c r="D26" s="157"/>
      <c r="E26" s="155" t="s">
        <v>88</v>
      </c>
      <c r="F26" s="148"/>
      <c r="H26" s="108">
        <v>12</v>
      </c>
      <c r="I26" s="110"/>
      <c r="J26" s="157"/>
      <c r="K26" s="157"/>
      <c r="L26" s="155"/>
      <c r="M26" s="148"/>
    </row>
    <row r="27" spans="1:13" x14ac:dyDescent="0.25">
      <c r="A27" s="106">
        <v>4</v>
      </c>
      <c r="B27" s="64">
        <v>42859</v>
      </c>
      <c r="C27" s="157">
        <v>50000</v>
      </c>
      <c r="D27" s="157"/>
      <c r="E27" s="155" t="s">
        <v>88</v>
      </c>
      <c r="F27" s="148"/>
      <c r="H27" s="108">
        <v>13</v>
      </c>
      <c r="I27" s="110"/>
      <c r="J27" s="157"/>
      <c r="K27" s="157"/>
      <c r="L27" s="155"/>
      <c r="M27" s="148"/>
    </row>
    <row r="28" spans="1:13" x14ac:dyDescent="0.25">
      <c r="A28" s="106">
        <v>5</v>
      </c>
      <c r="B28" s="64">
        <v>42892</v>
      </c>
      <c r="C28" s="157">
        <v>50000</v>
      </c>
      <c r="D28" s="157"/>
      <c r="E28" s="155" t="s">
        <v>88</v>
      </c>
      <c r="F28" s="148"/>
      <c r="H28" s="108">
        <v>14</v>
      </c>
      <c r="I28" s="110"/>
      <c r="J28" s="157"/>
      <c r="K28" s="157"/>
      <c r="L28" s="155"/>
      <c r="M28" s="148"/>
    </row>
    <row r="29" spans="1:13" x14ac:dyDescent="0.25">
      <c r="A29" s="106">
        <v>5</v>
      </c>
      <c r="B29" s="64">
        <v>42926</v>
      </c>
      <c r="C29" s="157">
        <v>50000</v>
      </c>
      <c r="D29" s="157"/>
      <c r="E29" s="155" t="s">
        <v>88</v>
      </c>
      <c r="F29" s="148"/>
      <c r="H29" s="108">
        <v>15</v>
      </c>
      <c r="I29" s="110"/>
      <c r="J29" s="157"/>
      <c r="K29" s="157"/>
      <c r="L29" s="155"/>
      <c r="M29" s="148"/>
    </row>
    <row r="30" spans="1:13" x14ac:dyDescent="0.25">
      <c r="A30" s="106">
        <v>6</v>
      </c>
      <c r="B30" s="64">
        <v>42955</v>
      </c>
      <c r="C30" s="157">
        <v>50000</v>
      </c>
      <c r="D30" s="157"/>
      <c r="E30" s="155" t="s">
        <v>88</v>
      </c>
      <c r="F30" s="148"/>
      <c r="H30" s="108">
        <v>16</v>
      </c>
      <c r="I30" s="110"/>
      <c r="J30" s="157"/>
      <c r="K30" s="157"/>
      <c r="L30" s="155"/>
      <c r="M30" s="148"/>
    </row>
    <row r="31" spans="1:13" x14ac:dyDescent="0.25">
      <c r="A31" s="106">
        <v>7</v>
      </c>
      <c r="B31" s="64">
        <v>42984</v>
      </c>
      <c r="C31" s="157">
        <v>50000</v>
      </c>
      <c r="D31" s="157"/>
      <c r="E31" s="155" t="s">
        <v>88</v>
      </c>
      <c r="F31" s="148"/>
      <c r="H31" s="108">
        <v>17</v>
      </c>
      <c r="I31" s="110"/>
      <c r="J31" s="157"/>
      <c r="K31" s="157"/>
      <c r="L31" s="155"/>
      <c r="M31" s="148"/>
    </row>
    <row r="32" spans="1:13" x14ac:dyDescent="0.25">
      <c r="A32" s="108">
        <v>8</v>
      </c>
      <c r="B32" s="64">
        <v>43013</v>
      </c>
      <c r="C32" s="157">
        <v>50000</v>
      </c>
      <c r="D32" s="157"/>
      <c r="E32" s="155" t="s">
        <v>88</v>
      </c>
      <c r="F32" s="148"/>
      <c r="H32" s="148" t="s">
        <v>94</v>
      </c>
      <c r="I32" s="148"/>
      <c r="J32" s="148">
        <f>SUM(J22:K29)</f>
        <v>0</v>
      </c>
      <c r="K32" s="148"/>
      <c r="L32" s="109"/>
      <c r="M32" s="109"/>
    </row>
    <row r="33" spans="1:13" x14ac:dyDescent="0.25">
      <c r="A33" s="108">
        <v>9</v>
      </c>
      <c r="B33" s="64"/>
      <c r="C33" s="176"/>
      <c r="D33" s="177"/>
      <c r="E33" s="109"/>
      <c r="F33" s="109"/>
      <c r="H33" s="156" t="s">
        <v>95</v>
      </c>
      <c r="I33" s="156"/>
      <c r="J33" s="156">
        <f>880000-J32</f>
        <v>880000</v>
      </c>
      <c r="K33" s="156"/>
      <c r="L33" s="109"/>
      <c r="M33" s="109"/>
    </row>
    <row r="34" spans="1:13" x14ac:dyDescent="0.25">
      <c r="A34" s="148" t="s">
        <v>94</v>
      </c>
      <c r="B34" s="148"/>
      <c r="C34" s="148">
        <f>SUM(C24:D33)</f>
        <v>430000</v>
      </c>
      <c r="D34" s="148"/>
      <c r="E34" s="65"/>
      <c r="F34" s="65"/>
      <c r="H34" s="174"/>
      <c r="I34" s="174"/>
      <c r="J34" s="174"/>
      <c r="K34" s="174"/>
      <c r="L34" s="65"/>
      <c r="M34" s="65"/>
    </row>
    <row r="35" spans="1:13" x14ac:dyDescent="0.25">
      <c r="A35" s="156" t="s">
        <v>95</v>
      </c>
      <c r="B35" s="156"/>
      <c r="C35" s="156">
        <f>880000-C34</f>
        <v>450000</v>
      </c>
      <c r="D35" s="156"/>
      <c r="E35" s="65"/>
      <c r="F35" s="65"/>
      <c r="H35" s="175"/>
      <c r="I35" s="175"/>
      <c r="J35" s="175"/>
      <c r="K35" s="175"/>
      <c r="L35" s="65"/>
      <c r="M35" s="65"/>
    </row>
    <row r="36" spans="1:13" x14ac:dyDescent="0.25">
      <c r="A36" s="143"/>
      <c r="B36" s="143"/>
      <c r="C36" s="143"/>
      <c r="D36" s="143"/>
    </row>
  </sheetData>
  <mergeCells count="70">
    <mergeCell ref="A36:B36"/>
    <mergeCell ref="C36:D36"/>
    <mergeCell ref="A21:L21"/>
    <mergeCell ref="C31:D31"/>
    <mergeCell ref="E31:F31"/>
    <mergeCell ref="A34:B34"/>
    <mergeCell ref="C34:D34"/>
    <mergeCell ref="A35:B35"/>
    <mergeCell ref="C35:D35"/>
    <mergeCell ref="C28:D28"/>
    <mergeCell ref="E28:F28"/>
    <mergeCell ref="C29:D29"/>
    <mergeCell ref="E29:F29"/>
    <mergeCell ref="C30:D30"/>
    <mergeCell ref="E30:F30"/>
    <mergeCell ref="C26:D26"/>
    <mergeCell ref="L24:M24"/>
    <mergeCell ref="J25:K25"/>
    <mergeCell ref="L25:M25"/>
    <mergeCell ref="E26:F26"/>
    <mergeCell ref="C27:D27"/>
    <mergeCell ref="E27:F27"/>
    <mergeCell ref="J26:K26"/>
    <mergeCell ref="L26:M26"/>
    <mergeCell ref="J27:K27"/>
    <mergeCell ref="L27:M27"/>
    <mergeCell ref="C24:D24"/>
    <mergeCell ref="E24:F24"/>
    <mergeCell ref="C25:D25"/>
    <mergeCell ref="E25:F25"/>
    <mergeCell ref="J24:K24"/>
    <mergeCell ref="A18:L18"/>
    <mergeCell ref="A19:L19"/>
    <mergeCell ref="A20:L20"/>
    <mergeCell ref="A22:L22"/>
    <mergeCell ref="C23:D23"/>
    <mergeCell ref="E23:F23"/>
    <mergeCell ref="J23:K23"/>
    <mergeCell ref="L23:M23"/>
    <mergeCell ref="A17:L17"/>
    <mergeCell ref="A1:L1"/>
    <mergeCell ref="A3:G3"/>
    <mergeCell ref="H3:I3"/>
    <mergeCell ref="J6:K6"/>
    <mergeCell ref="F7:L7"/>
    <mergeCell ref="A9:L9"/>
    <mergeCell ref="K10:L10"/>
    <mergeCell ref="A14:D14"/>
    <mergeCell ref="A15:I15"/>
    <mergeCell ref="A16:I16"/>
    <mergeCell ref="K16:L16"/>
    <mergeCell ref="J28:K28"/>
    <mergeCell ref="L28:M28"/>
    <mergeCell ref="J29:K29"/>
    <mergeCell ref="L29:M29"/>
    <mergeCell ref="J30:K30"/>
    <mergeCell ref="L30:M30"/>
    <mergeCell ref="J31:K31"/>
    <mergeCell ref="L31:M31"/>
    <mergeCell ref="H34:I34"/>
    <mergeCell ref="J34:K34"/>
    <mergeCell ref="H35:I35"/>
    <mergeCell ref="J35:K35"/>
    <mergeCell ref="C32:D32"/>
    <mergeCell ref="C33:D33"/>
    <mergeCell ref="H32:I32"/>
    <mergeCell ref="J32:K32"/>
    <mergeCell ref="H33:I33"/>
    <mergeCell ref="J33:K33"/>
    <mergeCell ref="E32:F3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6" workbookViewId="0">
      <selection activeCell="F33" sqref="F33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3.25" x14ac:dyDescent="0.25">
      <c r="A1" s="127" t="s">
        <v>134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6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112"/>
      <c r="K3" s="112"/>
      <c r="L3" s="112"/>
    </row>
    <row r="4" spans="1:12" ht="5.25" customHeight="1" x14ac:dyDescent="0.4">
      <c r="A4" s="114"/>
      <c r="B4" s="114"/>
      <c r="C4" s="114"/>
      <c r="D4" s="114"/>
      <c r="E4" s="114"/>
      <c r="F4" s="114"/>
      <c r="G4" s="114"/>
      <c r="H4" s="113"/>
      <c r="I4" s="113"/>
      <c r="J4" s="112"/>
      <c r="K4" s="112"/>
      <c r="L4" s="112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113"/>
    </row>
    <row r="7" spans="1:12" ht="18.75" x14ac:dyDescent="0.3">
      <c r="A7" s="4" t="s">
        <v>13</v>
      </c>
      <c r="D7" s="113" t="s">
        <v>19</v>
      </c>
      <c r="E7" s="113"/>
      <c r="F7" s="133" t="s">
        <v>81</v>
      </c>
      <c r="G7" s="133"/>
      <c r="H7" s="133"/>
      <c r="I7" s="133"/>
      <c r="J7" s="133"/>
      <c r="K7" s="133"/>
      <c r="L7" s="133"/>
    </row>
    <row r="8" spans="1:12" ht="3" customHeight="1" x14ac:dyDescent="0.3">
      <c r="A8" s="4"/>
      <c r="D8" s="113"/>
      <c r="E8" s="113"/>
      <c r="F8" s="113"/>
      <c r="G8" s="113"/>
      <c r="H8" s="113"/>
      <c r="I8" s="113"/>
      <c r="J8" s="113"/>
      <c r="K8" s="115"/>
      <c r="L8" s="115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6.75" customHeight="1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3" t="s">
        <v>24</v>
      </c>
      <c r="C12" s="13">
        <v>7</v>
      </c>
      <c r="D12" s="8" t="s">
        <v>14</v>
      </c>
      <c r="E12" s="116">
        <v>50000</v>
      </c>
      <c r="F12" s="116">
        <v>500000</v>
      </c>
      <c r="G12" s="17"/>
      <c r="H12" s="116">
        <v>50000</v>
      </c>
      <c r="I12" s="116"/>
      <c r="J12" s="116">
        <f>SUM(H12:I12)</f>
        <v>50000</v>
      </c>
      <c r="K12" s="12" t="s">
        <v>135</v>
      </c>
      <c r="L12" s="16" t="s">
        <v>88</v>
      </c>
    </row>
    <row r="13" spans="1:12" ht="30" customHeight="1" x14ac:dyDescent="0.25">
      <c r="A13" s="129" t="s">
        <v>6</v>
      </c>
      <c r="B13" s="129"/>
      <c r="C13" s="129"/>
      <c r="D13" s="129"/>
      <c r="E13" s="10">
        <f t="shared" ref="E13:J13" si="0">SUM(E12:E12)</f>
        <v>50000</v>
      </c>
      <c r="F13" s="10">
        <f t="shared" si="0"/>
        <v>500000</v>
      </c>
      <c r="G13" s="10">
        <f t="shared" si="0"/>
        <v>0</v>
      </c>
      <c r="H13" s="10">
        <f t="shared" si="0"/>
        <v>50000</v>
      </c>
      <c r="I13" s="10">
        <f t="shared" si="0"/>
        <v>0</v>
      </c>
      <c r="J13" s="10">
        <f t="shared" si="0"/>
        <v>50000</v>
      </c>
      <c r="K13" s="9" t="s">
        <v>136</v>
      </c>
      <c r="L13" s="49" t="s">
        <v>67</v>
      </c>
    </row>
    <row r="14" spans="1:12" ht="16.5" customHeight="1" x14ac:dyDescent="0.25">
      <c r="A14" s="158" t="s">
        <v>101</v>
      </c>
      <c r="B14" s="158"/>
      <c r="C14" s="158"/>
      <c r="D14" s="158"/>
      <c r="E14" s="158"/>
      <c r="F14" s="158"/>
      <c r="G14" s="158"/>
      <c r="H14" s="158"/>
      <c r="I14" s="158"/>
      <c r="J14" s="116">
        <v>5000</v>
      </c>
      <c r="K14" s="65"/>
    </row>
    <row r="15" spans="1:12" ht="16.5" customHeight="1" x14ac:dyDescent="0.25">
      <c r="A15" s="158" t="s">
        <v>105</v>
      </c>
      <c r="B15" s="158"/>
      <c r="C15" s="158"/>
      <c r="D15" s="158"/>
      <c r="E15" s="158"/>
      <c r="F15" s="158"/>
      <c r="G15" s="158"/>
      <c r="H15" s="158"/>
      <c r="I15" s="158"/>
      <c r="J15" s="25">
        <f>J13-J14</f>
        <v>45000</v>
      </c>
      <c r="K15" s="159"/>
      <c r="L15" s="160"/>
    </row>
    <row r="16" spans="1:12" x14ac:dyDescent="0.25">
      <c r="A16" s="136" t="s">
        <v>69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3" x14ac:dyDescent="0.25">
      <c r="A17" s="136" t="s">
        <v>72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3" x14ac:dyDescent="0.25">
      <c r="A18" s="136" t="s">
        <v>73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3" x14ac:dyDescent="0.25">
      <c r="A19" s="136" t="s">
        <v>77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3" ht="17.25" customHeight="1" x14ac:dyDescent="0.25">
      <c r="A20" s="135" t="s">
        <v>127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3" x14ac:dyDescent="0.25">
      <c r="A21" s="153" t="s">
        <v>91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3" x14ac:dyDescent="0.25">
      <c r="A22" s="117" t="s">
        <v>0</v>
      </c>
      <c r="B22" s="117" t="s">
        <v>92</v>
      </c>
      <c r="C22" s="157" t="s">
        <v>93</v>
      </c>
      <c r="D22" s="157"/>
      <c r="E22" s="155" t="s">
        <v>96</v>
      </c>
      <c r="F22" s="148"/>
      <c r="H22" s="117" t="s">
        <v>0</v>
      </c>
      <c r="I22" s="117" t="s">
        <v>92</v>
      </c>
      <c r="J22" s="157" t="s">
        <v>93</v>
      </c>
      <c r="K22" s="157"/>
      <c r="L22" s="155" t="s">
        <v>131</v>
      </c>
      <c r="M22" s="148"/>
    </row>
    <row r="23" spans="1:13" x14ac:dyDescent="0.25">
      <c r="A23" s="117">
        <v>1</v>
      </c>
      <c r="B23" s="64">
        <v>42772</v>
      </c>
      <c r="C23" s="157">
        <v>30000</v>
      </c>
      <c r="D23" s="157"/>
      <c r="E23" s="155" t="s">
        <v>75</v>
      </c>
      <c r="F23" s="148"/>
      <c r="H23" s="117">
        <v>10</v>
      </c>
      <c r="I23" s="110"/>
      <c r="J23" s="157"/>
      <c r="K23" s="157"/>
      <c r="L23" s="155"/>
      <c r="M23" s="148"/>
    </row>
    <row r="24" spans="1:13" x14ac:dyDescent="0.25">
      <c r="A24" s="117">
        <v>2</v>
      </c>
      <c r="B24" s="64">
        <v>42803</v>
      </c>
      <c r="C24" s="157">
        <v>50000</v>
      </c>
      <c r="D24" s="157"/>
      <c r="E24" s="155" t="s">
        <v>75</v>
      </c>
      <c r="F24" s="148"/>
      <c r="H24" s="117">
        <v>11</v>
      </c>
      <c r="I24" s="110"/>
      <c r="J24" s="157"/>
      <c r="K24" s="157"/>
      <c r="L24" s="155"/>
      <c r="M24" s="148"/>
    </row>
    <row r="25" spans="1:13" x14ac:dyDescent="0.25">
      <c r="A25" s="117">
        <v>3</v>
      </c>
      <c r="B25" s="64">
        <v>42829</v>
      </c>
      <c r="C25" s="157">
        <v>50000</v>
      </c>
      <c r="D25" s="157"/>
      <c r="E25" s="155" t="s">
        <v>88</v>
      </c>
      <c r="F25" s="148"/>
      <c r="H25" s="117">
        <v>12</v>
      </c>
      <c r="I25" s="110"/>
      <c r="J25" s="157"/>
      <c r="K25" s="157"/>
      <c r="L25" s="155"/>
      <c r="M25" s="148"/>
    </row>
    <row r="26" spans="1:13" x14ac:dyDescent="0.25">
      <c r="A26" s="117">
        <v>4</v>
      </c>
      <c r="B26" s="64">
        <v>42859</v>
      </c>
      <c r="C26" s="157">
        <v>50000</v>
      </c>
      <c r="D26" s="157"/>
      <c r="E26" s="155" t="s">
        <v>88</v>
      </c>
      <c r="F26" s="148"/>
      <c r="H26" s="117">
        <v>13</v>
      </c>
      <c r="I26" s="110"/>
      <c r="J26" s="157"/>
      <c r="K26" s="157"/>
      <c r="L26" s="155"/>
      <c r="M26" s="148"/>
    </row>
    <row r="27" spans="1:13" x14ac:dyDescent="0.25">
      <c r="A27" s="117">
        <v>5</v>
      </c>
      <c r="B27" s="64">
        <v>42892</v>
      </c>
      <c r="C27" s="157">
        <v>50000</v>
      </c>
      <c r="D27" s="157"/>
      <c r="E27" s="155" t="s">
        <v>88</v>
      </c>
      <c r="F27" s="148"/>
      <c r="H27" s="117">
        <v>14</v>
      </c>
      <c r="I27" s="110"/>
      <c r="J27" s="157"/>
      <c r="K27" s="157"/>
      <c r="L27" s="155"/>
      <c r="M27" s="148"/>
    </row>
    <row r="28" spans="1:13" x14ac:dyDescent="0.25">
      <c r="A28" s="117">
        <v>5</v>
      </c>
      <c r="B28" s="64">
        <v>42926</v>
      </c>
      <c r="C28" s="157">
        <v>50000</v>
      </c>
      <c r="D28" s="157"/>
      <c r="E28" s="155" t="s">
        <v>88</v>
      </c>
      <c r="F28" s="148"/>
      <c r="H28" s="117">
        <v>15</v>
      </c>
      <c r="I28" s="110"/>
      <c r="J28" s="157"/>
      <c r="K28" s="157"/>
      <c r="L28" s="155"/>
      <c r="M28" s="148"/>
    </row>
    <row r="29" spans="1:13" x14ac:dyDescent="0.25">
      <c r="A29" s="117">
        <v>6</v>
      </c>
      <c r="B29" s="64">
        <v>42955</v>
      </c>
      <c r="C29" s="157">
        <v>50000</v>
      </c>
      <c r="D29" s="157"/>
      <c r="E29" s="155" t="s">
        <v>88</v>
      </c>
      <c r="F29" s="148"/>
      <c r="H29" s="117">
        <v>16</v>
      </c>
      <c r="I29" s="110"/>
      <c r="J29" s="157"/>
      <c r="K29" s="157"/>
      <c r="L29" s="155"/>
      <c r="M29" s="148"/>
    </row>
    <row r="30" spans="1:13" x14ac:dyDescent="0.25">
      <c r="A30" s="117">
        <v>7</v>
      </c>
      <c r="B30" s="64">
        <v>42984</v>
      </c>
      <c r="C30" s="157">
        <v>50000</v>
      </c>
      <c r="D30" s="157"/>
      <c r="E30" s="155" t="s">
        <v>88</v>
      </c>
      <c r="F30" s="148"/>
      <c r="H30" s="117">
        <v>17</v>
      </c>
      <c r="I30" s="110"/>
      <c r="J30" s="157"/>
      <c r="K30" s="157"/>
      <c r="L30" s="155"/>
      <c r="M30" s="148"/>
    </row>
    <row r="31" spans="1:13" x14ac:dyDescent="0.25">
      <c r="A31" s="117">
        <v>8</v>
      </c>
      <c r="B31" s="64">
        <v>43013</v>
      </c>
      <c r="C31" s="157">
        <v>50000</v>
      </c>
      <c r="D31" s="157"/>
      <c r="E31" s="155" t="s">
        <v>88</v>
      </c>
      <c r="F31" s="148"/>
      <c r="H31" s="148" t="s">
        <v>94</v>
      </c>
      <c r="I31" s="148"/>
      <c r="J31" s="148">
        <f>SUM(J21:K28)</f>
        <v>0</v>
      </c>
      <c r="K31" s="148"/>
      <c r="L31" s="118"/>
      <c r="M31" s="118"/>
    </row>
    <row r="32" spans="1:13" x14ac:dyDescent="0.25">
      <c r="A32" s="117">
        <v>9</v>
      </c>
      <c r="B32" s="64">
        <v>43046</v>
      </c>
      <c r="C32" s="176">
        <v>50000</v>
      </c>
      <c r="D32" s="177"/>
      <c r="E32" s="155" t="s">
        <v>88</v>
      </c>
      <c r="F32" s="148"/>
      <c r="H32" s="156" t="s">
        <v>95</v>
      </c>
      <c r="I32" s="156"/>
      <c r="J32" s="156">
        <f>880000-J31</f>
        <v>880000</v>
      </c>
      <c r="K32" s="156"/>
      <c r="L32" s="118"/>
      <c r="M32" s="118"/>
    </row>
    <row r="33" spans="1:13" x14ac:dyDescent="0.25">
      <c r="A33" s="148" t="s">
        <v>94</v>
      </c>
      <c r="B33" s="148"/>
      <c r="C33" s="148">
        <f>SUM(C23:D32)</f>
        <v>480000</v>
      </c>
      <c r="D33" s="148"/>
      <c r="E33" s="65"/>
      <c r="F33" s="65"/>
      <c r="H33" s="174"/>
      <c r="I33" s="174"/>
      <c r="J33" s="174"/>
      <c r="K33" s="174"/>
      <c r="L33" s="65"/>
      <c r="M33" s="65"/>
    </row>
    <row r="34" spans="1:13" x14ac:dyDescent="0.25">
      <c r="A34" s="156" t="s">
        <v>95</v>
      </c>
      <c r="B34" s="156"/>
      <c r="C34" s="156">
        <f>880000-C33</f>
        <v>400000</v>
      </c>
      <c r="D34" s="156"/>
      <c r="E34" s="65"/>
      <c r="F34" s="65"/>
      <c r="H34" s="175"/>
      <c r="I34" s="175"/>
      <c r="J34" s="175"/>
      <c r="K34" s="175"/>
      <c r="L34" s="65"/>
      <c r="M34" s="65"/>
    </row>
    <row r="35" spans="1:13" x14ac:dyDescent="0.25">
      <c r="A35" s="143"/>
      <c r="B35" s="143"/>
      <c r="C35" s="143"/>
      <c r="D35" s="143"/>
    </row>
  </sheetData>
  <mergeCells count="71">
    <mergeCell ref="A9:L9"/>
    <mergeCell ref="A1:L1"/>
    <mergeCell ref="A3:G3"/>
    <mergeCell ref="H3:I3"/>
    <mergeCell ref="J6:K6"/>
    <mergeCell ref="F7:L7"/>
    <mergeCell ref="C22:D22"/>
    <mergeCell ref="E22:F22"/>
    <mergeCell ref="J22:K22"/>
    <mergeCell ref="L22:M22"/>
    <mergeCell ref="K10:L10"/>
    <mergeCell ref="A13:D13"/>
    <mergeCell ref="A14:I14"/>
    <mergeCell ref="A15:I15"/>
    <mergeCell ref="K15:L15"/>
    <mergeCell ref="A16:L16"/>
    <mergeCell ref="A17:L17"/>
    <mergeCell ref="A18:L18"/>
    <mergeCell ref="A19:L19"/>
    <mergeCell ref="A20:L20"/>
    <mergeCell ref="A21:L21"/>
    <mergeCell ref="C23:D23"/>
    <mergeCell ref="E23:F23"/>
    <mergeCell ref="J23:K23"/>
    <mergeCell ref="L23:M23"/>
    <mergeCell ref="C24:D24"/>
    <mergeCell ref="E24:F24"/>
    <mergeCell ref="J24:K24"/>
    <mergeCell ref="L24:M24"/>
    <mergeCell ref="C25:D25"/>
    <mergeCell ref="E25:F25"/>
    <mergeCell ref="J25:K25"/>
    <mergeCell ref="L25:M25"/>
    <mergeCell ref="C26:D26"/>
    <mergeCell ref="E26:F26"/>
    <mergeCell ref="J26:K26"/>
    <mergeCell ref="L26:M26"/>
    <mergeCell ref="C27:D27"/>
    <mergeCell ref="E27:F27"/>
    <mergeCell ref="J27:K27"/>
    <mergeCell ref="L27:M27"/>
    <mergeCell ref="C28:D28"/>
    <mergeCell ref="E28:F28"/>
    <mergeCell ref="J28:K28"/>
    <mergeCell ref="L28:M28"/>
    <mergeCell ref="C29:D29"/>
    <mergeCell ref="E29:F29"/>
    <mergeCell ref="J29:K29"/>
    <mergeCell ref="L29:M29"/>
    <mergeCell ref="C30:D30"/>
    <mergeCell ref="E30:F30"/>
    <mergeCell ref="J30:K30"/>
    <mergeCell ref="L30:M30"/>
    <mergeCell ref="C31:D31"/>
    <mergeCell ref="E31:F31"/>
    <mergeCell ref="H31:I31"/>
    <mergeCell ref="J31:K31"/>
    <mergeCell ref="C32:D32"/>
    <mergeCell ref="H32:I32"/>
    <mergeCell ref="J32:K32"/>
    <mergeCell ref="H33:I33"/>
    <mergeCell ref="J33:K33"/>
    <mergeCell ref="A34:B34"/>
    <mergeCell ref="C34:D34"/>
    <mergeCell ref="H34:I34"/>
    <mergeCell ref="J34:K34"/>
    <mergeCell ref="A35:B35"/>
    <mergeCell ref="C35:D35"/>
    <mergeCell ref="E32:F32"/>
    <mergeCell ref="A33:B33"/>
    <mergeCell ref="C33:D3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16" sqref="A16:L16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3.25" x14ac:dyDescent="0.25">
      <c r="A1" s="127" t="s">
        <v>137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6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112"/>
      <c r="K3" s="112"/>
      <c r="L3" s="112"/>
    </row>
    <row r="4" spans="1:12" ht="5.25" customHeight="1" x14ac:dyDescent="0.4">
      <c r="A4" s="114"/>
      <c r="B4" s="114"/>
      <c r="C4" s="114"/>
      <c r="D4" s="114"/>
      <c r="E4" s="114"/>
      <c r="F4" s="114"/>
      <c r="G4" s="114"/>
      <c r="H4" s="113"/>
      <c r="I4" s="113"/>
      <c r="J4" s="112"/>
      <c r="K4" s="112"/>
      <c r="L4" s="112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113"/>
    </row>
    <row r="7" spans="1:12" ht="18.75" x14ac:dyDescent="0.3">
      <c r="A7" s="4" t="s">
        <v>13</v>
      </c>
      <c r="D7" s="113" t="s">
        <v>19</v>
      </c>
      <c r="E7" s="113"/>
      <c r="F7" s="133" t="s">
        <v>81</v>
      </c>
      <c r="G7" s="133"/>
      <c r="H7" s="133"/>
      <c r="I7" s="133"/>
      <c r="J7" s="133"/>
      <c r="K7" s="133"/>
      <c r="L7" s="133"/>
    </row>
    <row r="8" spans="1:12" ht="3" customHeight="1" x14ac:dyDescent="0.3">
      <c r="A8" s="4"/>
      <c r="D8" s="113"/>
      <c r="E8" s="113"/>
      <c r="F8" s="113"/>
      <c r="G8" s="113"/>
      <c r="H8" s="113"/>
      <c r="I8" s="113"/>
      <c r="J8" s="113"/>
      <c r="K8" s="115"/>
      <c r="L8" s="115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6.75" customHeight="1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3" t="s">
        <v>24</v>
      </c>
      <c r="C12" s="13">
        <v>7</v>
      </c>
      <c r="D12" s="8" t="s">
        <v>14</v>
      </c>
      <c r="E12" s="116">
        <v>50000</v>
      </c>
      <c r="F12" s="116">
        <v>500000</v>
      </c>
      <c r="G12" s="17"/>
      <c r="H12" s="119">
        <v>50000</v>
      </c>
      <c r="I12" s="116"/>
      <c r="J12" s="116">
        <f>SUM(H12:I12)</f>
        <v>50000</v>
      </c>
      <c r="K12" s="12" t="s">
        <v>138</v>
      </c>
      <c r="L12" s="16" t="s">
        <v>88</v>
      </c>
    </row>
    <row r="13" spans="1:12" ht="30" customHeight="1" x14ac:dyDescent="0.25">
      <c r="A13" s="129" t="s">
        <v>6</v>
      </c>
      <c r="B13" s="129"/>
      <c r="C13" s="129"/>
      <c r="D13" s="129"/>
      <c r="E13" s="10">
        <f>SUM(E12:E12)</f>
        <v>50000</v>
      </c>
      <c r="F13" s="10">
        <f>SUM(F12:F12)</f>
        <v>500000</v>
      </c>
      <c r="G13" s="10"/>
      <c r="H13" s="10">
        <f>SUM(H12:H12)</f>
        <v>50000</v>
      </c>
      <c r="I13" s="10"/>
      <c r="J13" s="119">
        <f>SUM(H13:I13)</f>
        <v>50000</v>
      </c>
      <c r="K13" s="9" t="s">
        <v>139</v>
      </c>
      <c r="L13" s="49" t="s">
        <v>67</v>
      </c>
    </row>
    <row r="14" spans="1:12" ht="16.5" customHeight="1" x14ac:dyDescent="0.25">
      <c r="A14" s="158" t="s">
        <v>101</v>
      </c>
      <c r="B14" s="158"/>
      <c r="C14" s="158"/>
      <c r="D14" s="158"/>
      <c r="E14" s="158"/>
      <c r="F14" s="158"/>
      <c r="G14" s="158"/>
      <c r="H14" s="158"/>
      <c r="I14" s="158"/>
      <c r="J14" s="116">
        <f>-J13*0.1</f>
        <v>-5000</v>
      </c>
      <c r="K14" s="65"/>
    </row>
    <row r="15" spans="1:12" ht="16.5" customHeight="1" x14ac:dyDescent="0.25">
      <c r="A15" s="158" t="s">
        <v>105</v>
      </c>
      <c r="B15" s="158"/>
      <c r="C15" s="158"/>
      <c r="D15" s="158"/>
      <c r="E15" s="158"/>
      <c r="F15" s="158"/>
      <c r="G15" s="158"/>
      <c r="H15" s="158"/>
      <c r="I15" s="158"/>
      <c r="J15" s="25">
        <f>SUM(J13:J14)</f>
        <v>45000</v>
      </c>
      <c r="K15" s="159"/>
      <c r="L15" s="160"/>
    </row>
    <row r="16" spans="1:12" x14ac:dyDescent="0.25">
      <c r="A16" s="136" t="s">
        <v>69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3" x14ac:dyDescent="0.25">
      <c r="A17" s="136" t="s">
        <v>72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3" x14ac:dyDescent="0.25">
      <c r="A18" s="136" t="s">
        <v>73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3" x14ac:dyDescent="0.25">
      <c r="A19" s="136" t="s">
        <v>77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3" ht="17.25" customHeight="1" x14ac:dyDescent="0.25">
      <c r="A20" s="135" t="s">
        <v>127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3" x14ac:dyDescent="0.25">
      <c r="A21" s="153" t="s">
        <v>91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3" x14ac:dyDescent="0.25">
      <c r="A22" s="117" t="s">
        <v>0</v>
      </c>
      <c r="B22" s="117" t="s">
        <v>92</v>
      </c>
      <c r="C22" s="157" t="s">
        <v>93</v>
      </c>
      <c r="D22" s="157"/>
      <c r="E22" s="155" t="s">
        <v>96</v>
      </c>
      <c r="F22" s="148"/>
      <c r="H22" s="117" t="s">
        <v>0</v>
      </c>
      <c r="I22" s="117" t="s">
        <v>92</v>
      </c>
      <c r="J22" s="157" t="s">
        <v>93</v>
      </c>
      <c r="K22" s="157"/>
      <c r="L22" s="155" t="s">
        <v>131</v>
      </c>
      <c r="M22" s="148"/>
    </row>
    <row r="23" spans="1:13" x14ac:dyDescent="0.25">
      <c r="A23" s="117">
        <v>1</v>
      </c>
      <c r="B23" s="64">
        <v>42772</v>
      </c>
      <c r="C23" s="157">
        <v>30000</v>
      </c>
      <c r="D23" s="157"/>
      <c r="E23" s="155" t="s">
        <v>75</v>
      </c>
      <c r="F23" s="148"/>
      <c r="H23" s="117">
        <v>10</v>
      </c>
      <c r="I23" s="110"/>
      <c r="J23" s="157"/>
      <c r="K23" s="157"/>
      <c r="L23" s="155"/>
      <c r="M23" s="148"/>
    </row>
    <row r="24" spans="1:13" x14ac:dyDescent="0.25">
      <c r="A24" s="117">
        <v>2</v>
      </c>
      <c r="B24" s="64">
        <v>42803</v>
      </c>
      <c r="C24" s="157">
        <v>50000</v>
      </c>
      <c r="D24" s="157"/>
      <c r="E24" s="155" t="s">
        <v>75</v>
      </c>
      <c r="F24" s="148"/>
      <c r="H24" s="117">
        <v>11</v>
      </c>
      <c r="I24" s="110"/>
      <c r="J24" s="157"/>
      <c r="K24" s="157"/>
      <c r="L24" s="155"/>
      <c r="M24" s="148"/>
    </row>
    <row r="25" spans="1:13" x14ac:dyDescent="0.25">
      <c r="A25" s="117">
        <v>3</v>
      </c>
      <c r="B25" s="64">
        <v>42829</v>
      </c>
      <c r="C25" s="157">
        <v>50000</v>
      </c>
      <c r="D25" s="157"/>
      <c r="E25" s="155" t="s">
        <v>88</v>
      </c>
      <c r="F25" s="148"/>
      <c r="H25" s="117">
        <v>12</v>
      </c>
      <c r="I25" s="110"/>
      <c r="J25" s="157"/>
      <c r="K25" s="157"/>
      <c r="L25" s="155"/>
      <c r="M25" s="148"/>
    </row>
    <row r="26" spans="1:13" x14ac:dyDescent="0.25">
      <c r="A26" s="117">
        <v>4</v>
      </c>
      <c r="B26" s="64">
        <v>42859</v>
      </c>
      <c r="C26" s="157">
        <v>50000</v>
      </c>
      <c r="D26" s="157"/>
      <c r="E26" s="155" t="s">
        <v>88</v>
      </c>
      <c r="F26" s="148"/>
      <c r="H26" s="117">
        <v>13</v>
      </c>
      <c r="I26" s="110"/>
      <c r="J26" s="157"/>
      <c r="K26" s="157"/>
      <c r="L26" s="155"/>
      <c r="M26" s="148"/>
    </row>
    <row r="27" spans="1:13" x14ac:dyDescent="0.25">
      <c r="A27" s="117">
        <v>5</v>
      </c>
      <c r="B27" s="64">
        <v>42892</v>
      </c>
      <c r="C27" s="157">
        <v>50000</v>
      </c>
      <c r="D27" s="157"/>
      <c r="E27" s="155" t="s">
        <v>88</v>
      </c>
      <c r="F27" s="148"/>
      <c r="H27" s="117">
        <v>14</v>
      </c>
      <c r="I27" s="110"/>
      <c r="J27" s="157"/>
      <c r="K27" s="157"/>
      <c r="L27" s="155"/>
      <c r="M27" s="148"/>
    </row>
    <row r="28" spans="1:13" x14ac:dyDescent="0.25">
      <c r="A28" s="117">
        <v>5</v>
      </c>
      <c r="B28" s="64">
        <v>42926</v>
      </c>
      <c r="C28" s="157">
        <v>50000</v>
      </c>
      <c r="D28" s="157"/>
      <c r="E28" s="155" t="s">
        <v>88</v>
      </c>
      <c r="F28" s="148"/>
      <c r="H28" s="117">
        <v>15</v>
      </c>
      <c r="I28" s="110"/>
      <c r="J28" s="157"/>
      <c r="K28" s="157"/>
      <c r="L28" s="155"/>
      <c r="M28" s="148"/>
    </row>
    <row r="29" spans="1:13" x14ac:dyDescent="0.25">
      <c r="A29" s="117">
        <v>6</v>
      </c>
      <c r="B29" s="64">
        <v>42955</v>
      </c>
      <c r="C29" s="157">
        <v>50000</v>
      </c>
      <c r="D29" s="157"/>
      <c r="E29" s="155" t="s">
        <v>88</v>
      </c>
      <c r="F29" s="148"/>
      <c r="H29" s="117">
        <v>16</v>
      </c>
      <c r="I29" s="110"/>
      <c r="J29" s="157"/>
      <c r="K29" s="157"/>
      <c r="L29" s="155"/>
      <c r="M29" s="148"/>
    </row>
    <row r="30" spans="1:13" x14ac:dyDescent="0.25">
      <c r="A30" s="117">
        <v>7</v>
      </c>
      <c r="B30" s="64">
        <v>42984</v>
      </c>
      <c r="C30" s="157">
        <v>50000</v>
      </c>
      <c r="D30" s="157"/>
      <c r="E30" s="155" t="s">
        <v>88</v>
      </c>
      <c r="F30" s="148"/>
      <c r="H30" s="117">
        <v>17</v>
      </c>
      <c r="I30" s="110"/>
      <c r="J30" s="157"/>
      <c r="K30" s="157"/>
      <c r="L30" s="155"/>
      <c r="M30" s="148"/>
    </row>
    <row r="31" spans="1:13" x14ac:dyDescent="0.25">
      <c r="A31" s="117">
        <v>8</v>
      </c>
      <c r="B31" s="64">
        <v>43013</v>
      </c>
      <c r="C31" s="157">
        <v>50000</v>
      </c>
      <c r="D31" s="157"/>
      <c r="E31" s="155" t="s">
        <v>88</v>
      </c>
      <c r="F31" s="148"/>
      <c r="H31" s="148" t="s">
        <v>94</v>
      </c>
      <c r="I31" s="148"/>
      <c r="J31" s="148">
        <f>SUM(J21:K28)</f>
        <v>0</v>
      </c>
      <c r="K31" s="148"/>
      <c r="L31" s="118"/>
      <c r="M31" s="118"/>
    </row>
    <row r="32" spans="1:13" x14ac:dyDescent="0.25">
      <c r="A32" s="117">
        <v>9</v>
      </c>
      <c r="B32" s="64">
        <v>43046</v>
      </c>
      <c r="C32" s="176">
        <v>50000</v>
      </c>
      <c r="D32" s="177"/>
      <c r="E32" s="155" t="s">
        <v>88</v>
      </c>
      <c r="F32" s="148"/>
      <c r="H32" s="156" t="s">
        <v>95</v>
      </c>
      <c r="I32" s="156"/>
      <c r="J32" s="156">
        <f>880000-J31</f>
        <v>880000</v>
      </c>
      <c r="K32" s="156"/>
      <c r="L32" s="118"/>
      <c r="M32" s="118"/>
    </row>
    <row r="33" spans="1:13" x14ac:dyDescent="0.25">
      <c r="A33" s="148" t="s">
        <v>94</v>
      </c>
      <c r="B33" s="148"/>
      <c r="C33" s="148">
        <f>SUM(C23:D32)</f>
        <v>480000</v>
      </c>
      <c r="D33" s="148"/>
      <c r="E33" s="65"/>
      <c r="F33" s="65"/>
      <c r="H33" s="174"/>
      <c r="I33" s="174"/>
      <c r="J33" s="174"/>
      <c r="K33" s="174"/>
      <c r="L33" s="65"/>
      <c r="M33" s="65"/>
    </row>
    <row r="34" spans="1:13" x14ac:dyDescent="0.25">
      <c r="A34" s="156" t="s">
        <v>95</v>
      </c>
      <c r="B34" s="156"/>
      <c r="C34" s="156">
        <f>880000-C33</f>
        <v>400000</v>
      </c>
      <c r="D34" s="156"/>
      <c r="E34" s="65"/>
      <c r="F34" s="65"/>
      <c r="H34" s="175"/>
      <c r="I34" s="175"/>
      <c r="J34" s="175"/>
      <c r="K34" s="175"/>
      <c r="L34" s="65"/>
      <c r="M34" s="65"/>
    </row>
    <row r="35" spans="1:13" x14ac:dyDescent="0.25">
      <c r="A35" s="143"/>
      <c r="B35" s="143"/>
      <c r="C35" s="143"/>
      <c r="D35" s="143"/>
    </row>
  </sheetData>
  <mergeCells count="71">
    <mergeCell ref="A9:L9"/>
    <mergeCell ref="A1:L1"/>
    <mergeCell ref="A3:G3"/>
    <mergeCell ref="H3:I3"/>
    <mergeCell ref="J6:K6"/>
    <mergeCell ref="F7:L7"/>
    <mergeCell ref="C22:D22"/>
    <mergeCell ref="E22:F22"/>
    <mergeCell ref="J22:K22"/>
    <mergeCell ref="L22:M22"/>
    <mergeCell ref="K10:L10"/>
    <mergeCell ref="A13:D13"/>
    <mergeCell ref="A14:I14"/>
    <mergeCell ref="A15:I15"/>
    <mergeCell ref="K15:L15"/>
    <mergeCell ref="A16:L16"/>
    <mergeCell ref="A17:L17"/>
    <mergeCell ref="A18:L18"/>
    <mergeCell ref="A19:L19"/>
    <mergeCell ref="A20:L20"/>
    <mergeCell ref="A21:L21"/>
    <mergeCell ref="C23:D23"/>
    <mergeCell ref="E23:F23"/>
    <mergeCell ref="J23:K23"/>
    <mergeCell ref="L23:M23"/>
    <mergeCell ref="C24:D24"/>
    <mergeCell ref="E24:F24"/>
    <mergeCell ref="J24:K24"/>
    <mergeCell ref="L24:M24"/>
    <mergeCell ref="C25:D25"/>
    <mergeCell ref="E25:F25"/>
    <mergeCell ref="J25:K25"/>
    <mergeCell ref="L25:M25"/>
    <mergeCell ref="C26:D26"/>
    <mergeCell ref="E26:F26"/>
    <mergeCell ref="J26:K26"/>
    <mergeCell ref="L26:M26"/>
    <mergeCell ref="C27:D27"/>
    <mergeCell ref="E27:F27"/>
    <mergeCell ref="J27:K27"/>
    <mergeCell ref="L27:M27"/>
    <mergeCell ref="C28:D28"/>
    <mergeCell ref="E28:F28"/>
    <mergeCell ref="J28:K28"/>
    <mergeCell ref="L28:M28"/>
    <mergeCell ref="C29:D29"/>
    <mergeCell ref="E29:F29"/>
    <mergeCell ref="J29:K29"/>
    <mergeCell ref="L29:M29"/>
    <mergeCell ref="C30:D30"/>
    <mergeCell ref="E30:F30"/>
    <mergeCell ref="J30:K30"/>
    <mergeCell ref="L30:M30"/>
    <mergeCell ref="C31:D31"/>
    <mergeCell ref="E31:F31"/>
    <mergeCell ref="H31:I31"/>
    <mergeCell ref="J31:K31"/>
    <mergeCell ref="C32:D32"/>
    <mergeCell ref="E32:F32"/>
    <mergeCell ref="H32:I32"/>
    <mergeCell ref="J32:K32"/>
    <mergeCell ref="J33:K33"/>
    <mergeCell ref="A34:B34"/>
    <mergeCell ref="C34:D34"/>
    <mergeCell ref="H34:I34"/>
    <mergeCell ref="J34:K34"/>
    <mergeCell ref="A35:B35"/>
    <mergeCell ref="C35:D35"/>
    <mergeCell ref="A33:B33"/>
    <mergeCell ref="C33:D33"/>
    <mergeCell ref="H33:I3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3.25" x14ac:dyDescent="0.25">
      <c r="A1" s="127" t="s">
        <v>140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6" customHeight="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120"/>
      <c r="K3" s="120"/>
      <c r="L3" s="120"/>
    </row>
    <row r="4" spans="1:12" ht="5.25" customHeight="1" x14ac:dyDescent="0.4">
      <c r="A4" s="122"/>
      <c r="B4" s="122"/>
      <c r="C4" s="122"/>
      <c r="D4" s="122"/>
      <c r="E4" s="122"/>
      <c r="F4" s="122"/>
      <c r="G4" s="122"/>
      <c r="H4" s="121"/>
      <c r="I4" s="121"/>
      <c r="J4" s="120"/>
      <c r="K4" s="120"/>
      <c r="L4" s="120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121"/>
    </row>
    <row r="7" spans="1:12" ht="18.75" x14ac:dyDescent="0.3">
      <c r="A7" s="4" t="s">
        <v>13</v>
      </c>
      <c r="D7" s="121" t="s">
        <v>19</v>
      </c>
      <c r="E7" s="121"/>
      <c r="F7" s="133" t="s">
        <v>81</v>
      </c>
      <c r="G7" s="133"/>
      <c r="H7" s="133"/>
      <c r="I7" s="133"/>
      <c r="J7" s="133"/>
      <c r="K7" s="133"/>
      <c r="L7" s="133"/>
    </row>
    <row r="8" spans="1:12" ht="3" customHeight="1" x14ac:dyDescent="0.3">
      <c r="A8" s="4"/>
      <c r="D8" s="121"/>
      <c r="E8" s="121"/>
      <c r="F8" s="121"/>
      <c r="G8" s="121"/>
      <c r="H8" s="121"/>
      <c r="I8" s="121"/>
      <c r="J8" s="121"/>
      <c r="K8" s="123"/>
      <c r="L8" s="123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6.75" customHeight="1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3" t="s">
        <v>24</v>
      </c>
      <c r="C12" s="13">
        <v>7</v>
      </c>
      <c r="D12" s="8" t="s">
        <v>14</v>
      </c>
      <c r="E12" s="124">
        <v>50000</v>
      </c>
      <c r="F12" s="124">
        <v>350000</v>
      </c>
      <c r="G12" s="17"/>
      <c r="H12" s="124"/>
      <c r="I12" s="124"/>
      <c r="J12" s="124"/>
      <c r="K12" s="12"/>
      <c r="L12" s="16"/>
    </row>
    <row r="13" spans="1:12" ht="30" customHeight="1" x14ac:dyDescent="0.25">
      <c r="A13" s="129" t="s">
        <v>6</v>
      </c>
      <c r="B13" s="129"/>
      <c r="C13" s="129"/>
      <c r="D13" s="129"/>
      <c r="E13" s="10">
        <f>SUM(E12:E12)</f>
        <v>50000</v>
      </c>
      <c r="F13" s="10">
        <f>SUM(F12:F12)</f>
        <v>350000</v>
      </c>
      <c r="G13" s="10"/>
      <c r="H13" s="10"/>
      <c r="I13" s="10"/>
      <c r="J13" s="124"/>
      <c r="K13" s="9"/>
      <c r="L13" s="49"/>
    </row>
    <row r="14" spans="1:12" ht="16.5" customHeight="1" x14ac:dyDescent="0.25">
      <c r="A14" s="158" t="s">
        <v>101</v>
      </c>
      <c r="B14" s="158"/>
      <c r="C14" s="158"/>
      <c r="D14" s="158"/>
      <c r="E14" s="158"/>
      <c r="F14" s="158"/>
      <c r="G14" s="158"/>
      <c r="H14" s="158"/>
      <c r="I14" s="158"/>
      <c r="J14" s="124"/>
      <c r="K14" s="65"/>
    </row>
    <row r="15" spans="1:12" ht="16.5" customHeight="1" x14ac:dyDescent="0.25">
      <c r="A15" s="158" t="s">
        <v>105</v>
      </c>
      <c r="B15" s="158"/>
      <c r="C15" s="158"/>
      <c r="D15" s="158"/>
      <c r="E15" s="158"/>
      <c r="F15" s="158"/>
      <c r="G15" s="158"/>
      <c r="H15" s="158"/>
      <c r="I15" s="158"/>
      <c r="J15" s="25"/>
      <c r="K15" s="159"/>
      <c r="L15" s="160"/>
    </row>
    <row r="16" spans="1:12" x14ac:dyDescent="0.25">
      <c r="A16" s="136" t="s">
        <v>69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3" x14ac:dyDescent="0.25">
      <c r="A17" s="136" t="s">
        <v>72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3" x14ac:dyDescent="0.25">
      <c r="A18" s="136" t="s">
        <v>73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3" x14ac:dyDescent="0.25">
      <c r="A19" s="136" t="s">
        <v>77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3" ht="17.25" customHeight="1" x14ac:dyDescent="0.25">
      <c r="A20" s="135" t="s">
        <v>127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3" x14ac:dyDescent="0.25">
      <c r="A21" s="153" t="s">
        <v>91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3" x14ac:dyDescent="0.25">
      <c r="A22" s="125" t="s">
        <v>0</v>
      </c>
      <c r="B22" s="125" t="s">
        <v>92</v>
      </c>
      <c r="C22" s="157" t="s">
        <v>93</v>
      </c>
      <c r="D22" s="157"/>
      <c r="E22" s="155" t="s">
        <v>96</v>
      </c>
      <c r="F22" s="148"/>
      <c r="H22" s="125" t="s">
        <v>0</v>
      </c>
      <c r="I22" s="125" t="s">
        <v>92</v>
      </c>
      <c r="J22" s="157" t="s">
        <v>93</v>
      </c>
      <c r="K22" s="157"/>
      <c r="L22" s="155" t="s">
        <v>131</v>
      </c>
      <c r="M22" s="148"/>
    </row>
    <row r="23" spans="1:13" x14ac:dyDescent="0.25">
      <c r="A23" s="125">
        <v>1</v>
      </c>
      <c r="B23" s="64">
        <v>42772</v>
      </c>
      <c r="C23" s="157">
        <v>30000</v>
      </c>
      <c r="D23" s="157"/>
      <c r="E23" s="155" t="s">
        <v>75</v>
      </c>
      <c r="F23" s="148"/>
      <c r="H23" s="125" t="s">
        <v>141</v>
      </c>
      <c r="I23" s="110">
        <v>43046</v>
      </c>
      <c r="J23" s="157">
        <v>480000</v>
      </c>
      <c r="K23" s="157"/>
      <c r="L23" s="178"/>
      <c r="M23" s="179"/>
    </row>
    <row r="24" spans="1:13" x14ac:dyDescent="0.25">
      <c r="A24" s="125">
        <v>2</v>
      </c>
      <c r="B24" s="64">
        <v>42803</v>
      </c>
      <c r="C24" s="157">
        <v>50000</v>
      </c>
      <c r="D24" s="157"/>
      <c r="E24" s="155" t="s">
        <v>75</v>
      </c>
      <c r="F24" s="148"/>
      <c r="H24" s="125">
        <v>10</v>
      </c>
      <c r="I24" s="110">
        <v>43075</v>
      </c>
      <c r="J24" s="157">
        <v>50000</v>
      </c>
      <c r="K24" s="157"/>
      <c r="L24" s="178" t="s">
        <v>88</v>
      </c>
      <c r="M24" s="179"/>
    </row>
    <row r="25" spans="1:13" x14ac:dyDescent="0.25">
      <c r="A25" s="125">
        <v>3</v>
      </c>
      <c r="B25" s="64">
        <v>42829</v>
      </c>
      <c r="C25" s="157">
        <v>50000</v>
      </c>
      <c r="D25" s="157"/>
      <c r="E25" s="155" t="s">
        <v>88</v>
      </c>
      <c r="F25" s="148"/>
      <c r="H25" s="125">
        <v>11</v>
      </c>
      <c r="I25" s="110"/>
      <c r="J25" s="157"/>
      <c r="K25" s="157"/>
      <c r="L25" s="155"/>
      <c r="M25" s="148"/>
    </row>
    <row r="26" spans="1:13" x14ac:dyDescent="0.25">
      <c r="A26" s="125">
        <v>4</v>
      </c>
      <c r="B26" s="64">
        <v>42859</v>
      </c>
      <c r="C26" s="157">
        <v>50000</v>
      </c>
      <c r="D26" s="157"/>
      <c r="E26" s="155" t="s">
        <v>88</v>
      </c>
      <c r="F26" s="148"/>
      <c r="H26" s="125">
        <v>12</v>
      </c>
      <c r="I26" s="110"/>
      <c r="J26" s="157"/>
      <c r="K26" s="157"/>
      <c r="L26" s="155"/>
      <c r="M26" s="148"/>
    </row>
    <row r="27" spans="1:13" x14ac:dyDescent="0.25">
      <c r="A27" s="125">
        <v>5</v>
      </c>
      <c r="B27" s="64">
        <v>42892</v>
      </c>
      <c r="C27" s="157">
        <v>50000</v>
      </c>
      <c r="D27" s="157"/>
      <c r="E27" s="155" t="s">
        <v>88</v>
      </c>
      <c r="F27" s="148"/>
      <c r="H27" s="125">
        <v>13</v>
      </c>
      <c r="I27" s="110"/>
      <c r="J27" s="157"/>
      <c r="K27" s="157"/>
      <c r="L27" s="155"/>
      <c r="M27" s="148"/>
    </row>
    <row r="28" spans="1:13" x14ac:dyDescent="0.25">
      <c r="A28" s="125">
        <v>5</v>
      </c>
      <c r="B28" s="64">
        <v>42926</v>
      </c>
      <c r="C28" s="157">
        <v>50000</v>
      </c>
      <c r="D28" s="157"/>
      <c r="E28" s="155" t="s">
        <v>88</v>
      </c>
      <c r="F28" s="148"/>
      <c r="H28" s="125">
        <v>14</v>
      </c>
      <c r="I28" s="110"/>
      <c r="J28" s="157"/>
      <c r="K28" s="157"/>
      <c r="L28" s="155"/>
      <c r="M28" s="148"/>
    </row>
    <row r="29" spans="1:13" x14ac:dyDescent="0.25">
      <c r="A29" s="125">
        <v>6</v>
      </c>
      <c r="B29" s="64">
        <v>42955</v>
      </c>
      <c r="C29" s="157">
        <v>50000</v>
      </c>
      <c r="D29" s="157"/>
      <c r="E29" s="155" t="s">
        <v>88</v>
      </c>
      <c r="F29" s="148"/>
      <c r="H29" s="125">
        <v>15</v>
      </c>
      <c r="I29" s="110"/>
      <c r="J29" s="157"/>
      <c r="K29" s="157"/>
      <c r="L29" s="155"/>
      <c r="M29" s="148"/>
    </row>
    <row r="30" spans="1:13" x14ac:dyDescent="0.25">
      <c r="A30" s="125">
        <v>7</v>
      </c>
      <c r="B30" s="64">
        <v>42984</v>
      </c>
      <c r="C30" s="157">
        <v>50000</v>
      </c>
      <c r="D30" s="157"/>
      <c r="E30" s="155" t="s">
        <v>88</v>
      </c>
      <c r="F30" s="148"/>
      <c r="H30" s="125">
        <v>16</v>
      </c>
      <c r="I30" s="110"/>
      <c r="J30" s="157"/>
      <c r="K30" s="157"/>
      <c r="L30" s="155"/>
      <c r="M30" s="148"/>
    </row>
    <row r="31" spans="1:13" x14ac:dyDescent="0.25">
      <c r="A31" s="125">
        <v>8</v>
      </c>
      <c r="B31" s="64">
        <v>43013</v>
      </c>
      <c r="C31" s="157">
        <v>50000</v>
      </c>
      <c r="D31" s="157"/>
      <c r="E31" s="155" t="s">
        <v>88</v>
      </c>
      <c r="F31" s="148"/>
      <c r="H31" s="125">
        <v>17</v>
      </c>
      <c r="I31" s="110"/>
      <c r="J31" s="157"/>
      <c r="K31" s="157"/>
      <c r="L31" s="155"/>
      <c r="M31" s="148"/>
    </row>
    <row r="32" spans="1:13" x14ac:dyDescent="0.25">
      <c r="A32" s="125">
        <v>9</v>
      </c>
      <c r="B32" s="64">
        <v>43046</v>
      </c>
      <c r="C32" s="176">
        <v>50000</v>
      </c>
      <c r="D32" s="177"/>
      <c r="E32" s="155" t="s">
        <v>88</v>
      </c>
      <c r="F32" s="148"/>
      <c r="H32" s="148" t="s">
        <v>94</v>
      </c>
      <c r="I32" s="148"/>
      <c r="J32" s="148">
        <f>SUM(J22:K29)</f>
        <v>530000</v>
      </c>
      <c r="K32" s="148"/>
      <c r="L32" s="126"/>
      <c r="M32" s="126"/>
    </row>
    <row r="33" spans="1:13" x14ac:dyDescent="0.25">
      <c r="A33" s="148" t="s">
        <v>94</v>
      </c>
      <c r="B33" s="148"/>
      <c r="C33" s="148">
        <f>SUM(C23:D32)</f>
        <v>480000</v>
      </c>
      <c r="D33" s="148"/>
      <c r="E33" s="65"/>
      <c r="F33" s="65"/>
      <c r="H33" s="156" t="s">
        <v>95</v>
      </c>
      <c r="I33" s="156"/>
      <c r="J33" s="156">
        <f>880000-J32</f>
        <v>350000</v>
      </c>
      <c r="K33" s="156"/>
      <c r="L33" s="65"/>
      <c r="M33" s="65"/>
    </row>
    <row r="34" spans="1:13" x14ac:dyDescent="0.25">
      <c r="A34" s="156" t="s">
        <v>95</v>
      </c>
      <c r="B34" s="156"/>
      <c r="C34" s="156">
        <f>880000-C33</f>
        <v>400000</v>
      </c>
      <c r="D34" s="156"/>
      <c r="E34" s="65"/>
      <c r="F34" s="65"/>
      <c r="H34" s="175"/>
      <c r="I34" s="175"/>
      <c r="J34" s="175"/>
      <c r="K34" s="175"/>
      <c r="L34" s="65"/>
      <c r="M34" s="65"/>
    </row>
    <row r="35" spans="1:13" x14ac:dyDescent="0.25">
      <c r="A35" s="143"/>
      <c r="B35" s="143"/>
      <c r="C35" s="143"/>
      <c r="D35" s="143"/>
    </row>
  </sheetData>
  <mergeCells count="71">
    <mergeCell ref="A9:L9"/>
    <mergeCell ref="A1:L1"/>
    <mergeCell ref="A3:G3"/>
    <mergeCell ref="H3:I3"/>
    <mergeCell ref="J6:K6"/>
    <mergeCell ref="F7:L7"/>
    <mergeCell ref="C22:D22"/>
    <mergeCell ref="E22:F22"/>
    <mergeCell ref="J22:K22"/>
    <mergeCell ref="L22:M22"/>
    <mergeCell ref="K10:L10"/>
    <mergeCell ref="A13:D13"/>
    <mergeCell ref="A14:I14"/>
    <mergeCell ref="A15:I15"/>
    <mergeCell ref="K15:L15"/>
    <mergeCell ref="A16:L16"/>
    <mergeCell ref="A17:L17"/>
    <mergeCell ref="A18:L18"/>
    <mergeCell ref="A19:L19"/>
    <mergeCell ref="A20:L20"/>
    <mergeCell ref="A21:L21"/>
    <mergeCell ref="C23:D23"/>
    <mergeCell ref="E23:F23"/>
    <mergeCell ref="J23:K23"/>
    <mergeCell ref="L23:M23"/>
    <mergeCell ref="C24:D24"/>
    <mergeCell ref="E24:F24"/>
    <mergeCell ref="J24:K24"/>
    <mergeCell ref="L24:M24"/>
    <mergeCell ref="C25:D25"/>
    <mergeCell ref="E25:F25"/>
    <mergeCell ref="J25:K25"/>
    <mergeCell ref="L25:M25"/>
    <mergeCell ref="C26:D26"/>
    <mergeCell ref="E26:F26"/>
    <mergeCell ref="J26:K26"/>
    <mergeCell ref="L26:M26"/>
    <mergeCell ref="C27:D27"/>
    <mergeCell ref="E27:F27"/>
    <mergeCell ref="J27:K27"/>
    <mergeCell ref="L27:M27"/>
    <mergeCell ref="C28:D28"/>
    <mergeCell ref="E28:F28"/>
    <mergeCell ref="J28:K28"/>
    <mergeCell ref="L28:M28"/>
    <mergeCell ref="L29:M29"/>
    <mergeCell ref="C30:D30"/>
    <mergeCell ref="E30:F30"/>
    <mergeCell ref="J30:K30"/>
    <mergeCell ref="L30:M30"/>
    <mergeCell ref="H32:I32"/>
    <mergeCell ref="J32:K32"/>
    <mergeCell ref="C29:D29"/>
    <mergeCell ref="E29:F29"/>
    <mergeCell ref="J29:K29"/>
    <mergeCell ref="A35:B35"/>
    <mergeCell ref="C35:D35"/>
    <mergeCell ref="L31:M31"/>
    <mergeCell ref="A33:B33"/>
    <mergeCell ref="C33:D33"/>
    <mergeCell ref="H33:I33"/>
    <mergeCell ref="J33:K33"/>
    <mergeCell ref="A34:B34"/>
    <mergeCell ref="C34:D34"/>
    <mergeCell ref="H34:I34"/>
    <mergeCell ref="J34:K34"/>
    <mergeCell ref="C31:D31"/>
    <mergeCell ref="E31:F31"/>
    <mergeCell ref="J31:K31"/>
    <mergeCell ref="C32:D32"/>
    <mergeCell ref="E32:F3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workbookViewId="0">
      <selection activeCell="A12" sqref="A12:D12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127" t="s">
        <v>59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8.75" x14ac:dyDescent="0.3">
      <c r="A2" s="4" t="s">
        <v>11</v>
      </c>
      <c r="E2" s="5"/>
      <c r="I2" s="5"/>
    </row>
    <row r="3" spans="1:12" ht="18.75" customHeight="1" x14ac:dyDescent="0.4">
      <c r="A3" s="4" t="s">
        <v>12</v>
      </c>
      <c r="C3" s="131" t="s">
        <v>16</v>
      </c>
      <c r="D3" s="131"/>
      <c r="E3" s="131"/>
      <c r="F3" s="131"/>
      <c r="G3" s="131"/>
      <c r="H3" s="131"/>
      <c r="I3" s="131"/>
      <c r="J3" s="128" t="s">
        <v>17</v>
      </c>
      <c r="K3" s="128"/>
      <c r="L3" s="27"/>
    </row>
    <row r="4" spans="1:12" ht="18.75" x14ac:dyDescent="0.3">
      <c r="A4" s="4" t="s">
        <v>13</v>
      </c>
      <c r="D4" s="27" t="s">
        <v>19</v>
      </c>
      <c r="E4" s="27"/>
      <c r="F4" s="133" t="s">
        <v>20</v>
      </c>
      <c r="G4" s="133"/>
      <c r="H4" s="133"/>
      <c r="I4" s="133"/>
      <c r="J4" s="133"/>
      <c r="K4" s="133"/>
      <c r="L4" s="133"/>
    </row>
    <row r="5" spans="1:12" ht="9" customHeight="1" x14ac:dyDescent="0.3">
      <c r="A5" s="4"/>
      <c r="D5" s="27"/>
      <c r="E5" s="27"/>
      <c r="F5" s="27"/>
      <c r="G5" s="27"/>
      <c r="H5" s="27"/>
      <c r="I5" s="27"/>
      <c r="J5" s="27"/>
      <c r="K5" s="26"/>
      <c r="L5" s="26"/>
    </row>
    <row r="6" spans="1:12" ht="18.75" customHeight="1" x14ac:dyDescent="0.3">
      <c r="A6" s="128" t="s">
        <v>18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2" ht="18.75" x14ac:dyDescent="0.3">
      <c r="K7" s="134"/>
      <c r="L7" s="134"/>
    </row>
    <row r="8" spans="1:12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21" t="s">
        <v>39</v>
      </c>
      <c r="H8" s="15" t="s">
        <v>8</v>
      </c>
      <c r="I8" s="2" t="s">
        <v>5</v>
      </c>
      <c r="J8" s="14" t="s">
        <v>4</v>
      </c>
      <c r="K8" s="2" t="s">
        <v>7</v>
      </c>
      <c r="L8" s="14" t="s">
        <v>15</v>
      </c>
    </row>
    <row r="9" spans="1:12" ht="20.25" customHeight="1" x14ac:dyDescent="0.25">
      <c r="A9" s="1">
        <v>1</v>
      </c>
      <c r="B9" s="7" t="s">
        <v>21</v>
      </c>
      <c r="C9" s="13">
        <v>4</v>
      </c>
      <c r="D9" s="8" t="s">
        <v>22</v>
      </c>
      <c r="E9" s="32">
        <v>60000</v>
      </c>
      <c r="G9" s="32">
        <v>12000</v>
      </c>
      <c r="H9" s="39">
        <v>60000</v>
      </c>
      <c r="I9" s="32"/>
      <c r="J9" s="32">
        <f>SUM(H9:I9)</f>
        <v>60000</v>
      </c>
      <c r="K9" s="12" t="s">
        <v>64</v>
      </c>
      <c r="L9" s="1" t="s">
        <v>65</v>
      </c>
    </row>
    <row r="10" spans="1:12" ht="20.25" customHeight="1" x14ac:dyDescent="0.25">
      <c r="A10" s="1">
        <v>2</v>
      </c>
      <c r="B10" s="38" t="s">
        <v>62</v>
      </c>
      <c r="C10" s="13">
        <v>6</v>
      </c>
      <c r="D10" s="8" t="s">
        <v>23</v>
      </c>
      <c r="E10" s="32">
        <v>60000</v>
      </c>
      <c r="F10" s="33">
        <v>60000</v>
      </c>
      <c r="G10" s="10"/>
      <c r="H10" s="39"/>
      <c r="I10" s="10">
        <v>60000</v>
      </c>
      <c r="J10" s="39">
        <f>SUM(H10:I10)</f>
        <v>60000</v>
      </c>
      <c r="K10" s="12" t="s">
        <v>60</v>
      </c>
      <c r="L10" s="16" t="s">
        <v>61</v>
      </c>
    </row>
    <row r="11" spans="1:12" ht="20.25" customHeight="1" x14ac:dyDescent="0.25">
      <c r="A11" s="1">
        <v>3</v>
      </c>
      <c r="B11" s="3" t="s">
        <v>24</v>
      </c>
      <c r="C11" s="13">
        <v>7</v>
      </c>
      <c r="D11" s="8" t="s">
        <v>142</v>
      </c>
      <c r="E11" s="32"/>
      <c r="F11" s="32">
        <v>800000</v>
      </c>
      <c r="G11" s="17"/>
      <c r="H11" s="39"/>
      <c r="I11" s="32"/>
      <c r="J11" s="32"/>
      <c r="K11" s="12"/>
      <c r="L11" s="1"/>
    </row>
    <row r="12" spans="1:12" ht="30" customHeight="1" x14ac:dyDescent="0.3">
      <c r="A12" s="129" t="s">
        <v>6</v>
      </c>
      <c r="B12" s="129"/>
      <c r="C12" s="129"/>
      <c r="D12" s="129"/>
      <c r="E12" s="32">
        <f>SUM(E9:E11)</f>
        <v>120000</v>
      </c>
      <c r="F12" s="10">
        <f>SUM(F9:F11)</f>
        <v>860000</v>
      </c>
      <c r="G12" s="22">
        <f>SUM(G9:G11)</f>
        <v>12000</v>
      </c>
      <c r="H12" s="39">
        <f>SUM(H9:H11)</f>
        <v>60000</v>
      </c>
      <c r="I12" s="39">
        <f t="shared" ref="I12:J12" si="0">SUM(I9:I11)</f>
        <v>60000</v>
      </c>
      <c r="J12" s="39">
        <f t="shared" si="0"/>
        <v>120000</v>
      </c>
      <c r="K12" s="9" t="s">
        <v>66</v>
      </c>
      <c r="L12" s="11" t="s">
        <v>67</v>
      </c>
    </row>
    <row r="13" spans="1:12" ht="8.25" customHeight="1" x14ac:dyDescent="0.25"/>
    <row r="14" spans="1:12" x14ac:dyDescent="0.25">
      <c r="A14" s="135" t="s">
        <v>25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</row>
    <row r="15" spans="1:12" x14ac:dyDescent="0.25">
      <c r="A15" s="135" t="s">
        <v>28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</row>
    <row r="16" spans="1:12" x14ac:dyDescent="0.25">
      <c r="A16" s="136" t="s">
        <v>26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2" x14ac:dyDescent="0.25">
      <c r="A17" s="135" t="s">
        <v>27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ht="9.75" customHeight="1" x14ac:dyDescent="0.25"/>
    <row r="19" spans="1:12" ht="15.75" x14ac:dyDescent="0.25">
      <c r="A19" s="132" t="s">
        <v>36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</row>
    <row r="20" spans="1:12" ht="15.75" x14ac:dyDescent="0.25">
      <c r="A20" s="34" t="s">
        <v>63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ht="8.25" customHeight="1" x14ac:dyDescent="0.25"/>
    <row r="22" spans="1:12" x14ac:dyDescent="0.25">
      <c r="A22" s="143" t="s">
        <v>29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</row>
    <row r="23" spans="1:12" x14ac:dyDescent="0.25">
      <c r="E23" s="144" t="s">
        <v>30</v>
      </c>
      <c r="F23" s="145"/>
      <c r="G23" s="31"/>
      <c r="H23" s="148" t="s">
        <v>31</v>
      </c>
      <c r="I23" s="148"/>
      <c r="J23" s="148" t="s">
        <v>32</v>
      </c>
      <c r="K23" s="148"/>
    </row>
    <row r="24" spans="1:12" ht="15.75" x14ac:dyDescent="0.25">
      <c r="A24" s="143" t="s">
        <v>33</v>
      </c>
      <c r="B24" s="143"/>
      <c r="C24" s="139">
        <v>720000</v>
      </c>
      <c r="D24" s="149"/>
      <c r="E24" s="146"/>
      <c r="F24" s="147"/>
      <c r="G24" s="20"/>
      <c r="H24" s="139">
        <f>C24/12</f>
        <v>60000</v>
      </c>
      <c r="I24" s="140"/>
      <c r="J24" s="139">
        <f>PRODUCT(H24:I24)*3</f>
        <v>180000</v>
      </c>
      <c r="K24" s="140"/>
    </row>
    <row r="25" spans="1:12" ht="15.75" x14ac:dyDescent="0.25">
      <c r="A25" s="143" t="s">
        <v>5</v>
      </c>
      <c r="B25" s="143"/>
      <c r="C25" s="150">
        <v>1845000</v>
      </c>
      <c r="D25" s="150"/>
      <c r="E25" s="150">
        <v>184500</v>
      </c>
      <c r="F25" s="150"/>
      <c r="G25" s="30"/>
      <c r="H25" s="141">
        <f>(C25+E25)/12</f>
        <v>169125</v>
      </c>
      <c r="I25" s="142"/>
      <c r="J25" s="141">
        <f>PRODUCT(H25:I25)*3</f>
        <v>507375</v>
      </c>
      <c r="K25" s="142"/>
    </row>
    <row r="26" spans="1:12" ht="15.75" x14ac:dyDescent="0.25">
      <c r="A26" s="137" t="s">
        <v>37</v>
      </c>
      <c r="B26" s="137"/>
      <c r="C26" s="137"/>
      <c r="D26" s="137"/>
      <c r="E26" s="137"/>
      <c r="F26" s="138"/>
      <c r="G26" s="29"/>
      <c r="H26" s="139">
        <v>-48000</v>
      </c>
      <c r="I26" s="140"/>
      <c r="J26" s="141">
        <f>PRODUCT(H26:I26)*3</f>
        <v>-144000</v>
      </c>
      <c r="K26" s="142"/>
    </row>
    <row r="27" spans="1:12" ht="15.75" x14ac:dyDescent="0.25">
      <c r="A27" s="151" t="s">
        <v>34</v>
      </c>
      <c r="B27" s="151"/>
      <c r="C27" s="151"/>
      <c r="D27" s="151"/>
      <c r="E27" s="151"/>
      <c r="F27" s="151"/>
      <c r="G27" s="28"/>
      <c r="H27" s="152">
        <f>SUM(H24:I26)</f>
        <v>181125</v>
      </c>
      <c r="I27" s="151"/>
      <c r="J27" s="152">
        <f>SUM(J24:K26)</f>
        <v>543375</v>
      </c>
      <c r="K27" s="151"/>
    </row>
    <row r="28" spans="1:12" ht="6.75" customHeight="1" x14ac:dyDescent="0.25"/>
    <row r="29" spans="1:12" ht="15.75" x14ac:dyDescent="0.25">
      <c r="A29" s="151" t="s">
        <v>35</v>
      </c>
      <c r="B29" s="151"/>
      <c r="C29" s="151"/>
      <c r="D29" s="151"/>
      <c r="E29" s="151"/>
      <c r="F29" s="151"/>
      <c r="G29" s="28"/>
      <c r="H29" s="152">
        <f>J24+J25-J26</f>
        <v>831375</v>
      </c>
      <c r="I29" s="151"/>
    </row>
    <row r="30" spans="1:12" ht="7.5" customHeight="1" x14ac:dyDescent="0.25"/>
  </sheetData>
  <mergeCells count="33">
    <mergeCell ref="A27:F27"/>
    <mergeCell ref="H27:I27"/>
    <mergeCell ref="J27:K27"/>
    <mergeCell ref="A29:F29"/>
    <mergeCell ref="H29:I29"/>
    <mergeCell ref="A26:F26"/>
    <mergeCell ref="H26:I26"/>
    <mergeCell ref="J26:K26"/>
    <mergeCell ref="A22:L22"/>
    <mergeCell ref="E23:F24"/>
    <mergeCell ref="H23:I23"/>
    <mergeCell ref="J23:K23"/>
    <mergeCell ref="A24:B24"/>
    <mergeCell ref="C24:D24"/>
    <mergeCell ref="H24:I24"/>
    <mergeCell ref="J24:K24"/>
    <mergeCell ref="A25:B25"/>
    <mergeCell ref="C25:D25"/>
    <mergeCell ref="E25:F25"/>
    <mergeCell ref="H25:I25"/>
    <mergeCell ref="J25:K25"/>
    <mergeCell ref="A19:L19"/>
    <mergeCell ref="A1:L1"/>
    <mergeCell ref="C3:I3"/>
    <mergeCell ref="J3:K3"/>
    <mergeCell ref="F4:L4"/>
    <mergeCell ref="A6:L6"/>
    <mergeCell ref="K7:L7"/>
    <mergeCell ref="A12:D12"/>
    <mergeCell ref="A14:L14"/>
    <mergeCell ref="A15:L15"/>
    <mergeCell ref="A16:L16"/>
    <mergeCell ref="A17:L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28" sqref="F28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127" t="s">
        <v>68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40"/>
      <c r="K3" s="40"/>
      <c r="L3" s="40"/>
    </row>
    <row r="4" spans="1:12" ht="8.25" customHeight="1" x14ac:dyDescent="0.4">
      <c r="A4" s="42"/>
      <c r="B4" s="42"/>
      <c r="C4" s="42"/>
      <c r="D4" s="42"/>
      <c r="E4" s="42"/>
      <c r="F4" s="42"/>
      <c r="G4" s="42"/>
      <c r="H4" s="41"/>
      <c r="I4" s="41"/>
      <c r="J4" s="40"/>
      <c r="K4" s="40"/>
      <c r="L4" s="40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36"/>
    </row>
    <row r="7" spans="1:12" ht="18.75" x14ac:dyDescent="0.3">
      <c r="A7" s="4" t="s">
        <v>13</v>
      </c>
      <c r="D7" s="36" t="s">
        <v>19</v>
      </c>
      <c r="E7" s="36"/>
      <c r="F7" s="133" t="s">
        <v>20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36"/>
      <c r="E8" s="36"/>
      <c r="F8" s="36"/>
      <c r="G8" s="36"/>
      <c r="H8" s="36"/>
      <c r="I8" s="36"/>
      <c r="J8" s="36"/>
      <c r="K8" s="35"/>
      <c r="L8" s="35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37">
        <v>60000</v>
      </c>
      <c r="G12" s="37">
        <v>12000</v>
      </c>
      <c r="H12" s="37">
        <v>60000</v>
      </c>
      <c r="I12" s="37"/>
      <c r="J12" s="37">
        <f>SUM(H12:I12)</f>
        <v>60000</v>
      </c>
      <c r="K12" s="12" t="s">
        <v>71</v>
      </c>
      <c r="L12" s="1" t="s">
        <v>65</v>
      </c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37">
        <v>60000</v>
      </c>
      <c r="F13" s="39">
        <v>60000</v>
      </c>
      <c r="G13" s="10">
        <v>6000</v>
      </c>
      <c r="H13" s="37">
        <v>60000</v>
      </c>
      <c r="I13" s="10">
        <v>45000</v>
      </c>
      <c r="J13" s="46">
        <f t="shared" ref="J13:J14" si="0">SUM(H13:I13)</f>
        <v>105000</v>
      </c>
      <c r="K13" s="12" t="s">
        <v>71</v>
      </c>
      <c r="L13" s="1" t="s">
        <v>65</v>
      </c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37"/>
      <c r="F14" s="37">
        <v>880000</v>
      </c>
      <c r="G14" s="17"/>
      <c r="H14" s="37"/>
      <c r="I14" s="37">
        <v>30000</v>
      </c>
      <c r="J14" s="46">
        <f t="shared" si="0"/>
        <v>30000</v>
      </c>
      <c r="K14" s="12" t="s">
        <v>74</v>
      </c>
      <c r="L14" s="1" t="s">
        <v>75</v>
      </c>
    </row>
    <row r="15" spans="1:12" ht="30" customHeight="1" x14ac:dyDescent="0.25">
      <c r="A15" s="129" t="s">
        <v>6</v>
      </c>
      <c r="B15" s="129"/>
      <c r="C15" s="129"/>
      <c r="D15" s="129"/>
      <c r="E15" s="37">
        <f>SUM(E12:E14)</f>
        <v>120000</v>
      </c>
      <c r="F15" s="10">
        <f>SUM(F12:F14)</f>
        <v>940000</v>
      </c>
      <c r="G15" s="22">
        <f>SUM(G12:G14)</f>
        <v>18000</v>
      </c>
      <c r="H15" s="48">
        <f t="shared" ref="H15:J15" si="1">SUM(H12:H14)</f>
        <v>120000</v>
      </c>
      <c r="I15" s="48">
        <f t="shared" si="1"/>
        <v>75000</v>
      </c>
      <c r="J15" s="48">
        <f t="shared" si="1"/>
        <v>195000</v>
      </c>
      <c r="K15" s="9" t="s">
        <v>76</v>
      </c>
      <c r="L15" s="49" t="s">
        <v>67</v>
      </c>
    </row>
    <row r="16" spans="1:12" ht="8.25" customHeight="1" x14ac:dyDescent="0.25"/>
    <row r="17" spans="1:12" x14ac:dyDescent="0.25">
      <c r="A17" s="135" t="s">
        <v>69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x14ac:dyDescent="0.25">
      <c r="A18" s="135" t="s">
        <v>72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</row>
    <row r="19" spans="1:12" x14ac:dyDescent="0.25">
      <c r="A19" s="135" t="s">
        <v>73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</row>
    <row r="20" spans="1:12" x14ac:dyDescent="0.25">
      <c r="A20" s="135" t="s">
        <v>77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</sheetData>
  <mergeCells count="12">
    <mergeCell ref="A18:L18"/>
    <mergeCell ref="A19:L19"/>
    <mergeCell ref="A20:L20"/>
    <mergeCell ref="A17:L17"/>
    <mergeCell ref="K10:L10"/>
    <mergeCell ref="A15:D15"/>
    <mergeCell ref="A1:L1"/>
    <mergeCell ref="A3:G3"/>
    <mergeCell ref="J6:K6"/>
    <mergeCell ref="F7:L7"/>
    <mergeCell ref="A9:L9"/>
    <mergeCell ref="H3:I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127" t="s">
        <v>70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43"/>
      <c r="K3" s="43"/>
      <c r="L3" s="43"/>
    </row>
    <row r="4" spans="1:12" ht="8.25" customHeight="1" x14ac:dyDescent="0.4">
      <c r="A4" s="45"/>
      <c r="B4" s="45"/>
      <c r="C4" s="45"/>
      <c r="D4" s="45"/>
      <c r="E4" s="45"/>
      <c r="F4" s="45"/>
      <c r="G4" s="45"/>
      <c r="H4" s="44"/>
      <c r="I4" s="44"/>
      <c r="J4" s="43"/>
      <c r="K4" s="43"/>
      <c r="L4" s="43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44"/>
    </row>
    <row r="7" spans="1:12" ht="18.75" x14ac:dyDescent="0.3">
      <c r="A7" s="4" t="s">
        <v>13</v>
      </c>
      <c r="D7" s="44" t="s">
        <v>19</v>
      </c>
      <c r="E7" s="44"/>
      <c r="F7" s="133" t="s">
        <v>20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44"/>
      <c r="E8" s="44"/>
      <c r="F8" s="44"/>
      <c r="G8" s="44"/>
      <c r="H8" s="44"/>
      <c r="I8" s="44"/>
      <c r="J8" s="44"/>
      <c r="K8" s="47"/>
      <c r="L8" s="47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46">
        <v>60000</v>
      </c>
      <c r="G12" s="46">
        <v>12000</v>
      </c>
      <c r="H12" s="53">
        <v>60000</v>
      </c>
      <c r="I12" s="46"/>
      <c r="J12" s="46">
        <f>SUM(H12:I12)</f>
        <v>60000</v>
      </c>
      <c r="K12" s="12" t="s">
        <v>79</v>
      </c>
      <c r="L12" s="1" t="s">
        <v>65</v>
      </c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46">
        <v>60000</v>
      </c>
      <c r="F13" s="46">
        <v>15000</v>
      </c>
      <c r="G13" s="10">
        <v>5000</v>
      </c>
      <c r="H13" s="46">
        <v>60000</v>
      </c>
      <c r="I13" s="10">
        <v>15000</v>
      </c>
      <c r="J13" s="53">
        <f>SUM(G13:I13)</f>
        <v>80000</v>
      </c>
      <c r="K13" s="12" t="s">
        <v>82</v>
      </c>
      <c r="L13" s="1" t="s">
        <v>65</v>
      </c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46"/>
      <c r="F14" s="46">
        <v>850000</v>
      </c>
      <c r="G14" s="17"/>
      <c r="I14" s="46">
        <v>50000</v>
      </c>
      <c r="J14" s="53">
        <f>SUM(I14:I14)</f>
        <v>50000</v>
      </c>
      <c r="K14" s="12" t="s">
        <v>80</v>
      </c>
      <c r="L14" s="1" t="s">
        <v>75</v>
      </c>
    </row>
    <row r="15" spans="1:12" ht="30" customHeight="1" x14ac:dyDescent="0.25">
      <c r="A15" s="129" t="s">
        <v>6</v>
      </c>
      <c r="B15" s="129"/>
      <c r="C15" s="129"/>
      <c r="D15" s="129"/>
      <c r="E15" s="46">
        <f>SUM(E12:E14)</f>
        <v>120000</v>
      </c>
      <c r="F15" s="10">
        <f>SUM(F12:F14)</f>
        <v>865000</v>
      </c>
      <c r="G15" s="22">
        <f>SUM(G12:G14)</f>
        <v>17000</v>
      </c>
      <c r="H15" s="22">
        <f t="shared" ref="H15:J15" si="0">SUM(H12:H14)</f>
        <v>120000</v>
      </c>
      <c r="I15" s="22">
        <f>SUM(I12:I14)</f>
        <v>65000</v>
      </c>
      <c r="J15" s="55">
        <f t="shared" si="0"/>
        <v>190000</v>
      </c>
      <c r="K15" s="9" t="s">
        <v>85</v>
      </c>
      <c r="L15" s="49" t="s">
        <v>67</v>
      </c>
    </row>
    <row r="16" spans="1:12" ht="14.25" customHeight="1" x14ac:dyDescent="0.3">
      <c r="A16" s="129" t="s">
        <v>83</v>
      </c>
      <c r="B16" s="129"/>
      <c r="C16" s="129"/>
      <c r="D16" s="129"/>
      <c r="E16" s="129"/>
      <c r="F16" s="129"/>
      <c r="G16" s="129"/>
      <c r="H16" s="129"/>
      <c r="I16" s="129"/>
      <c r="J16" s="55">
        <v>24000</v>
      </c>
      <c r="K16" s="56"/>
      <c r="L16" s="57"/>
    </row>
    <row r="17" spans="1:12" ht="16.5" customHeight="1" x14ac:dyDescent="0.3">
      <c r="A17" s="129" t="s">
        <v>84</v>
      </c>
      <c r="B17" s="129"/>
      <c r="C17" s="129"/>
      <c r="D17" s="129"/>
      <c r="E17" s="129"/>
      <c r="F17" s="129"/>
      <c r="G17" s="129"/>
      <c r="H17" s="129"/>
      <c r="I17" s="129"/>
      <c r="J17" s="55">
        <f>J15-J16</f>
        <v>166000</v>
      </c>
      <c r="K17" s="56"/>
      <c r="L17" s="57"/>
    </row>
    <row r="18" spans="1:12" ht="8.25" customHeight="1" x14ac:dyDescent="0.25"/>
    <row r="19" spans="1:12" x14ac:dyDescent="0.25">
      <c r="A19" s="136" t="s">
        <v>69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25">
      <c r="A20" s="136" t="s">
        <v>72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x14ac:dyDescent="0.25">
      <c r="A21" s="136" t="s">
        <v>73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x14ac:dyDescent="0.25">
      <c r="A22" s="136" t="s">
        <v>77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</row>
    <row r="23" spans="1:12" ht="9.75" customHeight="1" x14ac:dyDescent="0.25"/>
    <row r="24" spans="1:12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</row>
  </sheetData>
  <mergeCells count="15">
    <mergeCell ref="A24:L24"/>
    <mergeCell ref="K10:L10"/>
    <mergeCell ref="A15:D15"/>
    <mergeCell ref="A19:L19"/>
    <mergeCell ref="A20:L20"/>
    <mergeCell ref="A21:L21"/>
    <mergeCell ref="A22:L22"/>
    <mergeCell ref="A16:I16"/>
    <mergeCell ref="A17:I17"/>
    <mergeCell ref="A9:L9"/>
    <mergeCell ref="A1:L1"/>
    <mergeCell ref="A3:G3"/>
    <mergeCell ref="H3:I3"/>
    <mergeCell ref="J6:K6"/>
    <mergeCell ref="F7:L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A20" sqref="A20:L20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78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50"/>
      <c r="K3" s="50"/>
      <c r="L3" s="50"/>
    </row>
    <row r="4" spans="1:12" ht="8.25" customHeight="1" x14ac:dyDescent="0.4">
      <c r="A4" s="52"/>
      <c r="B4" s="52"/>
      <c r="C4" s="52"/>
      <c r="D4" s="52"/>
      <c r="E4" s="52"/>
      <c r="F4" s="52"/>
      <c r="G4" s="52"/>
      <c r="H4" s="51"/>
      <c r="I4" s="51"/>
      <c r="J4" s="50"/>
      <c r="K4" s="50"/>
      <c r="L4" s="50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51"/>
    </row>
    <row r="7" spans="1:12" ht="18.75" x14ac:dyDescent="0.3">
      <c r="A7" s="4" t="s">
        <v>13</v>
      </c>
      <c r="D7" s="51" t="s">
        <v>19</v>
      </c>
      <c r="E7" s="51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51"/>
      <c r="E8" s="51"/>
      <c r="F8" s="51"/>
      <c r="G8" s="51"/>
      <c r="H8" s="51"/>
      <c r="I8" s="51"/>
      <c r="J8" s="51"/>
      <c r="K8" s="54"/>
      <c r="L8" s="54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53">
        <v>60000</v>
      </c>
      <c r="G12" s="53">
        <v>12000</v>
      </c>
      <c r="H12" s="61">
        <v>60000</v>
      </c>
      <c r="I12" s="53"/>
      <c r="J12" s="53">
        <f>SUM(H12:I12)</f>
        <v>60000</v>
      </c>
      <c r="K12" s="12" t="s">
        <v>86</v>
      </c>
      <c r="L12" s="1" t="s">
        <v>65</v>
      </c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53">
        <v>60000</v>
      </c>
      <c r="F13" s="53"/>
      <c r="G13" s="53"/>
      <c r="H13" s="53"/>
      <c r="I13" s="10"/>
      <c r="J13" s="61">
        <f t="shared" ref="J13:J15" si="0">SUM(H13:I13)</f>
        <v>0</v>
      </c>
      <c r="K13" s="12"/>
      <c r="L13" s="16"/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53"/>
      <c r="F14" s="53">
        <v>800000</v>
      </c>
      <c r="G14" s="17"/>
      <c r="H14" s="53"/>
      <c r="I14" s="53">
        <v>50000</v>
      </c>
      <c r="J14" s="61">
        <f t="shared" si="0"/>
        <v>50000</v>
      </c>
      <c r="K14" s="12" t="s">
        <v>87</v>
      </c>
      <c r="L14" s="16" t="s">
        <v>88</v>
      </c>
    </row>
    <row r="15" spans="1:12" ht="30" customHeight="1" x14ac:dyDescent="0.3">
      <c r="A15" s="129" t="s">
        <v>6</v>
      </c>
      <c r="B15" s="129"/>
      <c r="C15" s="129"/>
      <c r="D15" s="129"/>
      <c r="E15" s="53">
        <f>SUM(E12:E14)</f>
        <v>120000</v>
      </c>
      <c r="F15" s="10">
        <f>SUM(F12:F14)</f>
        <v>800000</v>
      </c>
      <c r="G15" s="53">
        <f>SUM(G12:G14)</f>
        <v>12000</v>
      </c>
      <c r="H15" s="61">
        <f t="shared" ref="H15:I15" si="1">SUM(H12:H14)</f>
        <v>60000</v>
      </c>
      <c r="I15" s="61">
        <f t="shared" si="1"/>
        <v>50000</v>
      </c>
      <c r="J15" s="61">
        <f t="shared" si="0"/>
        <v>110000</v>
      </c>
      <c r="K15" s="9" t="s">
        <v>89</v>
      </c>
      <c r="L15" s="11" t="s">
        <v>67</v>
      </c>
    </row>
    <row r="16" spans="1:12" ht="8.25" customHeight="1" x14ac:dyDescent="0.25"/>
    <row r="17" spans="1:12" x14ac:dyDescent="0.25">
      <c r="A17" s="136" t="s">
        <v>69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x14ac:dyDescent="0.25">
      <c r="A18" s="136" t="s">
        <v>72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25">
      <c r="A19" s="136" t="s">
        <v>73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25">
      <c r="A20" s="136" t="s">
        <v>77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ht="9.75" customHeight="1" x14ac:dyDescent="0.25"/>
    <row r="22" spans="1:12" x14ac:dyDescent="0.25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</row>
  </sheetData>
  <mergeCells count="13">
    <mergeCell ref="A22:L22"/>
    <mergeCell ref="K10:L10"/>
    <mergeCell ref="A15:D15"/>
    <mergeCell ref="A17:L17"/>
    <mergeCell ref="A18:L18"/>
    <mergeCell ref="A19:L19"/>
    <mergeCell ref="A20:L20"/>
    <mergeCell ref="A9:L9"/>
    <mergeCell ref="A1:L1"/>
    <mergeCell ref="A3:G3"/>
    <mergeCell ref="H3:I3"/>
    <mergeCell ref="J6:K6"/>
    <mergeCell ref="F7:L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J11" sqref="I11:J13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90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58"/>
      <c r="K3" s="58"/>
      <c r="L3" s="58"/>
    </row>
    <row r="4" spans="1:12" ht="8.25" customHeight="1" x14ac:dyDescent="0.4">
      <c r="A4" s="60"/>
      <c r="B4" s="60"/>
      <c r="C4" s="60"/>
      <c r="D4" s="60"/>
      <c r="E4" s="60"/>
      <c r="F4" s="60"/>
      <c r="G4" s="60"/>
      <c r="H4" s="59"/>
      <c r="I4" s="59"/>
      <c r="J4" s="58"/>
      <c r="K4" s="58"/>
      <c r="L4" s="58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59"/>
    </row>
    <row r="7" spans="1:12" ht="18.75" x14ac:dyDescent="0.3">
      <c r="A7" s="4" t="s">
        <v>13</v>
      </c>
      <c r="D7" s="59" t="s">
        <v>19</v>
      </c>
      <c r="E7" s="59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59"/>
      <c r="E8" s="59"/>
      <c r="F8" s="59"/>
      <c r="G8" s="59"/>
      <c r="H8" s="59"/>
      <c r="I8" s="59"/>
      <c r="J8" s="59"/>
      <c r="K8" s="62"/>
      <c r="L8" s="62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61">
        <v>60000</v>
      </c>
      <c r="G12" s="61">
        <v>12000</v>
      </c>
      <c r="H12" s="69">
        <v>60000</v>
      </c>
      <c r="I12" s="61"/>
      <c r="J12" s="61">
        <f>SUM(H12:I12)</f>
        <v>60000</v>
      </c>
      <c r="K12" s="12" t="s">
        <v>97</v>
      </c>
      <c r="L12" s="1" t="s">
        <v>65</v>
      </c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61">
        <v>60000</v>
      </c>
      <c r="F13" s="61">
        <v>60000</v>
      </c>
      <c r="G13" s="61">
        <v>6000</v>
      </c>
      <c r="H13" s="61"/>
      <c r="I13" s="10"/>
      <c r="J13" s="69">
        <f t="shared" ref="J13:J14" si="0">SUM(H13:I13)</f>
        <v>0</v>
      </c>
      <c r="K13" s="12"/>
      <c r="L13" s="16"/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61">
        <v>50000</v>
      </c>
      <c r="F14" s="61">
        <v>750000</v>
      </c>
      <c r="G14" s="17"/>
      <c r="H14" s="61"/>
      <c r="I14" s="69">
        <v>50000</v>
      </c>
      <c r="J14" s="69">
        <f t="shared" si="0"/>
        <v>50000</v>
      </c>
      <c r="K14" s="12" t="s">
        <v>98</v>
      </c>
      <c r="L14" s="16" t="s">
        <v>88</v>
      </c>
    </row>
    <row r="15" spans="1:12" ht="30" customHeight="1" x14ac:dyDescent="0.3">
      <c r="A15" s="129" t="s">
        <v>6</v>
      </c>
      <c r="B15" s="129"/>
      <c r="C15" s="129"/>
      <c r="D15" s="129"/>
      <c r="E15" s="61">
        <f>SUM(E12:E14)</f>
        <v>170000</v>
      </c>
      <c r="F15" s="10">
        <f>SUM(F12:F14)</f>
        <v>810000</v>
      </c>
      <c r="G15" s="61">
        <f>SUM(G12:G14)</f>
        <v>18000</v>
      </c>
      <c r="H15" s="69">
        <f t="shared" ref="H15:J15" si="1">SUM(H12:H14)</f>
        <v>60000</v>
      </c>
      <c r="I15" s="69">
        <f t="shared" si="1"/>
        <v>50000</v>
      </c>
      <c r="J15" s="69">
        <f t="shared" si="1"/>
        <v>110000</v>
      </c>
      <c r="K15" s="9" t="s">
        <v>99</v>
      </c>
      <c r="L15" s="11" t="s">
        <v>67</v>
      </c>
    </row>
    <row r="16" spans="1:12" ht="17.25" customHeight="1" x14ac:dyDescent="0.3">
      <c r="A16" s="154" t="s">
        <v>101</v>
      </c>
      <c r="B16" s="154"/>
      <c r="C16" s="154"/>
      <c r="D16" s="154"/>
      <c r="E16" s="154"/>
      <c r="F16" s="154"/>
      <c r="G16" s="154"/>
      <c r="H16" s="154"/>
      <c r="I16" s="154"/>
      <c r="J16" s="75">
        <f>J15*0.1</f>
        <v>11000</v>
      </c>
      <c r="K16" s="56"/>
      <c r="L16" s="57"/>
    </row>
    <row r="17" spans="1:12" ht="16.5" customHeight="1" x14ac:dyDescent="0.3">
      <c r="A17" s="154" t="s">
        <v>84</v>
      </c>
      <c r="B17" s="154"/>
      <c r="C17" s="154"/>
      <c r="D17" s="154"/>
      <c r="E17" s="154"/>
      <c r="F17" s="154"/>
      <c r="G17" s="154"/>
      <c r="H17" s="154"/>
      <c r="I17" s="154"/>
      <c r="J17" s="75">
        <f>J15-J16</f>
        <v>99000</v>
      </c>
      <c r="K17" s="56"/>
      <c r="L17" s="57"/>
    </row>
    <row r="18" spans="1:12" ht="30" customHeight="1" x14ac:dyDescent="0.3">
      <c r="A18" s="72"/>
      <c r="B18" s="72"/>
      <c r="C18" s="72"/>
      <c r="D18" s="72"/>
      <c r="E18" s="73"/>
      <c r="F18" s="74"/>
      <c r="G18" s="73"/>
      <c r="H18" s="73"/>
      <c r="I18" s="73"/>
      <c r="J18" s="73"/>
      <c r="K18" s="56"/>
      <c r="L18" s="57"/>
    </row>
    <row r="19" spans="1:12" ht="8.25" customHeight="1" x14ac:dyDescent="0.25"/>
    <row r="20" spans="1:12" x14ac:dyDescent="0.25">
      <c r="A20" s="136" t="s">
        <v>69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x14ac:dyDescent="0.25">
      <c r="A21" s="136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x14ac:dyDescent="0.25">
      <c r="A22" s="136" t="s">
        <v>73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</row>
    <row r="23" spans="1:12" x14ac:dyDescent="0.25">
      <c r="A23" s="136" t="s">
        <v>77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</row>
    <row r="24" spans="1:12" ht="9.75" customHeight="1" x14ac:dyDescent="0.25"/>
    <row r="25" spans="1:12" x14ac:dyDescent="0.25">
      <c r="A25" s="153" t="s">
        <v>91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</row>
    <row r="26" spans="1:12" x14ac:dyDescent="0.25">
      <c r="A26" s="63" t="s">
        <v>0</v>
      </c>
      <c r="B26" s="63" t="s">
        <v>92</v>
      </c>
      <c r="C26" s="157" t="s">
        <v>93</v>
      </c>
      <c r="D26" s="157"/>
      <c r="E26" s="155" t="s">
        <v>96</v>
      </c>
      <c r="F26" s="148"/>
    </row>
    <row r="27" spans="1:12" x14ac:dyDescent="0.25">
      <c r="A27" s="63">
        <v>1</v>
      </c>
      <c r="B27" s="64">
        <v>42772</v>
      </c>
      <c r="C27" s="157">
        <v>30000</v>
      </c>
      <c r="D27" s="157"/>
      <c r="E27" s="155" t="s">
        <v>75</v>
      </c>
      <c r="F27" s="148"/>
    </row>
    <row r="28" spans="1:12" x14ac:dyDescent="0.25">
      <c r="A28" s="63">
        <v>2</v>
      </c>
      <c r="B28" s="64">
        <v>42803</v>
      </c>
      <c r="C28" s="157">
        <v>50000</v>
      </c>
      <c r="D28" s="157"/>
      <c r="E28" s="155" t="s">
        <v>75</v>
      </c>
      <c r="F28" s="148"/>
    </row>
    <row r="29" spans="1:12" x14ac:dyDescent="0.25">
      <c r="A29" s="63">
        <v>3</v>
      </c>
      <c r="B29" s="64">
        <v>42829</v>
      </c>
      <c r="C29" s="157">
        <v>50000</v>
      </c>
      <c r="D29" s="157"/>
      <c r="E29" s="155" t="s">
        <v>88</v>
      </c>
      <c r="F29" s="148"/>
    </row>
    <row r="30" spans="1:12" x14ac:dyDescent="0.25">
      <c r="A30" s="148" t="s">
        <v>94</v>
      </c>
      <c r="B30" s="148"/>
      <c r="C30" s="148">
        <f>SUM(C27:D29)</f>
        <v>130000</v>
      </c>
      <c r="D30" s="148"/>
      <c r="E30" s="65"/>
      <c r="F30" s="65"/>
    </row>
    <row r="31" spans="1:12" x14ac:dyDescent="0.25">
      <c r="A31" s="156" t="s">
        <v>95</v>
      </c>
      <c r="B31" s="156"/>
      <c r="C31" s="156">
        <f>880000-C30</f>
        <v>750000</v>
      </c>
      <c r="D31" s="156"/>
      <c r="E31" s="65"/>
      <c r="F31" s="65"/>
    </row>
    <row r="32" spans="1:12" x14ac:dyDescent="0.25">
      <c r="A32" s="143"/>
      <c r="B32" s="143"/>
      <c r="C32" s="143"/>
      <c r="D32" s="143"/>
    </row>
  </sheetData>
  <mergeCells count="29">
    <mergeCell ref="A32:B32"/>
    <mergeCell ref="C32:D32"/>
    <mergeCell ref="E26:F26"/>
    <mergeCell ref="E27:F27"/>
    <mergeCell ref="E28:F28"/>
    <mergeCell ref="E29:F29"/>
    <mergeCell ref="A30:B30"/>
    <mergeCell ref="A31:B31"/>
    <mergeCell ref="C30:D30"/>
    <mergeCell ref="C31:D31"/>
    <mergeCell ref="C26:D26"/>
    <mergeCell ref="C27:D27"/>
    <mergeCell ref="C28:D28"/>
    <mergeCell ref="C29:D29"/>
    <mergeCell ref="A25:L25"/>
    <mergeCell ref="K10:L10"/>
    <mergeCell ref="A15:D15"/>
    <mergeCell ref="A20:L20"/>
    <mergeCell ref="A21:L21"/>
    <mergeCell ref="A22:L22"/>
    <mergeCell ref="A23:L23"/>
    <mergeCell ref="A16:I16"/>
    <mergeCell ref="A17:I17"/>
    <mergeCell ref="A9:L9"/>
    <mergeCell ref="A1:L1"/>
    <mergeCell ref="A3:G3"/>
    <mergeCell ref="H3:I3"/>
    <mergeCell ref="J6:K6"/>
    <mergeCell ref="F7:L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100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66"/>
      <c r="K3" s="66"/>
      <c r="L3" s="66"/>
    </row>
    <row r="4" spans="1:12" ht="8.25" customHeight="1" x14ac:dyDescent="0.4">
      <c r="A4" s="68"/>
      <c r="B4" s="68"/>
      <c r="C4" s="68"/>
      <c r="D4" s="68"/>
      <c r="E4" s="68"/>
      <c r="F4" s="68"/>
      <c r="G4" s="68"/>
      <c r="H4" s="67"/>
      <c r="I4" s="67"/>
      <c r="J4" s="66"/>
      <c r="K4" s="66"/>
      <c r="L4" s="66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67"/>
    </row>
    <row r="7" spans="1:12" ht="18.75" x14ac:dyDescent="0.3">
      <c r="A7" s="4" t="s">
        <v>13</v>
      </c>
      <c r="D7" s="67" t="s">
        <v>19</v>
      </c>
      <c r="E7" s="67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67"/>
      <c r="E8" s="67"/>
      <c r="F8" s="67"/>
      <c r="G8" s="67"/>
      <c r="H8" s="67"/>
      <c r="I8" s="67"/>
      <c r="J8" s="67"/>
      <c r="K8" s="70"/>
      <c r="L8" s="70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69">
        <v>60000</v>
      </c>
      <c r="G12" s="69">
        <v>18000</v>
      </c>
      <c r="H12" s="69"/>
      <c r="I12" s="69"/>
      <c r="J12" s="80">
        <f>SUM(H12:I12)</f>
        <v>0</v>
      </c>
      <c r="K12" s="12"/>
      <c r="L12" s="1"/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69">
        <v>60000</v>
      </c>
      <c r="F13" s="69">
        <v>120000</v>
      </c>
      <c r="G13" s="69">
        <v>12000</v>
      </c>
      <c r="H13" s="69">
        <v>60000</v>
      </c>
      <c r="I13" s="10">
        <v>120000</v>
      </c>
      <c r="J13" s="69">
        <f>SUM(H13:I13)</f>
        <v>180000</v>
      </c>
      <c r="K13" s="12" t="s">
        <v>102</v>
      </c>
      <c r="L13" s="16" t="s">
        <v>88</v>
      </c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69">
        <v>50000</v>
      </c>
      <c r="F14" s="69">
        <v>700000</v>
      </c>
      <c r="G14" s="17"/>
      <c r="H14" s="69"/>
      <c r="I14" s="69">
        <v>50000</v>
      </c>
      <c r="J14" s="80">
        <f>SUM(H14:I14)</f>
        <v>50000</v>
      </c>
      <c r="K14" s="12" t="s">
        <v>103</v>
      </c>
      <c r="L14" s="16" t="s">
        <v>88</v>
      </c>
    </row>
    <row r="15" spans="1:12" ht="30" customHeight="1" x14ac:dyDescent="0.25">
      <c r="A15" s="129" t="s">
        <v>6</v>
      </c>
      <c r="B15" s="129"/>
      <c r="C15" s="129"/>
      <c r="D15" s="129"/>
      <c r="E15" s="69">
        <f>SUM(E12:E14)</f>
        <v>170000</v>
      </c>
      <c r="F15" s="10">
        <f>SUM(F12:F14)</f>
        <v>820000</v>
      </c>
      <c r="G15" s="69">
        <f>SUM(G12:G14)</f>
        <v>30000</v>
      </c>
      <c r="H15" s="80">
        <f t="shared" ref="H15:J15" si="0">SUM(H12:H14)</f>
        <v>60000</v>
      </c>
      <c r="I15" s="10">
        <f t="shared" si="0"/>
        <v>170000</v>
      </c>
      <c r="J15" s="80">
        <f t="shared" si="0"/>
        <v>230000</v>
      </c>
      <c r="K15" s="9" t="s">
        <v>104</v>
      </c>
      <c r="L15" s="49" t="s">
        <v>67</v>
      </c>
    </row>
    <row r="16" spans="1:12" ht="16.5" customHeight="1" x14ac:dyDescent="0.25">
      <c r="A16" s="158" t="s">
        <v>101</v>
      </c>
      <c r="B16" s="158"/>
      <c r="C16" s="158"/>
      <c r="D16" s="158"/>
      <c r="E16" s="158"/>
      <c r="F16" s="158"/>
      <c r="G16" s="158"/>
      <c r="H16" s="158"/>
      <c r="I16" s="158"/>
      <c r="J16" s="80">
        <f>J15*0.1</f>
        <v>23000</v>
      </c>
      <c r="K16" s="65"/>
    </row>
    <row r="17" spans="1:12" ht="16.5" customHeight="1" x14ac:dyDescent="0.25">
      <c r="A17" s="158" t="s">
        <v>105</v>
      </c>
      <c r="B17" s="158"/>
      <c r="C17" s="158"/>
      <c r="D17" s="158"/>
      <c r="E17" s="158"/>
      <c r="F17" s="158"/>
      <c r="G17" s="158"/>
      <c r="H17" s="158"/>
      <c r="I17" s="158"/>
      <c r="J17" s="25">
        <f>J15-J16</f>
        <v>207000</v>
      </c>
      <c r="K17" s="65"/>
    </row>
    <row r="18" spans="1:12" x14ac:dyDescent="0.25">
      <c r="A18" s="136" t="s">
        <v>69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25">
      <c r="A19" s="136" t="s">
        <v>72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25">
      <c r="A20" s="136" t="s">
        <v>73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x14ac:dyDescent="0.25">
      <c r="A21" s="136" t="s">
        <v>77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ht="9.75" customHeight="1" x14ac:dyDescent="0.25"/>
    <row r="23" spans="1:12" x14ac:dyDescent="0.25">
      <c r="A23" s="153" t="s">
        <v>91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</row>
    <row r="24" spans="1:12" x14ac:dyDescent="0.25">
      <c r="A24" s="71" t="s">
        <v>0</v>
      </c>
      <c r="B24" s="71" t="s">
        <v>92</v>
      </c>
      <c r="C24" s="157" t="s">
        <v>93</v>
      </c>
      <c r="D24" s="157"/>
      <c r="E24" s="155" t="s">
        <v>96</v>
      </c>
      <c r="F24" s="148"/>
    </row>
    <row r="25" spans="1:12" x14ac:dyDescent="0.25">
      <c r="A25" s="71">
        <v>1</v>
      </c>
      <c r="B25" s="64">
        <v>42772</v>
      </c>
      <c r="C25" s="157">
        <v>30000</v>
      </c>
      <c r="D25" s="157"/>
      <c r="E25" s="155" t="s">
        <v>75</v>
      </c>
      <c r="F25" s="148"/>
    </row>
    <row r="26" spans="1:12" x14ac:dyDescent="0.25">
      <c r="A26" s="71">
        <v>2</v>
      </c>
      <c r="B26" s="64">
        <v>42803</v>
      </c>
      <c r="C26" s="157">
        <v>50000</v>
      </c>
      <c r="D26" s="157"/>
      <c r="E26" s="155" t="s">
        <v>75</v>
      </c>
      <c r="F26" s="148"/>
    </row>
    <row r="27" spans="1:12" x14ac:dyDescent="0.25">
      <c r="A27" s="71">
        <v>3</v>
      </c>
      <c r="B27" s="64">
        <v>42829</v>
      </c>
      <c r="C27" s="157">
        <v>50000</v>
      </c>
      <c r="D27" s="157"/>
      <c r="E27" s="155" t="s">
        <v>88</v>
      </c>
      <c r="F27" s="148"/>
    </row>
    <row r="28" spans="1:12" x14ac:dyDescent="0.25">
      <c r="A28" s="71">
        <v>4</v>
      </c>
      <c r="B28" s="64">
        <v>42859</v>
      </c>
      <c r="C28" s="157">
        <v>50000</v>
      </c>
      <c r="D28" s="157"/>
      <c r="E28" s="155" t="s">
        <v>88</v>
      </c>
      <c r="F28" s="148"/>
    </row>
    <row r="29" spans="1:12" x14ac:dyDescent="0.25">
      <c r="A29" s="148" t="s">
        <v>94</v>
      </c>
      <c r="B29" s="148"/>
      <c r="C29" s="148">
        <f>SUM(C25:D28)</f>
        <v>180000</v>
      </c>
      <c r="D29" s="148"/>
      <c r="E29" s="65"/>
      <c r="F29" s="65"/>
    </row>
    <row r="30" spans="1:12" x14ac:dyDescent="0.25">
      <c r="A30" s="156" t="s">
        <v>95</v>
      </c>
      <c r="B30" s="156"/>
      <c r="C30" s="156">
        <f>880000-C29</f>
        <v>700000</v>
      </c>
      <c r="D30" s="156"/>
      <c r="E30" s="65"/>
      <c r="F30" s="65"/>
    </row>
    <row r="31" spans="1:12" x14ac:dyDescent="0.25">
      <c r="A31" s="143"/>
      <c r="B31" s="143"/>
      <c r="C31" s="143"/>
      <c r="D31" s="143"/>
    </row>
  </sheetData>
  <mergeCells count="31">
    <mergeCell ref="A31:B31"/>
    <mergeCell ref="C31:D31"/>
    <mergeCell ref="C28:D28"/>
    <mergeCell ref="E28:F28"/>
    <mergeCell ref="C27:D27"/>
    <mergeCell ref="E27:F27"/>
    <mergeCell ref="A29:B29"/>
    <mergeCell ref="C29:D29"/>
    <mergeCell ref="A30:B30"/>
    <mergeCell ref="C30:D30"/>
    <mergeCell ref="C26:D26"/>
    <mergeCell ref="E26:F26"/>
    <mergeCell ref="K10:L10"/>
    <mergeCell ref="A15:D15"/>
    <mergeCell ref="A18:L18"/>
    <mergeCell ref="A19:L19"/>
    <mergeCell ref="A20:L20"/>
    <mergeCell ref="A21:L21"/>
    <mergeCell ref="A23:L23"/>
    <mergeCell ref="C24:D24"/>
    <mergeCell ref="E24:F24"/>
    <mergeCell ref="C25:D25"/>
    <mergeCell ref="E25:F25"/>
    <mergeCell ref="A16:I16"/>
    <mergeCell ref="A17:I17"/>
    <mergeCell ref="A9:L9"/>
    <mergeCell ref="A1:L1"/>
    <mergeCell ref="A3:G3"/>
    <mergeCell ref="H3:I3"/>
    <mergeCell ref="J6:K6"/>
    <mergeCell ref="F7:L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workbookViewId="0">
      <selection activeCell="F39" sqref="F39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106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76"/>
      <c r="K3" s="76"/>
      <c r="L3" s="76"/>
    </row>
    <row r="4" spans="1:12" ht="8.25" customHeight="1" x14ac:dyDescent="0.4">
      <c r="A4" s="78"/>
      <c r="B4" s="78"/>
      <c r="C4" s="78"/>
      <c r="D4" s="78"/>
      <c r="E4" s="78"/>
      <c r="F4" s="78"/>
      <c r="G4" s="78"/>
      <c r="H4" s="77"/>
      <c r="I4" s="77"/>
      <c r="J4" s="76"/>
      <c r="K4" s="76"/>
      <c r="L4" s="76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77"/>
    </row>
    <row r="7" spans="1:12" ht="18.75" x14ac:dyDescent="0.3">
      <c r="A7" s="4" t="s">
        <v>13</v>
      </c>
      <c r="D7" s="77" t="s">
        <v>19</v>
      </c>
      <c r="E7" s="77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77"/>
      <c r="E8" s="77"/>
      <c r="F8" s="77"/>
      <c r="G8" s="77"/>
      <c r="H8" s="77"/>
      <c r="I8" s="77"/>
      <c r="J8" s="77"/>
      <c r="K8" s="79"/>
      <c r="L8" s="79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80">
        <v>60000</v>
      </c>
      <c r="F12" s="80">
        <v>60000</v>
      </c>
      <c r="G12" s="80">
        <v>24000</v>
      </c>
      <c r="H12" s="88">
        <v>60000</v>
      </c>
      <c r="I12" s="80"/>
      <c r="J12" s="80">
        <f>SUM(H12:I12)</f>
        <v>60000</v>
      </c>
      <c r="K12" s="90" t="s">
        <v>109</v>
      </c>
      <c r="L12" s="1" t="s">
        <v>65</v>
      </c>
    </row>
    <row r="13" spans="1:12" ht="20.25" customHeight="1" x14ac:dyDescent="0.25">
      <c r="A13" s="1">
        <v>2</v>
      </c>
      <c r="B13" s="38" t="s">
        <v>62</v>
      </c>
      <c r="C13" s="13">
        <v>6</v>
      </c>
      <c r="D13" s="8" t="s">
        <v>23</v>
      </c>
      <c r="E13" s="139" t="s">
        <v>107</v>
      </c>
      <c r="F13" s="149"/>
      <c r="G13" s="149"/>
      <c r="H13" s="149"/>
      <c r="I13" s="149"/>
      <c r="J13" s="149"/>
      <c r="K13" s="149"/>
      <c r="L13" s="140"/>
    </row>
    <row r="14" spans="1:12" ht="20.25" customHeight="1" x14ac:dyDescent="0.25">
      <c r="A14" s="1">
        <v>3</v>
      </c>
      <c r="B14" s="3" t="s">
        <v>24</v>
      </c>
      <c r="C14" s="13">
        <v>7</v>
      </c>
      <c r="D14" s="8" t="s">
        <v>14</v>
      </c>
      <c r="E14" s="80">
        <v>50000</v>
      </c>
      <c r="F14" s="80">
        <v>650000</v>
      </c>
      <c r="G14" s="17"/>
      <c r="H14" s="88"/>
      <c r="I14" s="88">
        <v>50000</v>
      </c>
      <c r="J14" s="88">
        <f>SUM(H14:I14)</f>
        <v>50000</v>
      </c>
      <c r="K14" s="90" t="s">
        <v>109</v>
      </c>
      <c r="L14" s="16" t="s">
        <v>88</v>
      </c>
    </row>
    <row r="15" spans="1:12" ht="30" customHeight="1" x14ac:dyDescent="0.25">
      <c r="A15" s="129" t="s">
        <v>6</v>
      </c>
      <c r="B15" s="129"/>
      <c r="C15" s="129"/>
      <c r="D15" s="129"/>
      <c r="E15" s="80">
        <f>SUM(E12:E14)</f>
        <v>110000</v>
      </c>
      <c r="F15" s="10">
        <f>SUM(F12:F14)</f>
        <v>710000</v>
      </c>
      <c r="G15" s="80">
        <f>SUM(G12:G14)</f>
        <v>24000</v>
      </c>
      <c r="H15" s="88">
        <f t="shared" ref="H15" si="0">SUM(H12:H14)</f>
        <v>60000</v>
      </c>
      <c r="I15" s="88">
        <f t="shared" ref="I15" si="1">SUM(I12:I14)</f>
        <v>50000</v>
      </c>
      <c r="J15" s="88">
        <f t="shared" ref="J15" si="2">SUM(J12:J14)</f>
        <v>110000</v>
      </c>
      <c r="K15" s="9" t="s">
        <v>110</v>
      </c>
      <c r="L15" s="49" t="s">
        <v>67</v>
      </c>
    </row>
    <row r="16" spans="1:12" ht="16.5" customHeight="1" x14ac:dyDescent="0.25">
      <c r="A16" s="158" t="s">
        <v>101</v>
      </c>
      <c r="B16" s="158"/>
      <c r="C16" s="158"/>
      <c r="D16" s="158"/>
      <c r="E16" s="158"/>
      <c r="F16" s="158"/>
      <c r="G16" s="158"/>
      <c r="H16" s="158"/>
      <c r="I16" s="158"/>
      <c r="J16" s="80">
        <v>11000</v>
      </c>
      <c r="K16" s="65"/>
    </row>
    <row r="17" spans="1:12" ht="16.5" customHeight="1" x14ac:dyDescent="0.25">
      <c r="A17" s="158" t="s">
        <v>105</v>
      </c>
      <c r="B17" s="158"/>
      <c r="C17" s="158"/>
      <c r="D17" s="158"/>
      <c r="E17" s="158"/>
      <c r="F17" s="158"/>
      <c r="G17" s="158"/>
      <c r="H17" s="158"/>
      <c r="I17" s="158"/>
      <c r="J17" s="25">
        <f>J15-J16</f>
        <v>99000</v>
      </c>
      <c r="K17" s="65"/>
    </row>
    <row r="18" spans="1:12" x14ac:dyDescent="0.25">
      <c r="A18" s="136" t="s">
        <v>69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25">
      <c r="A19" s="136" t="s">
        <v>72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25">
      <c r="A20" s="136" t="s">
        <v>73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x14ac:dyDescent="0.25">
      <c r="A21" s="136" t="s">
        <v>77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ht="9.75" customHeight="1" x14ac:dyDescent="0.25"/>
    <row r="23" spans="1:12" x14ac:dyDescent="0.25">
      <c r="A23" s="153" t="s">
        <v>91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</row>
    <row r="24" spans="1:12" x14ac:dyDescent="0.25">
      <c r="A24" s="81" t="s">
        <v>0</v>
      </c>
      <c r="B24" s="81" t="s">
        <v>92</v>
      </c>
      <c r="C24" s="157" t="s">
        <v>93</v>
      </c>
      <c r="D24" s="157"/>
      <c r="E24" s="155" t="s">
        <v>96</v>
      </c>
      <c r="F24" s="148"/>
    </row>
    <row r="25" spans="1:12" x14ac:dyDescent="0.25">
      <c r="A25" s="81">
        <v>1</v>
      </c>
      <c r="B25" s="64">
        <v>42772</v>
      </c>
      <c r="C25" s="157">
        <v>30000</v>
      </c>
      <c r="D25" s="157"/>
      <c r="E25" s="155" t="s">
        <v>75</v>
      </c>
      <c r="F25" s="148"/>
    </row>
    <row r="26" spans="1:12" x14ac:dyDescent="0.25">
      <c r="A26" s="81">
        <v>2</v>
      </c>
      <c r="B26" s="64">
        <v>42803</v>
      </c>
      <c r="C26" s="157">
        <v>50000</v>
      </c>
      <c r="D26" s="157"/>
      <c r="E26" s="155" t="s">
        <v>75</v>
      </c>
      <c r="F26" s="148"/>
    </row>
    <row r="27" spans="1:12" x14ac:dyDescent="0.25">
      <c r="A27" s="81">
        <v>3</v>
      </c>
      <c r="B27" s="64">
        <v>42829</v>
      </c>
      <c r="C27" s="157">
        <v>50000</v>
      </c>
      <c r="D27" s="157"/>
      <c r="E27" s="155" t="s">
        <v>88</v>
      </c>
      <c r="F27" s="148"/>
    </row>
    <row r="28" spans="1:12" x14ac:dyDescent="0.25">
      <c r="A28" s="81">
        <v>4</v>
      </c>
      <c r="B28" s="64">
        <v>42859</v>
      </c>
      <c r="C28" s="157">
        <v>50000</v>
      </c>
      <c r="D28" s="157"/>
      <c r="E28" s="155" t="s">
        <v>88</v>
      </c>
      <c r="F28" s="148"/>
    </row>
    <row r="29" spans="1:12" x14ac:dyDescent="0.25">
      <c r="A29" s="81">
        <v>5</v>
      </c>
      <c r="B29" s="64">
        <v>42892</v>
      </c>
      <c r="C29" s="157">
        <v>50000</v>
      </c>
      <c r="D29" s="157"/>
      <c r="E29" s="155" t="s">
        <v>88</v>
      </c>
      <c r="F29" s="148"/>
    </row>
    <row r="30" spans="1:12" x14ac:dyDescent="0.25">
      <c r="A30" s="89">
        <v>6</v>
      </c>
      <c r="B30" s="64">
        <v>42926</v>
      </c>
      <c r="C30" s="157">
        <v>50000</v>
      </c>
      <c r="D30" s="157"/>
      <c r="E30" s="155" t="s">
        <v>88</v>
      </c>
      <c r="F30" s="148"/>
    </row>
    <row r="31" spans="1:12" x14ac:dyDescent="0.25">
      <c r="A31" s="148" t="s">
        <v>94</v>
      </c>
      <c r="B31" s="148"/>
      <c r="C31" s="148">
        <f>SUM(C25:D30)</f>
        <v>280000</v>
      </c>
      <c r="D31" s="148"/>
      <c r="E31" s="65"/>
      <c r="F31" s="65"/>
    </row>
    <row r="32" spans="1:12" x14ac:dyDescent="0.25">
      <c r="A32" s="156" t="s">
        <v>95</v>
      </c>
      <c r="B32" s="156"/>
      <c r="C32" s="156">
        <f>880000-C31</f>
        <v>600000</v>
      </c>
      <c r="D32" s="156"/>
      <c r="E32" s="65"/>
      <c r="F32" s="65"/>
    </row>
    <row r="33" spans="1:12" x14ac:dyDescent="0.25">
      <c r="A33" s="143"/>
      <c r="B33" s="143"/>
      <c r="C33" s="143"/>
      <c r="D33" s="143"/>
    </row>
    <row r="34" spans="1:12" x14ac:dyDescent="0.25">
      <c r="A34" s="135" t="s">
        <v>112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</row>
    <row r="35" spans="1:12" x14ac:dyDescent="0.25">
      <c r="A35" s="135" t="s">
        <v>111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</row>
  </sheetData>
  <mergeCells count="38">
    <mergeCell ref="A9:L9"/>
    <mergeCell ref="A1:L1"/>
    <mergeCell ref="A3:G3"/>
    <mergeCell ref="H3:I3"/>
    <mergeCell ref="J6:K6"/>
    <mergeCell ref="F7:L7"/>
    <mergeCell ref="C30:D30"/>
    <mergeCell ref="E30:F30"/>
    <mergeCell ref="C25:D25"/>
    <mergeCell ref="E25:F25"/>
    <mergeCell ref="K10:L10"/>
    <mergeCell ref="A15:D15"/>
    <mergeCell ref="A16:I16"/>
    <mergeCell ref="A17:I17"/>
    <mergeCell ref="A18:L18"/>
    <mergeCell ref="A19:L19"/>
    <mergeCell ref="E13:L13"/>
    <mergeCell ref="A20:L20"/>
    <mergeCell ref="A21:L21"/>
    <mergeCell ref="A23:L23"/>
    <mergeCell ref="C24:D24"/>
    <mergeCell ref="E24:F24"/>
    <mergeCell ref="A34:L34"/>
    <mergeCell ref="A35:L35"/>
    <mergeCell ref="A33:B33"/>
    <mergeCell ref="C33:D33"/>
    <mergeCell ref="C26:D26"/>
    <mergeCell ref="E26:F26"/>
    <mergeCell ref="C27:D27"/>
    <mergeCell ref="E27:F27"/>
    <mergeCell ref="C28:D28"/>
    <mergeCell ref="E28:F28"/>
    <mergeCell ref="C29:D29"/>
    <mergeCell ref="E29:F29"/>
    <mergeCell ref="A31:B31"/>
    <mergeCell ref="C31:D31"/>
    <mergeCell ref="A32:B32"/>
    <mergeCell ref="C32:D3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140625" customWidth="1"/>
    <col min="12" max="12" width="11.140625" customWidth="1"/>
    <col min="13" max="13" width="10" customWidth="1"/>
  </cols>
  <sheetData>
    <row r="1" spans="1:12" ht="23.25" x14ac:dyDescent="0.25">
      <c r="A1" s="127" t="s">
        <v>108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8.2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2.5" customHeight="1" x14ac:dyDescent="0.4">
      <c r="A3" s="131" t="s">
        <v>16</v>
      </c>
      <c r="B3" s="131"/>
      <c r="C3" s="131"/>
      <c r="D3" s="131"/>
      <c r="E3" s="131"/>
      <c r="F3" s="131"/>
      <c r="G3" s="131"/>
      <c r="H3" s="128" t="s">
        <v>17</v>
      </c>
      <c r="I3" s="128"/>
      <c r="J3" s="82"/>
      <c r="K3" s="82"/>
      <c r="L3" s="82"/>
    </row>
    <row r="4" spans="1:12" ht="8.25" customHeight="1" x14ac:dyDescent="0.4">
      <c r="A4" s="84"/>
      <c r="B4" s="84"/>
      <c r="C4" s="84"/>
      <c r="D4" s="84"/>
      <c r="E4" s="84"/>
      <c r="F4" s="84"/>
      <c r="G4" s="84"/>
      <c r="H4" s="83"/>
      <c r="I4" s="83"/>
      <c r="J4" s="82"/>
      <c r="K4" s="82"/>
      <c r="L4" s="82"/>
    </row>
    <row r="5" spans="1:12" ht="18.75" x14ac:dyDescent="0.3">
      <c r="A5" s="4" t="s">
        <v>11</v>
      </c>
      <c r="E5" s="5"/>
      <c r="I5" s="5"/>
    </row>
    <row r="6" spans="1:12" ht="18.75" customHeight="1" x14ac:dyDescent="0.3">
      <c r="A6" s="4" t="s">
        <v>12</v>
      </c>
      <c r="J6" s="128"/>
      <c r="K6" s="128"/>
      <c r="L6" s="83"/>
    </row>
    <row r="7" spans="1:12" ht="18.75" x14ac:dyDescent="0.3">
      <c r="A7" s="4" t="s">
        <v>13</v>
      </c>
      <c r="D7" s="83" t="s">
        <v>19</v>
      </c>
      <c r="E7" s="83"/>
      <c r="F7" s="133" t="s">
        <v>81</v>
      </c>
      <c r="G7" s="133"/>
      <c r="H7" s="133"/>
      <c r="I7" s="133"/>
      <c r="J7" s="133"/>
      <c r="K7" s="133"/>
      <c r="L7" s="133"/>
    </row>
    <row r="8" spans="1:12" ht="9" customHeight="1" x14ac:dyDescent="0.3">
      <c r="A8" s="4"/>
      <c r="D8" s="83"/>
      <c r="E8" s="83"/>
      <c r="F8" s="83"/>
      <c r="G8" s="83"/>
      <c r="H8" s="83"/>
      <c r="I8" s="83"/>
      <c r="J8" s="83"/>
      <c r="K8" s="86"/>
      <c r="L8" s="86"/>
    </row>
    <row r="9" spans="1:12" ht="18.75" customHeight="1" x14ac:dyDescent="0.3">
      <c r="A9" s="128" t="s">
        <v>18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2" ht="18.75" x14ac:dyDescent="0.3">
      <c r="K10" s="134"/>
      <c r="L10" s="13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1" t="s">
        <v>39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15</v>
      </c>
    </row>
    <row r="12" spans="1:12" ht="20.25" customHeight="1" x14ac:dyDescent="0.25">
      <c r="A12" s="1">
        <v>1</v>
      </c>
      <c r="B12" s="7" t="s">
        <v>21</v>
      </c>
      <c r="C12" s="13">
        <v>4</v>
      </c>
      <c r="D12" s="8" t="s">
        <v>22</v>
      </c>
      <c r="E12" s="85">
        <v>60000</v>
      </c>
      <c r="F12" s="85">
        <v>60000</v>
      </c>
      <c r="G12" s="85">
        <v>24000</v>
      </c>
      <c r="H12" s="88">
        <v>60000</v>
      </c>
      <c r="I12" s="88">
        <v>60000</v>
      </c>
      <c r="J12" s="85">
        <f>SUM(H12:I12)</f>
        <v>120000</v>
      </c>
      <c r="K12" s="12" t="s">
        <v>113</v>
      </c>
      <c r="L12" s="1" t="s">
        <v>114</v>
      </c>
    </row>
    <row r="13" spans="1:12" ht="20.25" customHeight="1" x14ac:dyDescent="0.25">
      <c r="A13" s="1">
        <v>2</v>
      </c>
      <c r="B13" s="3" t="s">
        <v>24</v>
      </c>
      <c r="C13" s="13">
        <v>7</v>
      </c>
      <c r="D13" s="8" t="s">
        <v>14</v>
      </c>
      <c r="E13" s="85">
        <v>50000</v>
      </c>
      <c r="F13" s="85">
        <v>600000</v>
      </c>
      <c r="G13" s="17"/>
      <c r="I13" s="91">
        <v>50000</v>
      </c>
      <c r="J13" s="91">
        <v>50000</v>
      </c>
      <c r="K13" s="12" t="s">
        <v>118</v>
      </c>
      <c r="L13" s="16" t="s">
        <v>88</v>
      </c>
    </row>
    <row r="14" spans="1:12" ht="30" customHeight="1" x14ac:dyDescent="0.25">
      <c r="A14" s="129" t="s">
        <v>6</v>
      </c>
      <c r="B14" s="129"/>
      <c r="C14" s="129"/>
      <c r="D14" s="129"/>
      <c r="E14" s="85">
        <f>SUM(E12:E13)</f>
        <v>110000</v>
      </c>
      <c r="F14" s="10">
        <f>SUM(F12:F13)</f>
        <v>660000</v>
      </c>
      <c r="G14" s="85">
        <f>SUM(G12:G13)</f>
        <v>24000</v>
      </c>
      <c r="H14" s="91">
        <f t="shared" ref="H14:J14" si="0">SUM(H12:H13)</f>
        <v>60000</v>
      </c>
      <c r="I14" s="10">
        <f t="shared" si="0"/>
        <v>110000</v>
      </c>
      <c r="J14" s="91">
        <f t="shared" si="0"/>
        <v>170000</v>
      </c>
      <c r="K14" s="9" t="s">
        <v>119</v>
      </c>
      <c r="L14" s="49" t="s">
        <v>67</v>
      </c>
    </row>
    <row r="15" spans="1:12" ht="16.5" customHeight="1" x14ac:dyDescent="0.25">
      <c r="A15" s="158" t="s">
        <v>101</v>
      </c>
      <c r="B15" s="158"/>
      <c r="C15" s="158"/>
      <c r="D15" s="158"/>
      <c r="E15" s="158"/>
      <c r="F15" s="158"/>
      <c r="G15" s="158"/>
      <c r="H15" s="158"/>
      <c r="I15" s="158"/>
      <c r="J15" s="85">
        <v>17000</v>
      </c>
      <c r="K15" s="65"/>
    </row>
    <row r="16" spans="1:12" ht="16.5" customHeight="1" x14ac:dyDescent="0.25">
      <c r="A16" s="158" t="s">
        <v>105</v>
      </c>
      <c r="B16" s="158"/>
      <c r="C16" s="158"/>
      <c r="D16" s="158"/>
      <c r="E16" s="158"/>
      <c r="F16" s="158"/>
      <c r="G16" s="158"/>
      <c r="H16" s="158"/>
      <c r="I16" s="158"/>
      <c r="J16" s="25">
        <f>J14-J15</f>
        <v>153000</v>
      </c>
      <c r="K16" s="159" t="s">
        <v>120</v>
      </c>
      <c r="L16" s="160"/>
    </row>
    <row r="17" spans="1:12" x14ac:dyDescent="0.25">
      <c r="A17" s="136" t="s">
        <v>69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x14ac:dyDescent="0.25">
      <c r="A18" s="136" t="s">
        <v>72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25">
      <c r="A19" s="136" t="s">
        <v>73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25">
      <c r="A20" s="136" t="s">
        <v>77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ht="9.75" customHeight="1" x14ac:dyDescent="0.25"/>
    <row r="22" spans="1:12" ht="15.75" thickBot="1" x14ac:dyDescent="0.3">
      <c r="A22" s="153" t="s">
        <v>91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</row>
    <row r="23" spans="1:12" ht="15.75" thickBot="1" x14ac:dyDescent="0.3">
      <c r="A23" s="87" t="s">
        <v>0</v>
      </c>
      <c r="B23" s="87" t="s">
        <v>92</v>
      </c>
      <c r="C23" s="157" t="s">
        <v>93</v>
      </c>
      <c r="D23" s="157"/>
      <c r="E23" s="155" t="s">
        <v>96</v>
      </c>
      <c r="F23" s="148"/>
      <c r="H23" s="161" t="s">
        <v>117</v>
      </c>
      <c r="I23" s="162"/>
      <c r="J23" s="162"/>
      <c r="K23" s="162"/>
      <c r="L23" s="163"/>
    </row>
    <row r="24" spans="1:12" x14ac:dyDescent="0.25">
      <c r="A24" s="87">
        <v>1</v>
      </c>
      <c r="B24" s="64">
        <v>42772</v>
      </c>
      <c r="C24" s="157">
        <v>30000</v>
      </c>
      <c r="D24" s="157"/>
      <c r="E24" s="155" t="s">
        <v>75</v>
      </c>
      <c r="F24" s="148"/>
      <c r="H24" s="164" t="s">
        <v>115</v>
      </c>
      <c r="I24" s="165"/>
      <c r="J24" s="165"/>
      <c r="K24" s="165"/>
      <c r="L24" s="166"/>
    </row>
    <row r="25" spans="1:12" x14ac:dyDescent="0.25">
      <c r="A25" s="87">
        <v>2</v>
      </c>
      <c r="B25" s="64">
        <v>42803</v>
      </c>
      <c r="C25" s="157">
        <v>50000</v>
      </c>
      <c r="D25" s="157"/>
      <c r="E25" s="155" t="s">
        <v>75</v>
      </c>
      <c r="F25" s="148"/>
      <c r="H25" s="164" t="s">
        <v>116</v>
      </c>
      <c r="I25" s="165"/>
      <c r="J25" s="165"/>
      <c r="K25" s="165"/>
      <c r="L25" s="166"/>
    </row>
    <row r="26" spans="1:12" ht="15.75" thickBot="1" x14ac:dyDescent="0.3">
      <c r="A26" s="87">
        <v>3</v>
      </c>
      <c r="B26" s="64">
        <v>42829</v>
      </c>
      <c r="C26" s="157">
        <v>50000</v>
      </c>
      <c r="D26" s="157"/>
      <c r="E26" s="155" t="s">
        <v>88</v>
      </c>
      <c r="F26" s="148"/>
      <c r="H26" s="167" t="s">
        <v>121</v>
      </c>
      <c r="I26" s="168"/>
      <c r="J26" s="168"/>
      <c r="K26" s="168"/>
      <c r="L26" s="169"/>
    </row>
    <row r="27" spans="1:12" ht="15.75" thickBot="1" x14ac:dyDescent="0.3">
      <c r="A27" s="87">
        <v>4</v>
      </c>
      <c r="B27" s="64">
        <v>42859</v>
      </c>
      <c r="C27" s="157">
        <v>50000</v>
      </c>
      <c r="D27" s="157"/>
      <c r="E27" s="155" t="s">
        <v>88</v>
      </c>
      <c r="F27" s="148"/>
      <c r="H27" s="170" t="s">
        <v>122</v>
      </c>
      <c r="I27" s="171"/>
      <c r="J27" s="171"/>
      <c r="K27" s="171"/>
      <c r="L27" s="172"/>
    </row>
    <row r="28" spans="1:12" x14ac:dyDescent="0.25">
      <c r="A28" s="87">
        <v>5</v>
      </c>
      <c r="B28" s="64">
        <v>42892</v>
      </c>
      <c r="C28" s="157">
        <v>50000</v>
      </c>
      <c r="D28" s="157"/>
      <c r="E28" s="155" t="s">
        <v>88</v>
      </c>
      <c r="F28" s="148"/>
    </row>
    <row r="29" spans="1:12" x14ac:dyDescent="0.25">
      <c r="A29" s="89">
        <v>5</v>
      </c>
      <c r="B29" s="64">
        <v>42926</v>
      </c>
      <c r="C29" s="157">
        <v>50000</v>
      </c>
      <c r="D29" s="157"/>
      <c r="E29" s="155" t="s">
        <v>88</v>
      </c>
      <c r="F29" s="148"/>
    </row>
    <row r="30" spans="1:12" x14ac:dyDescent="0.25">
      <c r="A30" s="92">
        <v>6</v>
      </c>
      <c r="B30" s="64">
        <v>42955</v>
      </c>
      <c r="C30" s="157">
        <v>50000</v>
      </c>
      <c r="D30" s="157"/>
      <c r="E30" s="155" t="s">
        <v>88</v>
      </c>
      <c r="F30" s="148"/>
    </row>
    <row r="31" spans="1:12" x14ac:dyDescent="0.25">
      <c r="A31" s="148" t="s">
        <v>94</v>
      </c>
      <c r="B31" s="148"/>
      <c r="C31" s="148">
        <f>SUM(C24:D30)</f>
        <v>330000</v>
      </c>
      <c r="D31" s="148"/>
      <c r="E31" s="65"/>
      <c r="F31" s="65"/>
    </row>
    <row r="32" spans="1:12" x14ac:dyDescent="0.25">
      <c r="A32" s="156" t="s">
        <v>95</v>
      </c>
      <c r="B32" s="156"/>
      <c r="C32" s="156">
        <f>880000-C31</f>
        <v>550000</v>
      </c>
      <c r="D32" s="156"/>
      <c r="E32" s="65"/>
      <c r="F32" s="65"/>
    </row>
    <row r="33" spans="1:4" x14ac:dyDescent="0.25">
      <c r="A33" s="143"/>
      <c r="B33" s="143"/>
      <c r="C33" s="143"/>
      <c r="D33" s="143"/>
    </row>
  </sheetData>
  <mergeCells count="43">
    <mergeCell ref="A33:B33"/>
    <mergeCell ref="C33:D33"/>
    <mergeCell ref="C27:D27"/>
    <mergeCell ref="H24:L24"/>
    <mergeCell ref="H25:L25"/>
    <mergeCell ref="H26:L26"/>
    <mergeCell ref="C28:D28"/>
    <mergeCell ref="E28:F28"/>
    <mergeCell ref="A31:B31"/>
    <mergeCell ref="C31:D31"/>
    <mergeCell ref="A32:B32"/>
    <mergeCell ref="C32:D32"/>
    <mergeCell ref="C25:D25"/>
    <mergeCell ref="E25:F25"/>
    <mergeCell ref="E27:F27"/>
    <mergeCell ref="H27:L27"/>
    <mergeCell ref="A22:L22"/>
    <mergeCell ref="C23:D23"/>
    <mergeCell ref="E23:F23"/>
    <mergeCell ref="C24:D24"/>
    <mergeCell ref="E24:F24"/>
    <mergeCell ref="H23:L23"/>
    <mergeCell ref="A1:L1"/>
    <mergeCell ref="A3:G3"/>
    <mergeCell ref="H3:I3"/>
    <mergeCell ref="J6:K6"/>
    <mergeCell ref="F7:L7"/>
    <mergeCell ref="K16:L16"/>
    <mergeCell ref="C30:D30"/>
    <mergeCell ref="E30:F30"/>
    <mergeCell ref="A9:L9"/>
    <mergeCell ref="C29:D29"/>
    <mergeCell ref="E29:F29"/>
    <mergeCell ref="K10:L10"/>
    <mergeCell ref="A14:D14"/>
    <mergeCell ref="A15:I15"/>
    <mergeCell ref="A16:I16"/>
    <mergeCell ref="A17:L17"/>
    <mergeCell ref="A18:L18"/>
    <mergeCell ref="A19:L19"/>
    <mergeCell ref="A20:L20"/>
    <mergeCell ref="C26:D26"/>
    <mergeCell ref="E26:F2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IMPOT NIANGON ADJAME</vt:lpstr>
      <vt:lpstr>DEC 16</vt:lpstr>
      <vt:lpstr>JANV 17</vt:lpstr>
      <vt:lpstr>FEV 17</vt:lpstr>
      <vt:lpstr>MARS 17</vt:lpstr>
      <vt:lpstr>AVRIL 17 </vt:lpstr>
      <vt:lpstr>MAI 17</vt:lpstr>
      <vt:lpstr>JUIN 17</vt:lpstr>
      <vt:lpstr>JUILLET 17</vt:lpstr>
      <vt:lpstr>AOUT 17 </vt:lpstr>
      <vt:lpstr>SEPTEMBRE 17 </vt:lpstr>
      <vt:lpstr>OCTOBRE 17</vt:lpstr>
      <vt:lpstr>NOVEMBRE 17 </vt:lpstr>
      <vt:lpstr>DECEMBRE 17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2017-12-30T08:20:25Z</cp:lastPrinted>
  <dcterms:created xsi:type="dcterms:W3CDTF">2013-02-10T07:37:00Z</dcterms:created>
  <dcterms:modified xsi:type="dcterms:W3CDTF">2018-01-11T08:58:59Z</dcterms:modified>
</cp:coreProperties>
</file>