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7\AMARA SYLLA\"/>
    </mc:Choice>
  </mc:AlternateContent>
  <bookViews>
    <workbookView xWindow="240" yWindow="45" windowWidth="20115" windowHeight="7995" firstSheet="7" activeTab="12"/>
  </bookViews>
  <sheets>
    <sheet name="DEC 2016 " sheetId="19" r:id="rId1"/>
    <sheet name="JAN 2017" sheetId="20" r:id="rId2"/>
    <sheet name="FEV 2017" sheetId="21" r:id="rId3"/>
    <sheet name="MARS 2017 " sheetId="22" r:id="rId4"/>
    <sheet name="AVRIL 2017 " sheetId="23" r:id="rId5"/>
    <sheet name="MAI 17" sheetId="25" r:id="rId6"/>
    <sheet name="JUIN 17 " sheetId="26" r:id="rId7"/>
    <sheet name="JUILLET 17 " sheetId="27" r:id="rId8"/>
    <sheet name="AOUT 17" sheetId="28" r:id="rId9"/>
    <sheet name="SEPTEMBRE 17 " sheetId="29" r:id="rId10"/>
    <sheet name="OCTOBRE 17 " sheetId="30" r:id="rId11"/>
    <sheet name="NOVEMBRE 17 " sheetId="31" r:id="rId12"/>
    <sheet name="DECEMBRE 17 " sheetId="32" r:id="rId13"/>
  </sheets>
  <calcPr calcId="152511"/>
</workbook>
</file>

<file path=xl/calcChain.xml><?xml version="1.0" encoding="utf-8"?>
<calcChain xmlns="http://schemas.openxmlformats.org/spreadsheetml/2006/main">
  <c r="B18" i="32" l="1"/>
  <c r="J13" i="32" l="1"/>
  <c r="I13" i="32"/>
  <c r="C13" i="32"/>
  <c r="B13" i="32"/>
  <c r="F13" i="32" s="1"/>
  <c r="H12" i="32"/>
  <c r="G12" i="32"/>
  <c r="G13" i="32" s="1"/>
  <c r="F12" i="32"/>
  <c r="E12" i="32"/>
  <c r="D12" i="32"/>
  <c r="D13" i="32" s="1"/>
  <c r="H11" i="32"/>
  <c r="F11" i="32"/>
  <c r="E11" i="32"/>
  <c r="H10" i="32"/>
  <c r="F10" i="32"/>
  <c r="E10" i="32"/>
  <c r="H9" i="32"/>
  <c r="F9" i="32"/>
  <c r="E9" i="32"/>
  <c r="H8" i="32"/>
  <c r="F8" i="32"/>
  <c r="E8" i="32"/>
  <c r="B14" i="32" l="1"/>
  <c r="H13" i="32"/>
  <c r="E13" i="32"/>
  <c r="B15" i="32" s="1"/>
  <c r="J13" i="31"/>
  <c r="I13" i="31"/>
  <c r="C13" i="31"/>
  <c r="B13" i="31"/>
  <c r="H13" i="31" s="1"/>
  <c r="H12" i="31"/>
  <c r="G12" i="31"/>
  <c r="G13" i="31" s="1"/>
  <c r="F12" i="31"/>
  <c r="E12" i="31"/>
  <c r="D12" i="31"/>
  <c r="D13" i="31" s="1"/>
  <c r="H11" i="31"/>
  <c r="F11" i="31"/>
  <c r="E11" i="31"/>
  <c r="H10" i="31"/>
  <c r="F10" i="31"/>
  <c r="E10" i="31"/>
  <c r="H9" i="31"/>
  <c r="F9" i="31"/>
  <c r="E9" i="31"/>
  <c r="H8" i="31"/>
  <c r="F8" i="31"/>
  <c r="E8" i="31"/>
  <c r="B20" i="32" l="1"/>
  <c r="E13" i="31"/>
  <c r="B15" i="31" s="1"/>
  <c r="B20" i="31" s="1"/>
  <c r="B22" i="31" s="1"/>
  <c r="F13" i="31"/>
  <c r="B14" i="31"/>
  <c r="B20" i="30"/>
  <c r="J13" i="30" l="1"/>
  <c r="I13" i="30"/>
  <c r="C13" i="30"/>
  <c r="B13" i="30"/>
  <c r="H12" i="30"/>
  <c r="G12" i="30"/>
  <c r="G13" i="30" s="1"/>
  <c r="F12" i="30"/>
  <c r="E12" i="30"/>
  <c r="D12" i="30"/>
  <c r="D13" i="30" s="1"/>
  <c r="H11" i="30"/>
  <c r="F11" i="30"/>
  <c r="E11" i="30"/>
  <c r="H10" i="30"/>
  <c r="F10" i="30"/>
  <c r="E10" i="30"/>
  <c r="H9" i="30"/>
  <c r="F9" i="30"/>
  <c r="E9" i="30"/>
  <c r="H8" i="30"/>
  <c r="F8" i="30"/>
  <c r="E8" i="30"/>
  <c r="F13" i="30" l="1"/>
  <c r="B14" i="30"/>
  <c r="H13" i="30"/>
  <c r="E13" i="30"/>
  <c r="B15" i="30" s="1"/>
  <c r="B22" i="29"/>
  <c r="B14" i="29"/>
  <c r="B22" i="30" l="1"/>
  <c r="C14" i="29"/>
  <c r="H10" i="29" l="1"/>
  <c r="F10" i="29"/>
  <c r="H9" i="29"/>
  <c r="E10" i="29"/>
  <c r="J14" i="29"/>
  <c r="I14" i="29"/>
  <c r="H13" i="29"/>
  <c r="G13" i="29"/>
  <c r="G14" i="29" s="1"/>
  <c r="F13" i="29"/>
  <c r="E13" i="29"/>
  <c r="D13" i="29"/>
  <c r="D14" i="29" s="1"/>
  <c r="H12" i="29"/>
  <c r="F12" i="29"/>
  <c r="E12" i="29"/>
  <c r="H11" i="29"/>
  <c r="F11" i="29"/>
  <c r="E11" i="29"/>
  <c r="F9" i="29"/>
  <c r="E9" i="29"/>
  <c r="H8" i="29"/>
  <c r="F8" i="29"/>
  <c r="E8" i="29"/>
  <c r="F14" i="29" l="1"/>
  <c r="B15" i="29"/>
  <c r="H14" i="29"/>
  <c r="E14" i="29"/>
  <c r="B16" i="29" s="1"/>
  <c r="B13" i="27"/>
  <c r="B24" i="29" l="1"/>
  <c r="J13" i="28"/>
  <c r="I13" i="28"/>
  <c r="B13" i="28"/>
  <c r="H12" i="28"/>
  <c r="G12" i="28"/>
  <c r="G13" i="28" s="1"/>
  <c r="F12" i="28"/>
  <c r="E12" i="28"/>
  <c r="D12" i="28"/>
  <c r="D13" i="28" s="1"/>
  <c r="H11" i="28"/>
  <c r="F11" i="28"/>
  <c r="E11" i="28"/>
  <c r="H10" i="28"/>
  <c r="F10" i="28"/>
  <c r="E10" i="28"/>
  <c r="H9" i="28"/>
  <c r="F9" i="28"/>
  <c r="E9" i="28"/>
  <c r="H8" i="28"/>
  <c r="F8" i="28"/>
  <c r="E8" i="28"/>
  <c r="H13" i="28" l="1"/>
  <c r="B14" i="28"/>
  <c r="F13" i="28"/>
  <c r="E13" i="28"/>
  <c r="B15" i="28" s="1"/>
  <c r="B17" i="28" s="1"/>
  <c r="J13" i="27"/>
  <c r="I13" i="27"/>
  <c r="C13" i="27"/>
  <c r="H12" i="27"/>
  <c r="G12" i="27"/>
  <c r="G13" i="27" s="1"/>
  <c r="F12" i="27"/>
  <c r="E12" i="27"/>
  <c r="D12" i="27"/>
  <c r="D13" i="27" s="1"/>
  <c r="H11" i="27"/>
  <c r="F11" i="27"/>
  <c r="E11" i="27"/>
  <c r="H10" i="27"/>
  <c r="F10" i="27"/>
  <c r="E10" i="27"/>
  <c r="H9" i="27"/>
  <c r="F9" i="27"/>
  <c r="E9" i="27"/>
  <c r="H8" i="27"/>
  <c r="F8" i="27"/>
  <c r="E8" i="27"/>
  <c r="B19" i="28" l="1"/>
  <c r="F13" i="27"/>
  <c r="H13" i="27"/>
  <c r="B14" i="27"/>
  <c r="E13" i="27"/>
  <c r="B15" i="27" s="1"/>
  <c r="B21" i="27" s="1"/>
  <c r="E8" i="26"/>
  <c r="F8" i="26"/>
  <c r="H8" i="26"/>
  <c r="E9" i="26"/>
  <c r="F9" i="26"/>
  <c r="H9" i="26"/>
  <c r="E10" i="26"/>
  <c r="F10" i="26"/>
  <c r="H10" i="26"/>
  <c r="E11" i="26"/>
  <c r="F11" i="26"/>
  <c r="H11" i="26"/>
  <c r="J13" i="26"/>
  <c r="I13" i="26"/>
  <c r="C13" i="26"/>
  <c r="B13" i="26"/>
  <c r="H12" i="26"/>
  <c r="G12" i="26"/>
  <c r="G13" i="26" s="1"/>
  <c r="F12" i="26"/>
  <c r="E12" i="26"/>
  <c r="D12" i="26"/>
  <c r="D13" i="26" s="1"/>
  <c r="F13" i="26" l="1"/>
  <c r="B14" i="26"/>
  <c r="H13" i="26"/>
  <c r="E13" i="26"/>
  <c r="B15" i="26" s="1"/>
  <c r="B21" i="26" s="1"/>
  <c r="J13" i="25"/>
  <c r="I13" i="25"/>
  <c r="C13" i="25"/>
  <c r="B13" i="25"/>
  <c r="H12" i="25"/>
  <c r="G12" i="25"/>
  <c r="G13" i="25" s="1"/>
  <c r="F12" i="25"/>
  <c r="E12" i="25"/>
  <c r="D12" i="25"/>
  <c r="D13" i="25" s="1"/>
  <c r="H11" i="25"/>
  <c r="F11" i="25"/>
  <c r="E11" i="25"/>
  <c r="H10" i="25"/>
  <c r="F10" i="25"/>
  <c r="E10" i="25"/>
  <c r="H9" i="25"/>
  <c r="F9" i="25"/>
  <c r="E9" i="25"/>
  <c r="H8" i="25"/>
  <c r="F8" i="25"/>
  <c r="E8" i="25"/>
  <c r="B23" i="26" l="1"/>
  <c r="B14" i="25"/>
  <c r="H13" i="25"/>
  <c r="F13" i="25"/>
  <c r="E13" i="25"/>
  <c r="B15" i="25" s="1"/>
  <c r="B18" i="25" s="1"/>
  <c r="B20" i="25" s="1"/>
  <c r="C17" i="23"/>
  <c r="J13" i="23"/>
  <c r="I13" i="23"/>
  <c r="C13" i="23"/>
  <c r="B13" i="23"/>
  <c r="E13" i="23" s="1"/>
  <c r="H12" i="23"/>
  <c r="G12" i="23"/>
  <c r="G13" i="23" s="1"/>
  <c r="F12" i="23"/>
  <c r="E12" i="23"/>
  <c r="D12" i="23"/>
  <c r="D13" i="23" s="1"/>
  <c r="H11" i="23"/>
  <c r="F11" i="23"/>
  <c r="E11" i="23"/>
  <c r="H10" i="23"/>
  <c r="F10" i="23"/>
  <c r="E10" i="23"/>
  <c r="H9" i="23"/>
  <c r="F9" i="23"/>
  <c r="E9" i="23"/>
  <c r="H8" i="23"/>
  <c r="F8" i="23"/>
  <c r="E8" i="23"/>
  <c r="B15" i="23" l="1"/>
  <c r="F13" i="23"/>
  <c r="B14" i="23"/>
  <c r="H13" i="23"/>
  <c r="C19" i="22"/>
  <c r="B18" i="23" l="1"/>
  <c r="B20" i="23" s="1"/>
  <c r="H9" i="22"/>
  <c r="H10" i="22"/>
  <c r="H11" i="22"/>
  <c r="H8" i="22"/>
  <c r="F9" i="22"/>
  <c r="F10" i="22"/>
  <c r="F11" i="22"/>
  <c r="F12" i="22"/>
  <c r="F8" i="22"/>
  <c r="J13" i="22"/>
  <c r="I13" i="22"/>
  <c r="C13" i="22"/>
  <c r="B13" i="22"/>
  <c r="H12" i="22"/>
  <c r="G12" i="22"/>
  <c r="G13" i="22" s="1"/>
  <c r="E12" i="22"/>
  <c r="D12" i="22"/>
  <c r="D13" i="22" s="1"/>
  <c r="E11" i="22"/>
  <c r="E10" i="22"/>
  <c r="E9" i="22"/>
  <c r="E8" i="22"/>
  <c r="J13" i="21"/>
  <c r="I13" i="21"/>
  <c r="C13" i="21"/>
  <c r="B13" i="21"/>
  <c r="H12" i="21"/>
  <c r="G12" i="21"/>
  <c r="G13" i="21" s="1"/>
  <c r="F12" i="21"/>
  <c r="E12" i="21"/>
  <c r="D12" i="21"/>
  <c r="D13" i="21" s="1"/>
  <c r="H11" i="21"/>
  <c r="F11" i="21"/>
  <c r="E11" i="21"/>
  <c r="H10" i="21"/>
  <c r="F10" i="21"/>
  <c r="E10" i="21"/>
  <c r="H9" i="21"/>
  <c r="F9" i="21"/>
  <c r="E9" i="21"/>
  <c r="H8" i="21"/>
  <c r="F8" i="21"/>
  <c r="E8" i="21"/>
  <c r="H13" i="22" l="1"/>
  <c r="F13" i="22"/>
  <c r="E13" i="22"/>
  <c r="B15" i="22" s="1"/>
  <c r="B20" i="22" s="1"/>
  <c r="B22" i="22" s="1"/>
  <c r="B14" i="22"/>
  <c r="B14" i="21"/>
  <c r="H13" i="21"/>
  <c r="F13" i="21"/>
  <c r="E13" i="21"/>
  <c r="B15" i="21" s="1"/>
  <c r="B19" i="21" s="1"/>
  <c r="B13" i="20"/>
  <c r="E9" i="20"/>
  <c r="E10" i="20"/>
  <c r="E11" i="20"/>
  <c r="E8" i="20"/>
  <c r="H9" i="19" l="1"/>
  <c r="H10" i="19"/>
  <c r="H11" i="19"/>
  <c r="H8" i="19"/>
  <c r="F9" i="19"/>
  <c r="F10" i="19"/>
  <c r="F11" i="19"/>
  <c r="E9" i="19"/>
  <c r="E10" i="19"/>
  <c r="E11" i="19"/>
  <c r="F8" i="19"/>
  <c r="E8" i="19"/>
  <c r="J13" i="20" l="1"/>
  <c r="I13" i="20"/>
  <c r="C13" i="20"/>
  <c r="H12" i="20"/>
  <c r="G12" i="20"/>
  <c r="G13" i="20" s="1"/>
  <c r="F12" i="20"/>
  <c r="E12" i="20"/>
  <c r="D12" i="20"/>
  <c r="D13" i="20" s="1"/>
  <c r="H11" i="20"/>
  <c r="F11" i="20"/>
  <c r="H10" i="20"/>
  <c r="F10" i="20"/>
  <c r="H9" i="20"/>
  <c r="F9" i="20"/>
  <c r="H8" i="20"/>
  <c r="F8" i="20"/>
  <c r="B14" i="20" l="1"/>
  <c r="H13" i="20"/>
  <c r="F13" i="20"/>
  <c r="E13" i="20"/>
  <c r="B15" i="20" s="1"/>
  <c r="B18" i="20" s="1"/>
  <c r="J13" i="19"/>
  <c r="I13" i="19"/>
  <c r="G13" i="19"/>
  <c r="C13" i="19"/>
  <c r="B13" i="19"/>
  <c r="G12" i="19"/>
  <c r="F12" i="19"/>
  <c r="E12" i="19"/>
  <c r="D12" i="19"/>
  <c r="D13" i="19" s="1"/>
  <c r="B14" i="19" l="1"/>
  <c r="H13" i="19"/>
  <c r="F13" i="19"/>
  <c r="E13" i="19"/>
  <c r="B15" i="19" s="1"/>
  <c r="B20" i="19" s="1"/>
</calcChain>
</file>

<file path=xl/sharedStrings.xml><?xml version="1.0" encoding="utf-8"?>
<sst xmlns="http://schemas.openxmlformats.org/spreadsheetml/2006/main" count="380" uniqueCount="71">
  <si>
    <t>QUARTIER</t>
  </si>
  <si>
    <t>LOYERS ENCAISSES</t>
  </si>
  <si>
    <t>BAUX</t>
  </si>
  <si>
    <t>IMPOT</t>
  </si>
  <si>
    <t>AVOIRS BAUX</t>
  </si>
  <si>
    <t>AVOIRS LOYERS</t>
  </si>
  <si>
    <t>TOTAUX</t>
  </si>
  <si>
    <t>BILAN CCGIM</t>
  </si>
  <si>
    <t>YOPOUGON NIANGON ADJAME</t>
  </si>
  <si>
    <t>BICICI</t>
  </si>
  <si>
    <t>SOMME A VERSER</t>
  </si>
  <si>
    <t>CABINET CONSEILS  ET DE GESTION IMMOBILIERE  (CCGIM) </t>
  </si>
  <si>
    <t>BENEFICIAIRE:AMARA SYLLA</t>
  </si>
  <si>
    <t>N° CC: 7407291W</t>
  </si>
  <si>
    <t>07 85 65 28 - 03 32 59 24 - 04 92 79 51</t>
  </si>
  <si>
    <t>CEL. 05537655 - 59641244</t>
  </si>
  <si>
    <t>Email:amadasta@yahoo.fr</t>
  </si>
  <si>
    <t xml:space="preserve">NB: IMPOTS 2016 : </t>
  </si>
  <si>
    <t>YOPOUGON NIANGON MAROC</t>
  </si>
  <si>
    <t xml:space="preserve">YOPOUGON NIANGON BASE CIE </t>
  </si>
  <si>
    <r>
      <t>YOPOUGON NIANGON</t>
    </r>
    <r>
      <rPr>
        <sz val="10"/>
        <color theme="1"/>
        <rFont val="Calibri"/>
        <family val="2"/>
        <scheme val="minor"/>
      </rPr>
      <t xml:space="preserve"> PETRO IVOIRE LAVAGE</t>
    </r>
  </si>
  <si>
    <t xml:space="preserve">BILAN AMARA SYLLA </t>
  </si>
  <si>
    <t>VERSEMENT BASE CIE</t>
  </si>
  <si>
    <t>IMPOTS 2016</t>
  </si>
  <si>
    <t>ARRIERES</t>
  </si>
  <si>
    <t>ARRIERES IMPOTS 2012-2013-2014-2015</t>
  </si>
  <si>
    <t>PAEIMENT MENSUEL DES IMPOTS DE 2016 A SUGGERER 213975 F CFA PAR MOIS EN 8 MOIS A COMPTER D'AVRIL 2016</t>
  </si>
  <si>
    <t>BILAN MENSUEL  : MOIS DE DECEMBRE 2016</t>
  </si>
  <si>
    <t>BILAN MENSUEL  : MOIS DE JANVIER 2017</t>
  </si>
  <si>
    <t>RETENUE TRAVAUX PLAFOND M FOFANA AU MAROC</t>
  </si>
  <si>
    <t>VERSEMENT LAVAGE  L2</t>
  </si>
  <si>
    <t>RETENUE HUSSIER</t>
  </si>
  <si>
    <t>YOPOUGON NIANGON BASE CIE  ENCAISSE</t>
  </si>
  <si>
    <r>
      <t xml:space="preserve">YOPOUGON </t>
    </r>
    <r>
      <rPr>
        <sz val="10"/>
        <color theme="1"/>
        <rFont val="Calibri"/>
        <family val="2"/>
        <scheme val="minor"/>
      </rPr>
      <t>PETRO IVOIRE LAVAGE ENCAISSE</t>
    </r>
  </si>
  <si>
    <t>BILAN MENSUEL  : MOIS DE FEVRIER 2017</t>
  </si>
  <si>
    <t>YOPOUGON MAROC  ENCAISSE</t>
  </si>
  <si>
    <r>
      <t>RELEVEMENT DE TAUX N</t>
    </r>
    <r>
      <rPr>
        <sz val="10"/>
        <color theme="1"/>
        <rFont val="Calibri"/>
        <family val="2"/>
      </rPr>
      <t xml:space="preserve">¤ </t>
    </r>
    <r>
      <rPr>
        <sz val="10"/>
        <color theme="1"/>
        <rFont val="Calibri"/>
        <family val="2"/>
        <scheme val="minor"/>
      </rPr>
      <t>2 NIANGON ADJAME</t>
    </r>
  </si>
  <si>
    <t>DÉJÀ VERSE LE 11/04 2017</t>
  </si>
  <si>
    <t>RESTE A VERSER</t>
  </si>
  <si>
    <t>TOTAL ENCAISSE PAR PAPA SYLLA</t>
  </si>
  <si>
    <t>BILAN MENSUEL  : MOIS DE MARS 2017</t>
  </si>
  <si>
    <t>BILAN MENSUEL  : MOIS D'AVRIL 2017</t>
  </si>
  <si>
    <t>BILAN MENSUEL  : MOIS DE MAI 2017</t>
  </si>
  <si>
    <t>DÉJÀ VERSE LE 11/05 2017</t>
  </si>
  <si>
    <t>DÉJÀ VERSE LE 10/06 2017</t>
  </si>
  <si>
    <t>BILAN MENSUEL  : MOIS DE JUIN 2017</t>
  </si>
  <si>
    <t>REGLEMENT IMPAYES CIE + SODECI MAROC</t>
  </si>
  <si>
    <t>REGLEMENT IMPAYES SODECI NIANGON ADJAME</t>
  </si>
  <si>
    <t>YOPOUGON PETRO IVOIRE  ENCAISSE</t>
  </si>
  <si>
    <t>BILAN MENSUEL  : MOIS DE JUILLET 2017</t>
  </si>
  <si>
    <t>DÉJÀ VERSE LE 12/07 /2017</t>
  </si>
  <si>
    <t>TROP PERCU BAIL NIANGON ADJAME</t>
  </si>
  <si>
    <t>FRAIS DOSSIER BAIL NIANGON ADJAME</t>
  </si>
  <si>
    <t>YOPOUGON NIANGON ADJAME CAUTION</t>
  </si>
  <si>
    <t>MAMAN SYLLA : 04 02 95 97</t>
  </si>
  <si>
    <t>DÉJÀ VERSE LE 11/08/ 2017</t>
  </si>
  <si>
    <t>BILAN MENSUEL  : MOIS D'AOUT 2017</t>
  </si>
  <si>
    <t>BILAN MENSUEL  : MOIS DE SEPTEMBRE 2017</t>
  </si>
  <si>
    <t>YOPOUGON NIANGON ADJAME FRAIS DE BAIL</t>
  </si>
  <si>
    <t>COMPLEMENT BAIL NIANGON ADJAME</t>
  </si>
  <si>
    <t>DÉJÀ VERSE LE ……../….../ 2017</t>
  </si>
  <si>
    <t>CONTENTIEUX CIE NIANGON ADJAME</t>
  </si>
  <si>
    <t>TRANSPORT CONTENTIEUX CIE NIANGON ADJAME</t>
  </si>
  <si>
    <t>YOPOUGON NIANGON PETRO IVOIRE LAVAGE  ENCAISSE</t>
  </si>
  <si>
    <t>YOPOUGON NIANGON BASE CIE DOMICILE</t>
  </si>
  <si>
    <t>BILAN MENSUEL  : MOIS D'OCTOBRE 2017</t>
  </si>
  <si>
    <t>BILAN MENSUEL  : MOIS DE NOVEMBRE 2017</t>
  </si>
  <si>
    <t>DÉJÀ VERSE LE 15/12/ 2017</t>
  </si>
  <si>
    <t>BILAN MENSUEL  : MOIS DE DECEMBRE 2017</t>
  </si>
  <si>
    <t>DÉJÀ VERSE LE 11/01/ 2018</t>
  </si>
  <si>
    <t>TRAVAUX PORTE DOUCHE MAROC FOFANA YOUSSOUF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</si>
</sst>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"/>
  </numFmts>
  <fonts count="1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</font>
    <font>
      <i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5" fillId="0" borderId="1" xfId="0" applyFont="1" applyFill="1" applyBorder="1"/>
    <xf numFmtId="0" fontId="6" fillId="0" borderId="0" xfId="0" applyFont="1"/>
    <xf numFmtId="0" fontId="0" fillId="0" borderId="1" xfId="0" applyFont="1" applyBorder="1"/>
    <xf numFmtId="164" fontId="1" fillId="2" borderId="1" xfId="0" applyNumberFormat="1" applyFont="1" applyFill="1" applyBorder="1"/>
    <xf numFmtId="0" fontId="4" fillId="0" borderId="1" xfId="0" applyFont="1" applyFill="1" applyBorder="1"/>
    <xf numFmtId="0" fontId="7" fillId="0" borderId="0" xfId="0" applyFont="1"/>
    <xf numFmtId="0" fontId="7" fillId="0" borderId="1" xfId="0" applyFont="1" applyBorder="1"/>
    <xf numFmtId="164" fontId="7" fillId="0" borderId="1" xfId="0" applyNumberFormat="1" applyFont="1" applyBorder="1"/>
    <xf numFmtId="0" fontId="7" fillId="2" borderId="1" xfId="0" applyFont="1" applyFill="1" applyBorder="1"/>
    <xf numFmtId="164" fontId="7" fillId="2" borderId="1" xfId="0" applyNumberFormat="1" applyFont="1" applyFill="1" applyBorder="1"/>
    <xf numFmtId="164" fontId="9" fillId="2" borderId="1" xfId="0" applyNumberFormat="1" applyFont="1" applyFill="1" applyBorder="1"/>
    <xf numFmtId="164" fontId="10" fillId="2" borderId="1" xfId="0" applyNumberFormat="1" applyFont="1" applyFill="1" applyBorder="1"/>
    <xf numFmtId="0" fontId="3" fillId="0" borderId="1" xfId="0" applyFont="1" applyBorder="1" applyAlignment="1"/>
    <xf numFmtId="0" fontId="12" fillId="0" borderId="0" xfId="0" applyFont="1"/>
    <xf numFmtId="0" fontId="14" fillId="2" borderId="1" xfId="0" applyFont="1" applyFill="1" applyBorder="1"/>
    <xf numFmtId="0" fontId="8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164" fontId="11" fillId="2" borderId="1" xfId="0" applyNumberFormat="1" applyFont="1" applyFill="1" applyBorder="1" applyAlignment="1">
      <alignment horizontal="center"/>
    </xf>
    <xf numFmtId="9" fontId="6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/>
    <xf numFmtId="164" fontId="12" fillId="2" borderId="1" xfId="0" applyNumberFormat="1" applyFont="1" applyFill="1" applyBorder="1"/>
    <xf numFmtId="164" fontId="6" fillId="2" borderId="1" xfId="0" applyNumberFormat="1" applyFont="1" applyFill="1" applyBorder="1"/>
    <xf numFmtId="0" fontId="13" fillId="0" borderId="0" xfId="0" applyFont="1"/>
    <xf numFmtId="0" fontId="2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15" fillId="0" borderId="1" xfId="0" applyFont="1" applyFill="1" applyBorder="1"/>
    <xf numFmtId="0" fontId="2" fillId="0" borderId="1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1" xfId="0" applyNumberFormat="1" applyFont="1" applyBorder="1"/>
    <xf numFmtId="0" fontId="8" fillId="0" borderId="1" xfId="0" applyFont="1" applyFill="1" applyBorder="1"/>
    <xf numFmtId="0" fontId="0" fillId="0" borderId="1" xfId="0" applyFont="1" applyFill="1" applyBorder="1"/>
    <xf numFmtId="0" fontId="17" fillId="0" borderId="1" xfId="0" applyFont="1" applyFill="1" applyBorder="1"/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4" fillId="0" borderId="1" xfId="0" applyFont="1" applyFill="1" applyBorder="1"/>
    <xf numFmtId="0" fontId="18" fillId="0" borderId="1" xfId="0" applyFont="1" applyFill="1" applyBorder="1"/>
    <xf numFmtId="0" fontId="0" fillId="0" borderId="1" xfId="0" applyFill="1" applyBorder="1"/>
    <xf numFmtId="0" fontId="2" fillId="0" borderId="0" xfId="0" applyFont="1" applyAlignment="1">
      <alignment horizontal="center"/>
    </xf>
    <xf numFmtId="0" fontId="7" fillId="0" borderId="1" xfId="0" applyFont="1" applyFill="1" applyBorder="1"/>
    <xf numFmtId="0" fontId="2" fillId="0" borderId="0" xfId="0" applyFont="1" applyAlignment="1">
      <alignment horizontal="center"/>
    </xf>
    <xf numFmtId="0" fontId="8" fillId="0" borderId="1" xfId="0" applyFont="1" applyBorder="1"/>
    <xf numFmtId="0" fontId="15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0" xfId="0" applyFont="1" applyAlignment="1">
      <alignment horizontal="center"/>
    </xf>
    <xf numFmtId="164" fontId="10" fillId="0" borderId="2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4" workbookViewId="0">
      <selection activeCell="D19" sqref="D19"/>
    </sheetView>
  </sheetViews>
  <sheetFormatPr baseColWidth="10" defaultRowHeight="15" x14ac:dyDescent="0.25"/>
  <cols>
    <col min="1" max="1" width="38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15.75" x14ac:dyDescent="0.25">
      <c r="A1" s="4" t="s">
        <v>11</v>
      </c>
      <c r="E1" s="8" t="s">
        <v>12</v>
      </c>
      <c r="F1" s="8"/>
      <c r="G1" s="8"/>
      <c r="H1" s="8" t="s">
        <v>13</v>
      </c>
    </row>
    <row r="2" spans="1:10" ht="15.75" x14ac:dyDescent="0.25">
      <c r="A2" s="4" t="s">
        <v>14</v>
      </c>
      <c r="E2" s="54" t="s">
        <v>15</v>
      </c>
      <c r="F2" s="54"/>
      <c r="G2" s="8"/>
      <c r="H2" s="8"/>
    </row>
    <row r="3" spans="1:10" ht="15.75" x14ac:dyDescent="0.25">
      <c r="A3" s="4" t="s">
        <v>16</v>
      </c>
      <c r="E3" s="8"/>
      <c r="F3" s="8"/>
      <c r="G3" s="8"/>
      <c r="H3" s="8"/>
    </row>
    <row r="4" spans="1:10" ht="15.75" x14ac:dyDescent="0.25">
      <c r="A4" s="4"/>
      <c r="E4" s="8"/>
      <c r="F4" s="8"/>
      <c r="G4" s="8"/>
      <c r="H4" s="8"/>
    </row>
    <row r="5" spans="1:10" ht="18.75" x14ac:dyDescent="0.3">
      <c r="A5" s="55" t="s">
        <v>27</v>
      </c>
      <c r="B5" s="55"/>
      <c r="C5" s="55"/>
      <c r="D5" s="55"/>
      <c r="E5" s="55"/>
      <c r="F5" s="55"/>
      <c r="G5" s="55"/>
      <c r="H5" s="55"/>
    </row>
    <row r="6" spans="1:10" ht="18.75" x14ac:dyDescent="0.3">
      <c r="A6" s="26"/>
      <c r="B6" s="26"/>
      <c r="C6" s="26"/>
      <c r="D6" s="26"/>
      <c r="E6" s="26"/>
      <c r="F6" s="26"/>
      <c r="G6" s="26"/>
      <c r="H6" s="26"/>
    </row>
    <row r="7" spans="1:10" ht="18.75" x14ac:dyDescent="0.3">
      <c r="A7" s="1" t="s">
        <v>0</v>
      </c>
      <c r="B7" s="27" t="s">
        <v>1</v>
      </c>
      <c r="C7" s="27" t="s">
        <v>2</v>
      </c>
      <c r="D7" s="21">
        <v>0.05</v>
      </c>
      <c r="E7" s="21">
        <v>0.1</v>
      </c>
      <c r="F7" s="19" t="s">
        <v>3</v>
      </c>
      <c r="G7" s="19" t="s">
        <v>4</v>
      </c>
      <c r="H7" s="17" t="s">
        <v>5</v>
      </c>
      <c r="I7" s="18" t="s">
        <v>23</v>
      </c>
      <c r="J7" s="20" t="s">
        <v>24</v>
      </c>
    </row>
    <row r="8" spans="1:10" ht="15.75" customHeight="1" x14ac:dyDescent="0.25">
      <c r="A8" s="5" t="s">
        <v>18</v>
      </c>
      <c r="B8" s="10">
        <v>100000</v>
      </c>
      <c r="C8" s="9"/>
      <c r="D8" s="11"/>
      <c r="E8" s="10">
        <f>B8*0.1</f>
        <v>10000</v>
      </c>
      <c r="F8" s="10">
        <f>(B8+C8)*0.12</f>
        <v>12000</v>
      </c>
      <c r="G8" s="11"/>
      <c r="H8" s="12">
        <f>B8*0.78</f>
        <v>78000</v>
      </c>
      <c r="I8" s="22">
        <v>489600</v>
      </c>
      <c r="J8" s="23">
        <v>1101600</v>
      </c>
    </row>
    <row r="9" spans="1:10" ht="15.75" customHeight="1" x14ac:dyDescent="0.25">
      <c r="A9" s="5" t="s">
        <v>8</v>
      </c>
      <c r="B9" s="10">
        <v>120000</v>
      </c>
      <c r="C9" s="9"/>
      <c r="D9" s="11"/>
      <c r="E9" s="10">
        <f t="shared" ref="E9:E11" si="0">B9*0.1</f>
        <v>12000</v>
      </c>
      <c r="F9" s="10">
        <f t="shared" ref="F9:F11" si="1">(B9+C9)*0.12</f>
        <v>14400</v>
      </c>
      <c r="G9" s="11"/>
      <c r="H9" s="12">
        <f t="shared" ref="H9:H11" si="2">B9*0.78</f>
        <v>93600</v>
      </c>
      <c r="I9" s="22">
        <v>720000</v>
      </c>
      <c r="J9" s="23">
        <v>1845000</v>
      </c>
    </row>
    <row r="10" spans="1:10" ht="15.75" customHeight="1" x14ac:dyDescent="0.25">
      <c r="A10" s="5" t="s">
        <v>19</v>
      </c>
      <c r="B10" s="10">
        <v>230000</v>
      </c>
      <c r="C10" s="9"/>
      <c r="D10" s="11"/>
      <c r="E10" s="10">
        <f t="shared" si="0"/>
        <v>23000</v>
      </c>
      <c r="F10" s="10">
        <f t="shared" si="1"/>
        <v>27600</v>
      </c>
      <c r="G10" s="11"/>
      <c r="H10" s="12">
        <f t="shared" si="2"/>
        <v>179400</v>
      </c>
      <c r="I10" s="22">
        <v>223200</v>
      </c>
      <c r="J10" s="23">
        <v>1561920</v>
      </c>
    </row>
    <row r="11" spans="1:10" ht="15.75" customHeight="1" x14ac:dyDescent="0.25">
      <c r="A11" s="5" t="s">
        <v>20</v>
      </c>
      <c r="B11" s="10">
        <v>106000</v>
      </c>
      <c r="C11" s="9"/>
      <c r="D11" s="11"/>
      <c r="E11" s="10">
        <f t="shared" si="0"/>
        <v>10600</v>
      </c>
      <c r="F11" s="10">
        <f t="shared" si="1"/>
        <v>12720</v>
      </c>
      <c r="G11" s="11"/>
      <c r="H11" s="12">
        <f t="shared" si="2"/>
        <v>82680</v>
      </c>
      <c r="I11" s="22">
        <v>279000</v>
      </c>
      <c r="J11" s="23">
        <v>540000</v>
      </c>
    </row>
    <row r="12" spans="1:10" ht="18.75" x14ac:dyDescent="0.3">
      <c r="A12" s="2" t="s">
        <v>9</v>
      </c>
      <c r="B12" s="9"/>
      <c r="C12" s="10">
        <v>400000</v>
      </c>
      <c r="D12" s="10">
        <f>C12*0.05</f>
        <v>20000</v>
      </c>
      <c r="E12" s="10">
        <f t="shared" ref="E12:E13" si="3">B12*0.1</f>
        <v>0</v>
      </c>
      <c r="F12" s="10">
        <f>C12*0.12</f>
        <v>48000</v>
      </c>
      <c r="G12" s="12">
        <f>C12*0.83</f>
        <v>332000</v>
      </c>
      <c r="H12" s="12"/>
      <c r="I12" s="22"/>
      <c r="J12" s="23"/>
    </row>
    <row r="13" spans="1:10" ht="18.75" x14ac:dyDescent="0.3">
      <c r="A13" s="1" t="s">
        <v>6</v>
      </c>
      <c r="B13" s="13">
        <f>SUM(B8:B12)</f>
        <v>556000</v>
      </c>
      <c r="C13" s="13">
        <f>SUM(C8:C12)</f>
        <v>400000</v>
      </c>
      <c r="D13" s="12">
        <f>SUM(D8:D12)</f>
        <v>20000</v>
      </c>
      <c r="E13" s="10">
        <f t="shared" si="3"/>
        <v>55600</v>
      </c>
      <c r="F13" s="10">
        <f t="shared" ref="F13" si="4">(B13+C13)*0.12</f>
        <v>114720</v>
      </c>
      <c r="G13" s="12">
        <f>SUM(G8:G12)</f>
        <v>332000</v>
      </c>
      <c r="H13" s="12">
        <f t="shared" ref="H13" si="5">B13*0.78</f>
        <v>433680</v>
      </c>
      <c r="I13" s="24">
        <f>SUM(I8:I12)</f>
        <v>1711800</v>
      </c>
      <c r="J13" s="23">
        <f>SUM(J8:J12)</f>
        <v>5048520</v>
      </c>
    </row>
    <row r="14" spans="1:10" ht="21" x14ac:dyDescent="0.35">
      <c r="A14" s="7" t="s">
        <v>21</v>
      </c>
      <c r="B14" s="12">
        <f>B13+C13</f>
        <v>956000</v>
      </c>
      <c r="C14" s="8"/>
      <c r="D14" s="8"/>
      <c r="E14" s="8"/>
      <c r="F14" s="8"/>
      <c r="G14" s="8"/>
      <c r="H14" s="8"/>
      <c r="I14" s="8"/>
    </row>
    <row r="15" spans="1:10" ht="21" x14ac:dyDescent="0.35">
      <c r="A15" s="7" t="s">
        <v>7</v>
      </c>
      <c r="B15" s="13">
        <f>D13+E13</f>
        <v>75600</v>
      </c>
      <c r="C15" s="8"/>
      <c r="D15" s="8"/>
      <c r="E15" s="8"/>
      <c r="F15" s="8"/>
      <c r="G15" s="8"/>
      <c r="H15" s="8"/>
      <c r="I15" s="8"/>
    </row>
    <row r="16" spans="1:10" ht="21" x14ac:dyDescent="0.35">
      <c r="A16" s="7" t="s">
        <v>22</v>
      </c>
      <c r="B16" s="12">
        <v>195000</v>
      </c>
      <c r="C16" s="25"/>
      <c r="D16" s="25"/>
      <c r="E16" s="25"/>
      <c r="F16" s="25"/>
      <c r="G16" s="25"/>
      <c r="H16" s="25"/>
      <c r="I16" s="25"/>
      <c r="J16" s="25"/>
    </row>
    <row r="17" spans="1:10" ht="21" x14ac:dyDescent="0.35">
      <c r="A17" s="7" t="s">
        <v>30</v>
      </c>
      <c r="B17" s="12">
        <v>30000</v>
      </c>
      <c r="C17" s="25"/>
      <c r="D17" s="25"/>
      <c r="E17" s="25"/>
      <c r="F17" s="25"/>
      <c r="G17" s="25"/>
      <c r="H17" s="25"/>
      <c r="I17" s="25"/>
      <c r="J17" s="25"/>
    </row>
    <row r="18" spans="1:10" ht="15.75" x14ac:dyDescent="0.25">
      <c r="A18" s="30" t="s">
        <v>29</v>
      </c>
      <c r="B18" s="12">
        <v>30000</v>
      </c>
      <c r="C18" s="25"/>
      <c r="D18" s="25"/>
      <c r="E18" s="25"/>
      <c r="F18" s="25"/>
      <c r="G18" s="25"/>
      <c r="H18" s="25"/>
      <c r="I18" s="25"/>
      <c r="J18" s="25"/>
    </row>
    <row r="19" spans="1:10" ht="18.75" x14ac:dyDescent="0.3">
      <c r="A19" s="31" t="s">
        <v>31</v>
      </c>
      <c r="B19" s="12">
        <v>80000</v>
      </c>
      <c r="C19" s="25"/>
      <c r="D19" s="25"/>
      <c r="E19" s="25"/>
      <c r="F19" s="25"/>
      <c r="G19" s="25"/>
      <c r="H19" s="25"/>
      <c r="I19" s="25"/>
      <c r="J19" s="25"/>
    </row>
    <row r="20" spans="1:10" ht="21" x14ac:dyDescent="0.35">
      <c r="A20" s="3" t="s">
        <v>10</v>
      </c>
      <c r="B20" s="13">
        <f>B13-B15-B16-B17-B18-B19</f>
        <v>145400</v>
      </c>
      <c r="C20" s="25"/>
      <c r="D20" s="25"/>
      <c r="E20" s="25"/>
      <c r="F20" s="25"/>
      <c r="G20" s="25"/>
      <c r="H20" s="25"/>
      <c r="I20" s="25"/>
      <c r="J20" s="25"/>
    </row>
    <row r="21" spans="1:10" x14ac:dyDescent="0.25">
      <c r="C21" s="25"/>
      <c r="D21" s="25"/>
      <c r="E21" s="25"/>
      <c r="F21" s="25"/>
      <c r="G21" s="25"/>
      <c r="H21" s="25"/>
      <c r="I21" s="25"/>
      <c r="J21" s="25"/>
    </row>
    <row r="22" spans="1:10" ht="21" x14ac:dyDescent="0.35">
      <c r="A22" s="15" t="s">
        <v>17</v>
      </c>
      <c r="B22" s="6">
        <v>1711800</v>
      </c>
      <c r="C22" s="56" t="s">
        <v>26</v>
      </c>
      <c r="D22" s="57"/>
      <c r="E22" s="57"/>
      <c r="F22" s="57"/>
      <c r="G22" s="57"/>
      <c r="H22" s="57"/>
      <c r="I22" s="57"/>
      <c r="J22" s="57"/>
    </row>
    <row r="24" spans="1:10" ht="15.75" x14ac:dyDescent="0.25">
      <c r="A24" s="16" t="s">
        <v>25</v>
      </c>
      <c r="B24" s="14">
        <v>5048520</v>
      </c>
    </row>
  </sheetData>
  <mergeCells count="3">
    <mergeCell ref="E2:F2"/>
    <mergeCell ref="A5:H5"/>
    <mergeCell ref="C22:J22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7" workbookViewId="0">
      <selection activeCell="B24" sqref="B24"/>
    </sheetView>
  </sheetViews>
  <sheetFormatPr baseColWidth="10" defaultRowHeight="15" x14ac:dyDescent="0.25"/>
  <cols>
    <col min="1" max="1" width="38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15.75" x14ac:dyDescent="0.25">
      <c r="A1" s="4" t="s">
        <v>11</v>
      </c>
      <c r="E1" s="8" t="s">
        <v>12</v>
      </c>
      <c r="F1" s="8"/>
      <c r="G1" s="8"/>
      <c r="H1" s="8" t="s">
        <v>13</v>
      </c>
    </row>
    <row r="2" spans="1:10" ht="15.75" x14ac:dyDescent="0.25">
      <c r="A2" s="4" t="s">
        <v>14</v>
      </c>
      <c r="E2" s="54" t="s">
        <v>15</v>
      </c>
      <c r="F2" s="54"/>
      <c r="G2" s="54"/>
      <c r="H2" s="54"/>
      <c r="I2" s="54"/>
    </row>
    <row r="3" spans="1:10" ht="15.75" x14ac:dyDescent="0.25">
      <c r="A3" s="4" t="s">
        <v>16</v>
      </c>
      <c r="E3" s="8"/>
      <c r="F3" s="8"/>
      <c r="G3" s="8"/>
      <c r="H3" s="8"/>
    </row>
    <row r="4" spans="1:10" ht="15.75" x14ac:dyDescent="0.25">
      <c r="A4" s="4"/>
      <c r="E4" s="8"/>
      <c r="F4" s="8"/>
      <c r="G4" s="8"/>
      <c r="H4" s="8"/>
    </row>
    <row r="5" spans="1:10" ht="18.75" x14ac:dyDescent="0.3">
      <c r="A5" s="55" t="s">
        <v>57</v>
      </c>
      <c r="B5" s="55"/>
      <c r="C5" s="55"/>
      <c r="D5" s="55"/>
      <c r="E5" s="55"/>
      <c r="F5" s="55"/>
      <c r="G5" s="55"/>
      <c r="H5" s="55"/>
    </row>
    <row r="6" spans="1:10" ht="18.75" x14ac:dyDescent="0.3">
      <c r="A6" s="48"/>
      <c r="B6" s="48"/>
      <c r="C6" s="48"/>
      <c r="D6" s="48"/>
      <c r="E6" s="48"/>
      <c r="F6" s="48"/>
      <c r="G6" s="48"/>
      <c r="H6" s="48"/>
    </row>
    <row r="7" spans="1:10" ht="18.75" x14ac:dyDescent="0.3">
      <c r="A7" s="1" t="s">
        <v>0</v>
      </c>
      <c r="B7" s="29" t="s">
        <v>1</v>
      </c>
      <c r="C7" s="29" t="s">
        <v>2</v>
      </c>
      <c r="D7" s="21">
        <v>0.05</v>
      </c>
      <c r="E7" s="21">
        <v>0.1</v>
      </c>
      <c r="F7" s="19" t="s">
        <v>3</v>
      </c>
      <c r="G7" s="19" t="s">
        <v>4</v>
      </c>
      <c r="H7" s="17" t="s">
        <v>5</v>
      </c>
      <c r="I7" s="18" t="s">
        <v>23</v>
      </c>
      <c r="J7" s="20" t="s">
        <v>24</v>
      </c>
    </row>
    <row r="8" spans="1:10" ht="15.75" customHeight="1" x14ac:dyDescent="0.25">
      <c r="A8" s="5" t="s">
        <v>18</v>
      </c>
      <c r="B8" s="10">
        <v>150000</v>
      </c>
      <c r="C8" s="9"/>
      <c r="D8" s="11"/>
      <c r="E8" s="10">
        <f>B8*0.1</f>
        <v>15000</v>
      </c>
      <c r="F8" s="10">
        <f>(B8+C8)*0.12</f>
        <v>18000</v>
      </c>
      <c r="G8" s="11"/>
      <c r="H8" s="12">
        <f>B8*0.78</f>
        <v>117000</v>
      </c>
      <c r="I8" s="22">
        <v>489600</v>
      </c>
      <c r="J8" s="23">
        <v>1101600</v>
      </c>
    </row>
    <row r="9" spans="1:10" ht="15.75" customHeight="1" x14ac:dyDescent="0.25">
      <c r="A9" s="5" t="s">
        <v>8</v>
      </c>
      <c r="B9" s="10">
        <v>50000</v>
      </c>
      <c r="C9" s="9"/>
      <c r="D9" s="11"/>
      <c r="E9" s="10">
        <f t="shared" ref="E9:E12" si="0">B9*0.1</f>
        <v>5000</v>
      </c>
      <c r="F9" s="10">
        <f t="shared" ref="F9:F14" si="1">(B9+C9)*0.12</f>
        <v>6000</v>
      </c>
      <c r="G9" s="11"/>
      <c r="H9" s="12">
        <f t="shared" ref="H9:H12" si="2">B9*0.78</f>
        <v>39000</v>
      </c>
      <c r="I9" s="22">
        <v>720000</v>
      </c>
      <c r="J9" s="23">
        <v>1845000</v>
      </c>
    </row>
    <row r="10" spans="1:10" ht="15.75" customHeight="1" x14ac:dyDescent="0.25">
      <c r="A10" s="5" t="s">
        <v>59</v>
      </c>
      <c r="B10" s="10">
        <v>60000</v>
      </c>
      <c r="C10" s="9"/>
      <c r="D10" s="11"/>
      <c r="E10" s="10">
        <f t="shared" si="0"/>
        <v>6000</v>
      </c>
      <c r="F10" s="10">
        <f t="shared" si="1"/>
        <v>7200</v>
      </c>
      <c r="G10" s="11"/>
      <c r="H10" s="12">
        <f>B10</f>
        <v>60000</v>
      </c>
      <c r="I10" s="22"/>
      <c r="J10" s="23"/>
    </row>
    <row r="11" spans="1:10" ht="15.75" customHeight="1" x14ac:dyDescent="0.25">
      <c r="A11" s="5" t="s">
        <v>19</v>
      </c>
      <c r="B11" s="10">
        <v>355000</v>
      </c>
      <c r="C11" s="9"/>
      <c r="D11" s="11"/>
      <c r="E11" s="10">
        <f t="shared" si="0"/>
        <v>35500</v>
      </c>
      <c r="F11" s="10">
        <f t="shared" si="1"/>
        <v>42600</v>
      </c>
      <c r="G11" s="11"/>
      <c r="H11" s="12">
        <f t="shared" si="2"/>
        <v>276900</v>
      </c>
      <c r="I11" s="22">
        <v>223200</v>
      </c>
      <c r="J11" s="23">
        <v>1561920</v>
      </c>
    </row>
    <row r="12" spans="1:10" ht="15.75" customHeight="1" x14ac:dyDescent="0.25">
      <c r="A12" s="5" t="s">
        <v>20</v>
      </c>
      <c r="B12" s="10">
        <v>396000</v>
      </c>
      <c r="C12" s="9"/>
      <c r="D12" s="11"/>
      <c r="E12" s="10">
        <f t="shared" si="0"/>
        <v>39600</v>
      </c>
      <c r="F12" s="10">
        <f t="shared" si="1"/>
        <v>47520</v>
      </c>
      <c r="G12" s="11"/>
      <c r="H12" s="12">
        <f t="shared" si="2"/>
        <v>308880</v>
      </c>
      <c r="I12" s="22">
        <v>279000</v>
      </c>
      <c r="J12" s="23">
        <v>540000</v>
      </c>
    </row>
    <row r="13" spans="1:10" ht="18.75" x14ac:dyDescent="0.3">
      <c r="A13" s="2" t="s">
        <v>9</v>
      </c>
      <c r="B13" s="10"/>
      <c r="C13" s="10">
        <v>560000</v>
      </c>
      <c r="D13" s="10">
        <f>C13*0.05</f>
        <v>28000</v>
      </c>
      <c r="E13" s="10">
        <f>B13*0.1</f>
        <v>0</v>
      </c>
      <c r="F13" s="10">
        <f t="shared" si="1"/>
        <v>67200</v>
      </c>
      <c r="G13" s="12">
        <f>C13*0.83</f>
        <v>464800</v>
      </c>
      <c r="H13" s="12">
        <f>B13*0.78</f>
        <v>0</v>
      </c>
      <c r="I13" s="22"/>
      <c r="J13" s="23"/>
    </row>
    <row r="14" spans="1:10" ht="18.75" x14ac:dyDescent="0.3">
      <c r="A14" s="1" t="s">
        <v>6</v>
      </c>
      <c r="B14" s="13">
        <f>SUM(B8:B13)</f>
        <v>1011000</v>
      </c>
      <c r="C14" s="12">
        <f>SUM(C8:C13)</f>
        <v>560000</v>
      </c>
      <c r="D14" s="12">
        <f>SUM(D8:D13)</f>
        <v>28000</v>
      </c>
      <c r="E14" s="34">
        <f>B14*0.1</f>
        <v>101100</v>
      </c>
      <c r="F14" s="10">
        <f t="shared" si="1"/>
        <v>188520</v>
      </c>
      <c r="G14" s="12">
        <f>SUM(G8:G13)</f>
        <v>464800</v>
      </c>
      <c r="H14" s="12">
        <f>B14*0.78</f>
        <v>788580</v>
      </c>
      <c r="I14" s="24">
        <f>SUM(I8:I13)</f>
        <v>1711800</v>
      </c>
      <c r="J14" s="23">
        <f>SUM(J8:J13)</f>
        <v>5048520</v>
      </c>
    </row>
    <row r="15" spans="1:10" ht="21" x14ac:dyDescent="0.35">
      <c r="A15" s="7" t="s">
        <v>21</v>
      </c>
      <c r="B15" s="12">
        <f>B14+C14</f>
        <v>1571000</v>
      </c>
      <c r="C15" s="8"/>
      <c r="D15" s="8"/>
      <c r="E15" s="8"/>
      <c r="F15" s="8"/>
      <c r="G15" s="8"/>
      <c r="H15" s="8"/>
      <c r="I15" s="8"/>
    </row>
    <row r="16" spans="1:10" ht="21" x14ac:dyDescent="0.35">
      <c r="A16" s="7" t="s">
        <v>7</v>
      </c>
      <c r="B16" s="13">
        <f>D14+E14</f>
        <v>129100</v>
      </c>
      <c r="C16" s="8"/>
      <c r="D16" s="8"/>
      <c r="E16" s="8"/>
      <c r="F16" s="8"/>
      <c r="G16" s="8"/>
      <c r="H16" s="8"/>
      <c r="I16" s="8"/>
    </row>
    <row r="17" spans="1:10" ht="15.75" x14ac:dyDescent="0.25">
      <c r="A17" s="50" t="s">
        <v>63</v>
      </c>
      <c r="B17" s="12">
        <v>150000</v>
      </c>
      <c r="C17" s="8"/>
      <c r="D17" s="8"/>
      <c r="E17" s="8"/>
      <c r="F17" s="8"/>
      <c r="G17" s="8"/>
      <c r="H17" s="8"/>
      <c r="I17" s="8"/>
    </row>
    <row r="18" spans="1:10" ht="15.75" x14ac:dyDescent="0.25">
      <c r="A18" s="49" t="s">
        <v>58</v>
      </c>
      <c r="B18" s="12">
        <v>40000</v>
      </c>
      <c r="C18" s="8"/>
      <c r="D18" s="8"/>
      <c r="E18" s="8"/>
      <c r="F18" s="8"/>
      <c r="G18" s="8"/>
      <c r="H18" s="8"/>
      <c r="I18" s="8"/>
    </row>
    <row r="19" spans="1:10" ht="15.75" x14ac:dyDescent="0.25">
      <c r="A19" s="49" t="s">
        <v>61</v>
      </c>
      <c r="B19" s="12">
        <v>86000</v>
      </c>
      <c r="C19" s="8"/>
      <c r="D19" s="8"/>
      <c r="E19" s="8"/>
      <c r="F19" s="8"/>
      <c r="G19" s="8"/>
      <c r="H19" s="8"/>
      <c r="I19" s="8"/>
    </row>
    <row r="20" spans="1:10" ht="15.75" x14ac:dyDescent="0.25">
      <c r="A20" s="49" t="s">
        <v>64</v>
      </c>
      <c r="B20" s="12">
        <v>355000</v>
      </c>
      <c r="C20" s="8"/>
      <c r="D20" s="8"/>
      <c r="E20" s="8"/>
      <c r="F20" s="8"/>
      <c r="G20" s="8"/>
      <c r="H20" s="8"/>
      <c r="I20" s="8"/>
    </row>
    <row r="21" spans="1:10" ht="15.75" x14ac:dyDescent="0.25">
      <c r="A21" s="49" t="s">
        <v>62</v>
      </c>
      <c r="B21" s="12">
        <v>5000</v>
      </c>
      <c r="C21" s="8"/>
      <c r="D21" s="8"/>
      <c r="E21" s="8"/>
      <c r="F21" s="8"/>
      <c r="G21" s="8"/>
      <c r="H21" s="8"/>
      <c r="I21" s="8"/>
    </row>
    <row r="22" spans="1:10" ht="21" x14ac:dyDescent="0.35">
      <c r="A22" s="3" t="s">
        <v>10</v>
      </c>
      <c r="B22" s="13">
        <f>B14-B16-B17-B18-B19-B20-B21</f>
        <v>245900</v>
      </c>
      <c r="C22" s="25"/>
      <c r="D22" s="25"/>
      <c r="E22" s="25"/>
      <c r="F22" s="25"/>
      <c r="G22" s="25"/>
      <c r="H22" s="25"/>
      <c r="I22" s="25"/>
      <c r="J22" s="25"/>
    </row>
    <row r="23" spans="1:10" ht="15.75" x14ac:dyDescent="0.25">
      <c r="A23" s="36" t="s">
        <v>60</v>
      </c>
      <c r="B23" s="12"/>
      <c r="C23" s="25"/>
      <c r="D23" s="25"/>
      <c r="E23" s="25"/>
      <c r="F23" s="25"/>
      <c r="G23" s="25"/>
      <c r="H23" s="25"/>
      <c r="I23" s="25"/>
      <c r="J23" s="25"/>
    </row>
    <row r="24" spans="1:10" ht="15.75" x14ac:dyDescent="0.25">
      <c r="A24" s="38" t="s">
        <v>38</v>
      </c>
      <c r="B24" s="39">
        <f>B22-B23</f>
        <v>245900</v>
      </c>
    </row>
  </sheetData>
  <mergeCells count="2">
    <mergeCell ref="E2:I2"/>
    <mergeCell ref="A5:H5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A7" workbookViewId="0">
      <selection activeCell="B21" sqref="B21"/>
    </sheetView>
  </sheetViews>
  <sheetFormatPr baseColWidth="10" defaultRowHeight="15" x14ac:dyDescent="0.25"/>
  <cols>
    <col min="1" max="1" width="38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15.75" x14ac:dyDescent="0.25">
      <c r="A1" s="4" t="s">
        <v>11</v>
      </c>
      <c r="E1" s="8" t="s">
        <v>12</v>
      </c>
      <c r="F1" s="8"/>
      <c r="G1" s="8"/>
      <c r="H1" s="8" t="s">
        <v>13</v>
      </c>
    </row>
    <row r="2" spans="1:10" ht="15.75" x14ac:dyDescent="0.25">
      <c r="A2" s="4" t="s">
        <v>14</v>
      </c>
      <c r="E2" s="54" t="s">
        <v>15</v>
      </c>
      <c r="F2" s="54"/>
      <c r="G2" s="54"/>
      <c r="H2" s="54"/>
      <c r="I2" s="54"/>
    </row>
    <row r="3" spans="1:10" ht="15.75" x14ac:dyDescent="0.25">
      <c r="A3" s="4" t="s">
        <v>16</v>
      </c>
      <c r="E3" s="8"/>
      <c r="F3" s="8"/>
      <c r="G3" s="8"/>
      <c r="H3" s="8"/>
    </row>
    <row r="4" spans="1:10" ht="15.75" x14ac:dyDescent="0.25">
      <c r="A4" s="4"/>
      <c r="E4" s="8"/>
      <c r="F4" s="8"/>
      <c r="G4" s="8"/>
      <c r="H4" s="8"/>
    </row>
    <row r="5" spans="1:10" ht="18.75" x14ac:dyDescent="0.3">
      <c r="A5" s="55" t="s">
        <v>65</v>
      </c>
      <c r="B5" s="55"/>
      <c r="C5" s="55"/>
      <c r="D5" s="55"/>
      <c r="E5" s="55"/>
      <c r="F5" s="55"/>
      <c r="G5" s="55"/>
      <c r="H5" s="55"/>
    </row>
    <row r="6" spans="1:10" ht="18.75" x14ac:dyDescent="0.3">
      <c r="A6" s="51"/>
      <c r="B6" s="51"/>
      <c r="C6" s="51"/>
      <c r="D6" s="51"/>
      <c r="E6" s="51"/>
      <c r="F6" s="51"/>
      <c r="G6" s="51"/>
      <c r="H6" s="51"/>
    </row>
    <row r="7" spans="1:10" ht="18.75" x14ac:dyDescent="0.3">
      <c r="A7" s="1" t="s">
        <v>0</v>
      </c>
      <c r="B7" s="29" t="s">
        <v>1</v>
      </c>
      <c r="C7" s="29" t="s">
        <v>2</v>
      </c>
      <c r="D7" s="21">
        <v>0.05</v>
      </c>
      <c r="E7" s="21">
        <v>0.1</v>
      </c>
      <c r="F7" s="19" t="s">
        <v>3</v>
      </c>
      <c r="G7" s="19" t="s">
        <v>4</v>
      </c>
      <c r="H7" s="17" t="s">
        <v>5</v>
      </c>
      <c r="I7" s="18" t="s">
        <v>23</v>
      </c>
      <c r="J7" s="20" t="s">
        <v>24</v>
      </c>
    </row>
    <row r="8" spans="1:10" ht="15.75" customHeight="1" x14ac:dyDescent="0.25">
      <c r="A8" s="5" t="s">
        <v>18</v>
      </c>
      <c r="B8" s="10">
        <v>100000</v>
      </c>
      <c r="C8" s="9"/>
      <c r="D8" s="11"/>
      <c r="E8" s="10">
        <f>B8*0.1</f>
        <v>10000</v>
      </c>
      <c r="F8" s="10">
        <f>(B8+C8)*0.12</f>
        <v>12000</v>
      </c>
      <c r="G8" s="11"/>
      <c r="H8" s="12">
        <f>B8*0.78</f>
        <v>78000</v>
      </c>
      <c r="I8" s="22">
        <v>489600</v>
      </c>
      <c r="J8" s="23">
        <v>1101600</v>
      </c>
    </row>
    <row r="9" spans="1:10" ht="15.75" customHeight="1" x14ac:dyDescent="0.25">
      <c r="A9" s="5" t="s">
        <v>8</v>
      </c>
      <c r="B9" s="10">
        <v>50000</v>
      </c>
      <c r="C9" s="9"/>
      <c r="D9" s="11"/>
      <c r="E9" s="10">
        <f t="shared" ref="E9:E11" si="0">B9*0.1</f>
        <v>5000</v>
      </c>
      <c r="F9" s="10">
        <f t="shared" ref="F9:F13" si="1">(B9+C9)*0.12</f>
        <v>6000</v>
      </c>
      <c r="G9" s="11"/>
      <c r="H9" s="12">
        <f t="shared" ref="H9:H11" si="2">B9*0.78</f>
        <v>39000</v>
      </c>
      <c r="I9" s="22">
        <v>720000</v>
      </c>
      <c r="J9" s="23">
        <v>1845000</v>
      </c>
    </row>
    <row r="10" spans="1:10" ht="15.75" customHeight="1" x14ac:dyDescent="0.25">
      <c r="A10" s="5" t="s">
        <v>19</v>
      </c>
      <c r="B10" s="10">
        <v>220000</v>
      </c>
      <c r="C10" s="9"/>
      <c r="D10" s="11"/>
      <c r="E10" s="10">
        <f t="shared" si="0"/>
        <v>22000</v>
      </c>
      <c r="F10" s="10">
        <f t="shared" si="1"/>
        <v>26400</v>
      </c>
      <c r="G10" s="11"/>
      <c r="H10" s="12">
        <f t="shared" si="2"/>
        <v>171600</v>
      </c>
      <c r="I10" s="22">
        <v>223200</v>
      </c>
      <c r="J10" s="23">
        <v>1561920</v>
      </c>
    </row>
    <row r="11" spans="1:10" ht="15.75" customHeight="1" x14ac:dyDescent="0.25">
      <c r="A11" s="5" t="s">
        <v>20</v>
      </c>
      <c r="B11" s="10">
        <v>76000</v>
      </c>
      <c r="C11" s="9"/>
      <c r="D11" s="11"/>
      <c r="E11" s="10">
        <f t="shared" si="0"/>
        <v>7600</v>
      </c>
      <c r="F11" s="10">
        <f t="shared" si="1"/>
        <v>9120</v>
      </c>
      <c r="G11" s="11"/>
      <c r="H11" s="12">
        <f t="shared" si="2"/>
        <v>59280</v>
      </c>
      <c r="I11" s="22">
        <v>279000</v>
      </c>
      <c r="J11" s="23">
        <v>540000</v>
      </c>
    </row>
    <row r="12" spans="1:10" ht="18.75" x14ac:dyDescent="0.3">
      <c r="A12" s="2" t="s">
        <v>9</v>
      </c>
      <c r="B12" s="10"/>
      <c r="C12" s="10">
        <v>630000</v>
      </c>
      <c r="D12" s="10">
        <f>C12*0.05</f>
        <v>31500</v>
      </c>
      <c r="E12" s="10">
        <f>B12*0.1</f>
        <v>0</v>
      </c>
      <c r="F12" s="10">
        <f t="shared" si="1"/>
        <v>75600</v>
      </c>
      <c r="G12" s="12">
        <f>C12*0.83</f>
        <v>522900</v>
      </c>
      <c r="H12" s="12">
        <f>B12*0.78</f>
        <v>0</v>
      </c>
      <c r="I12" s="22"/>
      <c r="J12" s="23"/>
    </row>
    <row r="13" spans="1:10" ht="18.75" x14ac:dyDescent="0.3">
      <c r="A13" s="1" t="s">
        <v>6</v>
      </c>
      <c r="B13" s="13">
        <f>SUM(B8:B12)</f>
        <v>446000</v>
      </c>
      <c r="C13" s="12">
        <f>SUM(C8:C12)</f>
        <v>630000</v>
      </c>
      <c r="D13" s="12">
        <f>SUM(D8:D12)</f>
        <v>31500</v>
      </c>
      <c r="E13" s="34">
        <f>B13*0.1</f>
        <v>44600</v>
      </c>
      <c r="F13" s="10">
        <f t="shared" si="1"/>
        <v>129120</v>
      </c>
      <c r="G13" s="12">
        <f>SUM(G8:G12)</f>
        <v>522900</v>
      </c>
      <c r="H13" s="12">
        <f>B13*0.78</f>
        <v>347880</v>
      </c>
      <c r="I13" s="24">
        <f>SUM(I8:I12)</f>
        <v>1711800</v>
      </c>
      <c r="J13" s="23">
        <f>SUM(J8:J12)</f>
        <v>5048520</v>
      </c>
    </row>
    <row r="14" spans="1:10" ht="21" x14ac:dyDescent="0.35">
      <c r="A14" s="7" t="s">
        <v>21</v>
      </c>
      <c r="B14" s="12">
        <f>B13+C13</f>
        <v>1076000</v>
      </c>
      <c r="C14" s="8"/>
      <c r="D14" s="8"/>
      <c r="E14" s="8"/>
      <c r="F14" s="8"/>
      <c r="G14" s="8"/>
      <c r="H14" s="8"/>
      <c r="I14" s="8"/>
    </row>
    <row r="15" spans="1:10" ht="21" x14ac:dyDescent="0.35">
      <c r="A15" s="7" t="s">
        <v>7</v>
      </c>
      <c r="B15" s="13">
        <f>D13+E13</f>
        <v>76100</v>
      </c>
      <c r="C15" s="8"/>
      <c r="D15" s="8"/>
      <c r="E15" s="8"/>
      <c r="F15" s="8"/>
      <c r="G15" s="8"/>
      <c r="H15" s="8"/>
      <c r="I15" s="8"/>
    </row>
    <row r="16" spans="1:10" ht="15.75" x14ac:dyDescent="0.25">
      <c r="A16" s="50" t="s">
        <v>63</v>
      </c>
      <c r="B16" s="12">
        <v>43000</v>
      </c>
      <c r="C16" s="8"/>
      <c r="D16" s="8"/>
      <c r="E16" s="8"/>
      <c r="F16" s="8"/>
      <c r="G16" s="8"/>
      <c r="H16" s="8"/>
      <c r="I16" s="8"/>
    </row>
    <row r="17" spans="1:10" ht="15.75" x14ac:dyDescent="0.25">
      <c r="A17" s="49" t="s">
        <v>61</v>
      </c>
      <c r="B17" s="12">
        <v>39255</v>
      </c>
      <c r="C17" s="8"/>
      <c r="D17" s="8"/>
      <c r="E17" s="8"/>
      <c r="F17" s="8"/>
      <c r="G17" s="8"/>
      <c r="H17" s="8"/>
      <c r="I17" s="8"/>
    </row>
    <row r="18" spans="1:10" ht="15.75" x14ac:dyDescent="0.25">
      <c r="A18" s="49" t="s">
        <v>64</v>
      </c>
      <c r="B18" s="12">
        <v>180000</v>
      </c>
      <c r="C18" s="8"/>
      <c r="D18" s="8"/>
      <c r="E18" s="8"/>
      <c r="F18" s="8"/>
      <c r="G18" s="8"/>
      <c r="H18" s="8"/>
      <c r="I18" s="8"/>
    </row>
    <row r="19" spans="1:10" ht="15.75" x14ac:dyDescent="0.25">
      <c r="A19" s="49" t="s">
        <v>62</v>
      </c>
      <c r="B19" s="12">
        <v>5000</v>
      </c>
      <c r="C19" s="8"/>
      <c r="D19" s="8"/>
      <c r="E19" s="8"/>
      <c r="F19" s="8"/>
      <c r="G19" s="8"/>
      <c r="H19" s="8"/>
      <c r="I19" s="8"/>
    </row>
    <row r="20" spans="1:10" ht="21" x14ac:dyDescent="0.35">
      <c r="A20" s="3" t="s">
        <v>10</v>
      </c>
      <c r="B20" s="13">
        <f>B13-B15-B16-B17-B18-B19</f>
        <v>102645</v>
      </c>
      <c r="C20" s="25"/>
      <c r="D20" s="25"/>
      <c r="E20" s="25"/>
      <c r="F20" s="25"/>
      <c r="G20" s="25"/>
      <c r="H20" s="25"/>
      <c r="I20" s="25"/>
      <c r="J20" s="25"/>
    </row>
    <row r="21" spans="1:10" ht="15.75" x14ac:dyDescent="0.25">
      <c r="A21" s="36" t="s">
        <v>60</v>
      </c>
      <c r="B21" s="12"/>
      <c r="C21" s="25"/>
      <c r="D21" s="25"/>
      <c r="E21" s="25"/>
      <c r="F21" s="25"/>
      <c r="G21" s="25"/>
      <c r="H21" s="25"/>
      <c r="I21" s="25"/>
      <c r="J21" s="25"/>
    </row>
    <row r="22" spans="1:10" ht="15.75" x14ac:dyDescent="0.25">
      <c r="A22" s="38" t="s">
        <v>38</v>
      </c>
      <c r="B22" s="39">
        <f>B20-B21</f>
        <v>102645</v>
      </c>
    </row>
  </sheetData>
  <mergeCells count="2">
    <mergeCell ref="E2:I2"/>
    <mergeCell ref="A5:H5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A4" workbookViewId="0">
      <selection activeCell="B20" sqref="B20"/>
    </sheetView>
  </sheetViews>
  <sheetFormatPr baseColWidth="10" defaultRowHeight="15" x14ac:dyDescent="0.25"/>
  <cols>
    <col min="1" max="1" width="38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15.75" x14ac:dyDescent="0.25">
      <c r="A1" s="4" t="s">
        <v>11</v>
      </c>
      <c r="E1" s="8" t="s">
        <v>12</v>
      </c>
      <c r="F1" s="8"/>
      <c r="G1" s="8"/>
      <c r="H1" s="8" t="s">
        <v>13</v>
      </c>
    </row>
    <row r="2" spans="1:10" ht="15.75" x14ac:dyDescent="0.25">
      <c r="A2" s="4" t="s">
        <v>14</v>
      </c>
      <c r="E2" s="54" t="s">
        <v>15</v>
      </c>
      <c r="F2" s="54"/>
      <c r="G2" s="54"/>
      <c r="H2" s="54"/>
      <c r="I2" s="54"/>
    </row>
    <row r="3" spans="1:10" ht="15.75" x14ac:dyDescent="0.25">
      <c r="A3" s="4" t="s">
        <v>16</v>
      </c>
      <c r="E3" s="8"/>
      <c r="F3" s="8"/>
      <c r="G3" s="8"/>
      <c r="H3" s="8"/>
    </row>
    <row r="4" spans="1:10" ht="15.75" x14ac:dyDescent="0.25">
      <c r="A4" s="4"/>
      <c r="E4" s="8"/>
      <c r="F4" s="8"/>
      <c r="G4" s="8"/>
      <c r="H4" s="8"/>
    </row>
    <row r="5" spans="1:10" ht="18.75" x14ac:dyDescent="0.3">
      <c r="A5" s="55" t="s">
        <v>66</v>
      </c>
      <c r="B5" s="55"/>
      <c r="C5" s="55"/>
      <c r="D5" s="55"/>
      <c r="E5" s="55"/>
      <c r="F5" s="55"/>
      <c r="G5" s="55"/>
      <c r="H5" s="55"/>
    </row>
    <row r="6" spans="1:10" ht="18.75" x14ac:dyDescent="0.3">
      <c r="A6" s="52"/>
      <c r="B6" s="52"/>
      <c r="C6" s="52"/>
      <c r="D6" s="52"/>
      <c r="E6" s="52"/>
      <c r="F6" s="52"/>
      <c r="G6" s="52"/>
      <c r="H6" s="52"/>
    </row>
    <row r="7" spans="1:10" ht="18.75" x14ac:dyDescent="0.3">
      <c r="A7" s="1" t="s">
        <v>0</v>
      </c>
      <c r="B7" s="29" t="s">
        <v>1</v>
      </c>
      <c r="C7" s="29" t="s">
        <v>2</v>
      </c>
      <c r="D7" s="21">
        <v>0.05</v>
      </c>
      <c r="E7" s="21">
        <v>0.1</v>
      </c>
      <c r="F7" s="19" t="s">
        <v>3</v>
      </c>
      <c r="G7" s="19" t="s">
        <v>4</v>
      </c>
      <c r="H7" s="17" t="s">
        <v>5</v>
      </c>
      <c r="I7" s="18" t="s">
        <v>23</v>
      </c>
      <c r="J7" s="20" t="s">
        <v>24</v>
      </c>
    </row>
    <row r="8" spans="1:10" ht="15.75" customHeight="1" x14ac:dyDescent="0.25">
      <c r="A8" s="5" t="s">
        <v>18</v>
      </c>
      <c r="B8" s="10">
        <v>150000</v>
      </c>
      <c r="C8" s="9"/>
      <c r="D8" s="11"/>
      <c r="E8" s="10">
        <f>B8*0.1</f>
        <v>15000</v>
      </c>
      <c r="F8" s="10">
        <f>(B8+C8)*0.12</f>
        <v>18000</v>
      </c>
      <c r="G8" s="11"/>
      <c r="H8" s="12">
        <f>B8*0.78</f>
        <v>117000</v>
      </c>
      <c r="I8" s="22">
        <v>489600</v>
      </c>
      <c r="J8" s="23">
        <v>1101600</v>
      </c>
    </row>
    <row r="9" spans="1:10" ht="15.75" customHeight="1" x14ac:dyDescent="0.25">
      <c r="A9" s="5" t="s">
        <v>8</v>
      </c>
      <c r="B9" s="10">
        <v>50000</v>
      </c>
      <c r="C9" s="9"/>
      <c r="D9" s="11"/>
      <c r="E9" s="10">
        <f t="shared" ref="E9:E11" si="0">B9*0.1</f>
        <v>5000</v>
      </c>
      <c r="F9" s="10">
        <f t="shared" ref="F9:F13" si="1">(B9+C9)*0.12</f>
        <v>6000</v>
      </c>
      <c r="G9" s="11"/>
      <c r="H9" s="12">
        <f t="shared" ref="H9:H11" si="2">B9*0.78</f>
        <v>39000</v>
      </c>
      <c r="I9" s="22">
        <v>720000</v>
      </c>
      <c r="J9" s="23">
        <v>1845000</v>
      </c>
    </row>
    <row r="10" spans="1:10" ht="15.75" customHeight="1" x14ac:dyDescent="0.25">
      <c r="A10" s="5" t="s">
        <v>19</v>
      </c>
      <c r="B10" s="10">
        <v>220000</v>
      </c>
      <c r="C10" s="9"/>
      <c r="D10" s="11"/>
      <c r="E10" s="10">
        <f t="shared" si="0"/>
        <v>22000</v>
      </c>
      <c r="F10" s="10">
        <f t="shared" si="1"/>
        <v>26400</v>
      </c>
      <c r="G10" s="11"/>
      <c r="H10" s="12">
        <f t="shared" si="2"/>
        <v>171600</v>
      </c>
      <c r="I10" s="22">
        <v>223200</v>
      </c>
      <c r="J10" s="23">
        <v>1561920</v>
      </c>
    </row>
    <row r="11" spans="1:10" ht="15.75" customHeight="1" x14ac:dyDescent="0.25">
      <c r="A11" s="5" t="s">
        <v>20</v>
      </c>
      <c r="B11" s="10">
        <v>109000</v>
      </c>
      <c r="C11" s="9"/>
      <c r="D11" s="11"/>
      <c r="E11" s="10">
        <f t="shared" si="0"/>
        <v>10900</v>
      </c>
      <c r="F11" s="10">
        <f t="shared" si="1"/>
        <v>13080</v>
      </c>
      <c r="G11" s="11"/>
      <c r="H11" s="12">
        <f t="shared" si="2"/>
        <v>85020</v>
      </c>
      <c r="I11" s="22">
        <v>279000</v>
      </c>
      <c r="J11" s="23">
        <v>540000</v>
      </c>
    </row>
    <row r="12" spans="1:10" ht="18.75" x14ac:dyDescent="0.3">
      <c r="A12" s="2" t="s">
        <v>9</v>
      </c>
      <c r="B12" s="10"/>
      <c r="C12" s="10">
        <v>630000</v>
      </c>
      <c r="D12" s="10">
        <f>C12*0.05</f>
        <v>31500</v>
      </c>
      <c r="E12" s="10">
        <f>B12*0.1</f>
        <v>0</v>
      </c>
      <c r="F12" s="10">
        <f t="shared" si="1"/>
        <v>75600</v>
      </c>
      <c r="G12" s="12">
        <f>C12*0.83</f>
        <v>522900</v>
      </c>
      <c r="H12" s="12">
        <f>B12*0.78</f>
        <v>0</v>
      </c>
      <c r="I12" s="22"/>
      <c r="J12" s="23"/>
    </row>
    <row r="13" spans="1:10" ht="18.75" x14ac:dyDescent="0.3">
      <c r="A13" s="1" t="s">
        <v>6</v>
      </c>
      <c r="B13" s="13">
        <f>SUM(B8:B12)</f>
        <v>529000</v>
      </c>
      <c r="C13" s="12">
        <f>SUM(C8:C12)</f>
        <v>630000</v>
      </c>
      <c r="D13" s="12">
        <f>SUM(D8:D12)</f>
        <v>31500</v>
      </c>
      <c r="E13" s="34">
        <f>B13*0.1</f>
        <v>52900</v>
      </c>
      <c r="F13" s="10">
        <f t="shared" si="1"/>
        <v>139080</v>
      </c>
      <c r="G13" s="12">
        <f>SUM(G8:G12)</f>
        <v>522900</v>
      </c>
      <c r="H13" s="12">
        <f>B13*0.78</f>
        <v>412620</v>
      </c>
      <c r="I13" s="24">
        <f>SUM(I8:I12)</f>
        <v>1711800</v>
      </c>
      <c r="J13" s="23">
        <f>SUM(J8:J12)</f>
        <v>5048520</v>
      </c>
    </row>
    <row r="14" spans="1:10" ht="21" x14ac:dyDescent="0.35">
      <c r="A14" s="7" t="s">
        <v>21</v>
      </c>
      <c r="B14" s="12">
        <f>B13+C13</f>
        <v>1159000</v>
      </c>
      <c r="C14" s="8"/>
      <c r="D14" s="8"/>
      <c r="E14" s="8"/>
      <c r="F14" s="8"/>
      <c r="G14" s="8"/>
      <c r="H14" s="8"/>
      <c r="I14" s="8"/>
    </row>
    <row r="15" spans="1:10" ht="21" x14ac:dyDescent="0.35">
      <c r="A15" s="7" t="s">
        <v>7</v>
      </c>
      <c r="B15" s="13">
        <f>D13+E13</f>
        <v>84400</v>
      </c>
      <c r="C15" s="8"/>
      <c r="D15" s="8"/>
      <c r="E15" s="8"/>
      <c r="F15" s="8"/>
      <c r="G15" s="8"/>
      <c r="H15" s="8"/>
      <c r="I15" s="8"/>
    </row>
    <row r="16" spans="1:10" ht="15.75" x14ac:dyDescent="0.25">
      <c r="A16" s="50" t="s">
        <v>63</v>
      </c>
      <c r="B16" s="12">
        <v>43000</v>
      </c>
      <c r="C16" s="8"/>
      <c r="D16" s="8"/>
      <c r="E16" s="8"/>
      <c r="F16" s="8"/>
      <c r="G16" s="8"/>
      <c r="H16" s="8"/>
      <c r="I16" s="8"/>
    </row>
    <row r="17" spans="1:10" ht="15.75" x14ac:dyDescent="0.25">
      <c r="A17" s="49" t="s">
        <v>61</v>
      </c>
      <c r="B17" s="12">
        <v>39255</v>
      </c>
      <c r="C17" s="8"/>
      <c r="D17" s="8"/>
      <c r="E17" s="8"/>
      <c r="F17" s="8"/>
      <c r="G17" s="8"/>
      <c r="H17" s="8"/>
      <c r="I17" s="8"/>
    </row>
    <row r="18" spans="1:10" ht="15.75" x14ac:dyDescent="0.25">
      <c r="A18" s="49" t="s">
        <v>64</v>
      </c>
      <c r="B18" s="12">
        <v>180000</v>
      </c>
      <c r="C18" s="8"/>
      <c r="D18" s="8"/>
      <c r="E18" s="8"/>
      <c r="F18" s="8"/>
      <c r="G18" s="8"/>
      <c r="H18" s="8"/>
      <c r="I18" s="8"/>
    </row>
    <row r="19" spans="1:10" ht="15.75" x14ac:dyDescent="0.25">
      <c r="A19" s="49" t="s">
        <v>62</v>
      </c>
      <c r="B19" s="12">
        <v>5000</v>
      </c>
      <c r="C19" s="8"/>
      <c r="D19" s="8"/>
      <c r="E19" s="8"/>
      <c r="F19" s="8"/>
      <c r="G19" s="8"/>
      <c r="H19" s="8"/>
      <c r="I19" s="8"/>
    </row>
    <row r="20" spans="1:10" ht="21" x14ac:dyDescent="0.35">
      <c r="A20" s="3" t="s">
        <v>10</v>
      </c>
      <c r="B20" s="13">
        <f>B13-B15-B16-B17-B18-B19</f>
        <v>177345</v>
      </c>
      <c r="C20" s="25"/>
      <c r="D20" s="25"/>
      <c r="E20" s="25"/>
      <c r="F20" s="25"/>
      <c r="G20" s="25"/>
      <c r="H20" s="25"/>
      <c r="I20" s="25"/>
      <c r="J20" s="25"/>
    </row>
    <row r="21" spans="1:10" ht="15.75" x14ac:dyDescent="0.25">
      <c r="A21" s="36" t="s">
        <v>67</v>
      </c>
      <c r="B21" s="12">
        <v>102000</v>
      </c>
      <c r="C21" s="25"/>
      <c r="D21" s="25"/>
      <c r="E21" s="25"/>
      <c r="F21" s="25"/>
      <c r="G21" s="25"/>
      <c r="H21" s="25"/>
      <c r="I21" s="25"/>
      <c r="J21" s="25"/>
    </row>
    <row r="22" spans="1:10" ht="15.75" x14ac:dyDescent="0.25">
      <c r="A22" s="38" t="s">
        <v>38</v>
      </c>
      <c r="B22" s="39">
        <f>B20-B21</f>
        <v>75345</v>
      </c>
    </row>
  </sheetData>
  <mergeCells count="2">
    <mergeCell ref="E2:I2"/>
    <mergeCell ref="A5:H5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topLeftCell="A10" workbookViewId="0">
      <selection activeCell="H25" sqref="H16:I25"/>
    </sheetView>
  </sheetViews>
  <sheetFormatPr baseColWidth="10" defaultRowHeight="15" x14ac:dyDescent="0.25"/>
  <cols>
    <col min="1" max="1" width="38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15.75" x14ac:dyDescent="0.25">
      <c r="A1" s="4" t="s">
        <v>11</v>
      </c>
      <c r="E1" s="8" t="s">
        <v>12</v>
      </c>
      <c r="F1" s="8"/>
      <c r="G1" s="8"/>
      <c r="H1" s="8" t="s">
        <v>13</v>
      </c>
    </row>
    <row r="2" spans="1:10" ht="15.75" x14ac:dyDescent="0.25">
      <c r="A2" s="4" t="s">
        <v>14</v>
      </c>
      <c r="E2" s="54" t="s">
        <v>15</v>
      </c>
      <c r="F2" s="54"/>
      <c r="G2" s="54"/>
      <c r="H2" s="54"/>
      <c r="I2" s="54"/>
    </row>
    <row r="3" spans="1:10" ht="15.75" x14ac:dyDescent="0.25">
      <c r="A3" s="4" t="s">
        <v>16</v>
      </c>
      <c r="E3" s="8"/>
      <c r="F3" s="8"/>
      <c r="G3" s="8"/>
      <c r="H3" s="8"/>
    </row>
    <row r="4" spans="1:10" ht="15.75" x14ac:dyDescent="0.25">
      <c r="A4" s="4"/>
      <c r="E4" s="8"/>
      <c r="F4" s="8"/>
      <c r="G4" s="8"/>
      <c r="H4" s="8"/>
    </row>
    <row r="5" spans="1:10" ht="18.75" x14ac:dyDescent="0.3">
      <c r="A5" s="55" t="s">
        <v>68</v>
      </c>
      <c r="B5" s="55"/>
      <c r="C5" s="55"/>
      <c r="D5" s="55"/>
      <c r="E5" s="55"/>
      <c r="F5" s="55"/>
      <c r="G5" s="55"/>
      <c r="H5" s="55"/>
    </row>
    <row r="6" spans="1:10" ht="18.75" x14ac:dyDescent="0.3">
      <c r="A6" s="53"/>
      <c r="B6" s="53"/>
      <c r="C6" s="53"/>
      <c r="D6" s="53"/>
      <c r="E6" s="53"/>
      <c r="F6" s="53"/>
      <c r="G6" s="53"/>
      <c r="H6" s="53"/>
    </row>
    <row r="7" spans="1:10" ht="18.75" x14ac:dyDescent="0.3">
      <c r="A7" s="1" t="s">
        <v>0</v>
      </c>
      <c r="B7" s="29" t="s">
        <v>1</v>
      </c>
      <c r="C7" s="29" t="s">
        <v>2</v>
      </c>
      <c r="D7" s="21">
        <v>0.05</v>
      </c>
      <c r="E7" s="21">
        <v>0.1</v>
      </c>
      <c r="F7" s="19" t="s">
        <v>3</v>
      </c>
      <c r="G7" s="19" t="s">
        <v>4</v>
      </c>
      <c r="H7" s="17" t="s">
        <v>5</v>
      </c>
      <c r="I7" s="18" t="s">
        <v>23</v>
      </c>
      <c r="J7" s="20" t="s">
        <v>24</v>
      </c>
    </row>
    <row r="8" spans="1:10" ht="15.75" customHeight="1" x14ac:dyDescent="0.25">
      <c r="A8" s="5" t="s">
        <v>18</v>
      </c>
      <c r="B8" s="10">
        <v>100000</v>
      </c>
      <c r="C8" s="9"/>
      <c r="D8" s="11"/>
      <c r="E8" s="10">
        <f>B8*0.1</f>
        <v>10000</v>
      </c>
      <c r="F8" s="10">
        <f>(B8+C8)*0.12</f>
        <v>12000</v>
      </c>
      <c r="G8" s="11"/>
      <c r="H8" s="12">
        <f>B8*0.78</f>
        <v>78000</v>
      </c>
      <c r="I8" s="22">
        <v>489600</v>
      </c>
      <c r="J8" s="23">
        <v>1101600</v>
      </c>
    </row>
    <row r="9" spans="1:10" ht="15.75" customHeight="1" x14ac:dyDescent="0.25">
      <c r="A9" s="5" t="s">
        <v>8</v>
      </c>
      <c r="B9" s="10">
        <v>0</v>
      </c>
      <c r="C9" s="9"/>
      <c r="D9" s="11"/>
      <c r="E9" s="10">
        <f t="shared" ref="E9:E11" si="0">B9*0.1</f>
        <v>0</v>
      </c>
      <c r="F9" s="10">
        <f t="shared" ref="F9:F13" si="1">(B9+C9)*0.12</f>
        <v>0</v>
      </c>
      <c r="G9" s="11"/>
      <c r="H9" s="12">
        <f t="shared" ref="H9:H11" si="2">B9*0.78</f>
        <v>0</v>
      </c>
      <c r="I9" s="22">
        <v>720000</v>
      </c>
      <c r="J9" s="23">
        <v>1845000</v>
      </c>
    </row>
    <row r="10" spans="1:10" ht="15.75" customHeight="1" x14ac:dyDescent="0.25">
      <c r="A10" s="5" t="s">
        <v>19</v>
      </c>
      <c r="B10" s="10">
        <v>220000</v>
      </c>
      <c r="C10" s="9"/>
      <c r="D10" s="11"/>
      <c r="E10" s="10">
        <f t="shared" si="0"/>
        <v>22000</v>
      </c>
      <c r="F10" s="10">
        <f t="shared" si="1"/>
        <v>26400</v>
      </c>
      <c r="G10" s="11"/>
      <c r="H10" s="12">
        <f t="shared" si="2"/>
        <v>171600</v>
      </c>
      <c r="I10" s="22">
        <v>223200</v>
      </c>
      <c r="J10" s="23">
        <v>1561920</v>
      </c>
    </row>
    <row r="11" spans="1:10" ht="15.75" customHeight="1" x14ac:dyDescent="0.25">
      <c r="A11" s="5" t="s">
        <v>20</v>
      </c>
      <c r="B11" s="10">
        <v>209000</v>
      </c>
      <c r="C11" s="9"/>
      <c r="D11" s="11"/>
      <c r="E11" s="10">
        <f t="shared" si="0"/>
        <v>20900</v>
      </c>
      <c r="F11" s="10">
        <f t="shared" si="1"/>
        <v>25080</v>
      </c>
      <c r="G11" s="11"/>
      <c r="H11" s="12">
        <f t="shared" si="2"/>
        <v>163020</v>
      </c>
      <c r="I11" s="22">
        <v>279000</v>
      </c>
      <c r="J11" s="23">
        <v>540000</v>
      </c>
    </row>
    <row r="12" spans="1:10" ht="18.75" x14ac:dyDescent="0.3">
      <c r="A12" s="2" t="s">
        <v>9</v>
      </c>
      <c r="B12" s="10"/>
      <c r="C12" s="10">
        <v>610000</v>
      </c>
      <c r="D12" s="10">
        <f>C12*0.05</f>
        <v>30500</v>
      </c>
      <c r="E12" s="10">
        <f>B12*0.1</f>
        <v>0</v>
      </c>
      <c r="F12" s="10">
        <f t="shared" si="1"/>
        <v>73200</v>
      </c>
      <c r="G12" s="12">
        <f>C12*0.83</f>
        <v>506300</v>
      </c>
      <c r="H12" s="12">
        <f>B12*0.78</f>
        <v>0</v>
      </c>
      <c r="I12" s="22"/>
      <c r="J12" s="23"/>
    </row>
    <row r="13" spans="1:10" ht="18.75" x14ac:dyDescent="0.3">
      <c r="A13" s="1" t="s">
        <v>6</v>
      </c>
      <c r="B13" s="13">
        <f>SUM(B8:B12)</f>
        <v>529000</v>
      </c>
      <c r="C13" s="12">
        <f>SUM(C8:C12)</f>
        <v>610000</v>
      </c>
      <c r="D13" s="12">
        <f>SUM(D8:D12)</f>
        <v>30500</v>
      </c>
      <c r="E13" s="34">
        <f>B13*0.1</f>
        <v>52900</v>
      </c>
      <c r="F13" s="10">
        <f t="shared" si="1"/>
        <v>136680</v>
      </c>
      <c r="G13" s="12">
        <f>SUM(G8:G12)</f>
        <v>506300</v>
      </c>
      <c r="H13" s="12">
        <f>B13*0.78</f>
        <v>412620</v>
      </c>
      <c r="I13" s="24">
        <f>SUM(I8:I12)</f>
        <v>1711800</v>
      </c>
      <c r="J13" s="23">
        <f>SUM(J8:J12)</f>
        <v>5048520</v>
      </c>
    </row>
    <row r="14" spans="1:10" ht="21" x14ac:dyDescent="0.35">
      <c r="A14" s="7" t="s">
        <v>21</v>
      </c>
      <c r="B14" s="12">
        <f>B13+C13</f>
        <v>1139000</v>
      </c>
      <c r="C14" s="8"/>
      <c r="D14" s="8"/>
      <c r="E14" s="8"/>
      <c r="F14" s="8"/>
      <c r="G14" s="8"/>
      <c r="H14" s="8"/>
      <c r="I14" s="8"/>
    </row>
    <row r="15" spans="1:10" ht="21" x14ac:dyDescent="0.35">
      <c r="A15" s="7" t="s">
        <v>7</v>
      </c>
      <c r="B15" s="13">
        <f>D13+E13</f>
        <v>83400</v>
      </c>
      <c r="C15" s="8"/>
      <c r="D15" s="8"/>
      <c r="E15" s="8"/>
      <c r="F15" s="8"/>
      <c r="G15" s="8"/>
      <c r="H15" s="8"/>
      <c r="I15" s="8"/>
    </row>
    <row r="16" spans="1:10" ht="15.75" x14ac:dyDescent="0.25">
      <c r="A16" s="49" t="s">
        <v>64</v>
      </c>
      <c r="B16" s="12">
        <v>220000</v>
      </c>
      <c r="C16" s="8"/>
      <c r="D16" s="8"/>
      <c r="E16" s="8"/>
      <c r="F16" s="8"/>
      <c r="G16" s="8"/>
      <c r="H16" s="8"/>
      <c r="I16" s="8"/>
    </row>
    <row r="17" spans="1:10" ht="15.75" x14ac:dyDescent="0.25">
      <c r="A17" s="50" t="s">
        <v>70</v>
      </c>
      <c r="B17" s="12">
        <v>10000</v>
      </c>
      <c r="C17" s="8"/>
      <c r="D17" s="8"/>
      <c r="E17" s="8"/>
      <c r="F17" s="8"/>
      <c r="G17" s="8"/>
      <c r="H17" s="8"/>
      <c r="I17" s="8"/>
    </row>
    <row r="18" spans="1:10" ht="21" x14ac:dyDescent="0.35">
      <c r="A18" s="3" t="s">
        <v>10</v>
      </c>
      <c r="B18" s="13">
        <f>B13-B15-B16-B17</f>
        <v>215600</v>
      </c>
      <c r="C18" s="25"/>
      <c r="D18" s="25"/>
      <c r="E18" s="25"/>
      <c r="F18" s="25"/>
      <c r="G18" s="25"/>
      <c r="H18" s="25"/>
      <c r="I18" s="25"/>
      <c r="J18" s="25"/>
    </row>
    <row r="19" spans="1:10" ht="15.75" x14ac:dyDescent="0.25">
      <c r="A19" s="36" t="s">
        <v>69</v>
      </c>
      <c r="B19" s="12">
        <v>149100</v>
      </c>
      <c r="C19" s="25"/>
      <c r="D19" s="25"/>
      <c r="E19" s="25"/>
      <c r="F19" s="25"/>
      <c r="G19" s="25"/>
      <c r="H19" s="25"/>
      <c r="I19" s="25"/>
      <c r="J19" s="25"/>
    </row>
    <row r="20" spans="1:10" ht="15.75" x14ac:dyDescent="0.25">
      <c r="A20" s="38" t="s">
        <v>38</v>
      </c>
      <c r="B20" s="39">
        <f>B18-B19</f>
        <v>66500</v>
      </c>
      <c r="H20" s="8"/>
    </row>
  </sheetData>
  <mergeCells count="2">
    <mergeCell ref="E2:I2"/>
    <mergeCell ref="A5:H5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B11" sqref="B11"/>
    </sheetView>
  </sheetViews>
  <sheetFormatPr baseColWidth="10" defaultRowHeight="15" x14ac:dyDescent="0.25"/>
  <cols>
    <col min="1" max="1" width="38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15.75" x14ac:dyDescent="0.25">
      <c r="A1" s="4" t="s">
        <v>11</v>
      </c>
      <c r="E1" s="8" t="s">
        <v>12</v>
      </c>
      <c r="F1" s="8"/>
      <c r="G1" s="8"/>
      <c r="H1" s="8" t="s">
        <v>13</v>
      </c>
    </row>
    <row r="2" spans="1:10" ht="15.75" x14ac:dyDescent="0.25">
      <c r="A2" s="4" t="s">
        <v>14</v>
      </c>
      <c r="E2" s="54" t="s">
        <v>15</v>
      </c>
      <c r="F2" s="54"/>
      <c r="G2" s="54"/>
      <c r="H2" s="54"/>
      <c r="I2" s="54"/>
    </row>
    <row r="3" spans="1:10" ht="15.75" x14ac:dyDescent="0.25">
      <c r="A3" s="4" t="s">
        <v>16</v>
      </c>
      <c r="E3" s="8"/>
      <c r="F3" s="8"/>
      <c r="G3" s="8"/>
      <c r="H3" s="8"/>
    </row>
    <row r="4" spans="1:10" ht="15.75" x14ac:dyDescent="0.25">
      <c r="A4" s="4"/>
      <c r="E4" s="8"/>
      <c r="F4" s="8"/>
      <c r="G4" s="8"/>
      <c r="H4" s="8"/>
    </row>
    <row r="5" spans="1:10" ht="18.75" x14ac:dyDescent="0.3">
      <c r="A5" s="55" t="s">
        <v>28</v>
      </c>
      <c r="B5" s="55"/>
      <c r="C5" s="55"/>
      <c r="D5" s="55"/>
      <c r="E5" s="55"/>
      <c r="F5" s="55"/>
      <c r="G5" s="55"/>
      <c r="H5" s="55"/>
    </row>
    <row r="6" spans="1:10" ht="18.75" x14ac:dyDescent="0.3">
      <c r="A6" s="28"/>
      <c r="B6" s="28"/>
      <c r="C6" s="28"/>
      <c r="D6" s="28"/>
      <c r="E6" s="28"/>
      <c r="F6" s="28"/>
      <c r="G6" s="28"/>
      <c r="H6" s="28"/>
    </row>
    <row r="7" spans="1:10" ht="18.75" x14ac:dyDescent="0.3">
      <c r="A7" s="1" t="s">
        <v>0</v>
      </c>
      <c r="B7" s="29" t="s">
        <v>1</v>
      </c>
      <c r="C7" s="29" t="s">
        <v>2</v>
      </c>
      <c r="D7" s="21">
        <v>0.05</v>
      </c>
      <c r="E7" s="21">
        <v>0.1</v>
      </c>
      <c r="F7" s="19" t="s">
        <v>3</v>
      </c>
      <c r="G7" s="19" t="s">
        <v>4</v>
      </c>
      <c r="H7" s="17" t="s">
        <v>5</v>
      </c>
      <c r="I7" s="18" t="s">
        <v>23</v>
      </c>
      <c r="J7" s="20" t="s">
        <v>24</v>
      </c>
    </row>
    <row r="8" spans="1:10" ht="15.75" customHeight="1" x14ac:dyDescent="0.25">
      <c r="A8" s="5" t="s">
        <v>18</v>
      </c>
      <c r="B8" s="10">
        <v>270000</v>
      </c>
      <c r="C8" s="9"/>
      <c r="D8" s="11"/>
      <c r="E8" s="10">
        <f>B8*0.1</f>
        <v>27000</v>
      </c>
      <c r="F8" s="10">
        <f>('DEC 2016 '!B8+C8)*0.12</f>
        <v>12000</v>
      </c>
      <c r="G8" s="11"/>
      <c r="H8" s="12">
        <f>'DEC 2016 '!B8*0.78</f>
        <v>78000</v>
      </c>
      <c r="I8" s="22">
        <v>489600</v>
      </c>
      <c r="J8" s="23">
        <v>1101600</v>
      </c>
    </row>
    <row r="9" spans="1:10" ht="15.75" customHeight="1" x14ac:dyDescent="0.25">
      <c r="A9" s="5" t="s">
        <v>8</v>
      </c>
      <c r="B9" s="10">
        <v>195000</v>
      </c>
      <c r="C9" s="9"/>
      <c r="D9" s="11"/>
      <c r="E9" s="10">
        <f t="shared" ref="E9:E11" si="0">B9*0.1</f>
        <v>19500</v>
      </c>
      <c r="F9" s="10">
        <f>('DEC 2016 '!B9+C9)*0.12</f>
        <v>14400</v>
      </c>
      <c r="G9" s="11"/>
      <c r="H9" s="12">
        <f>'DEC 2016 '!B9*0.78</f>
        <v>93600</v>
      </c>
      <c r="I9" s="22">
        <v>720000</v>
      </c>
      <c r="J9" s="23">
        <v>1845000</v>
      </c>
    </row>
    <row r="10" spans="1:10" ht="15.75" customHeight="1" x14ac:dyDescent="0.25">
      <c r="A10" s="5" t="s">
        <v>19</v>
      </c>
      <c r="B10" s="10">
        <v>210000</v>
      </c>
      <c r="C10" s="9"/>
      <c r="D10" s="11"/>
      <c r="E10" s="10">
        <f t="shared" si="0"/>
        <v>21000</v>
      </c>
      <c r="F10" s="10">
        <f>('DEC 2016 '!B10+C10)*0.12</f>
        <v>27600</v>
      </c>
      <c r="G10" s="11"/>
      <c r="H10" s="12">
        <f>'DEC 2016 '!B10*0.78</f>
        <v>179400</v>
      </c>
      <c r="I10" s="22">
        <v>223200</v>
      </c>
      <c r="J10" s="23">
        <v>1561920</v>
      </c>
    </row>
    <row r="11" spans="1:10" ht="15.75" customHeight="1" x14ac:dyDescent="0.25">
      <c r="A11" s="5" t="s">
        <v>20</v>
      </c>
      <c r="B11" s="10">
        <v>191000</v>
      </c>
      <c r="C11" s="9"/>
      <c r="D11" s="11"/>
      <c r="E11" s="10">
        <f t="shared" si="0"/>
        <v>19100</v>
      </c>
      <c r="F11" s="10">
        <f>('DEC 2016 '!B11+C11)*0.12</f>
        <v>12720</v>
      </c>
      <c r="G11" s="11"/>
      <c r="H11" s="12">
        <f>'DEC 2016 '!B11*0.78</f>
        <v>82680</v>
      </c>
      <c r="I11" s="22">
        <v>279000</v>
      </c>
      <c r="J11" s="23">
        <v>540000</v>
      </c>
    </row>
    <row r="12" spans="1:10" ht="18.75" x14ac:dyDescent="0.3">
      <c r="A12" s="2" t="s">
        <v>9</v>
      </c>
      <c r="B12" s="10"/>
      <c r="C12" s="10">
        <v>400000</v>
      </c>
      <c r="D12" s="10">
        <f>C12*0.05</f>
        <v>20000</v>
      </c>
      <c r="E12" s="10">
        <f>B12*0.1</f>
        <v>0</v>
      </c>
      <c r="F12" s="10">
        <f>C12*0.12</f>
        <v>48000</v>
      </c>
      <c r="G12" s="12">
        <f>C12*0.83</f>
        <v>332000</v>
      </c>
      <c r="H12" s="12">
        <f>B12*0.78</f>
        <v>0</v>
      </c>
      <c r="I12" s="22"/>
      <c r="J12" s="23"/>
    </row>
    <row r="13" spans="1:10" ht="18.75" x14ac:dyDescent="0.3">
      <c r="A13" s="1" t="s">
        <v>6</v>
      </c>
      <c r="B13" s="13">
        <f>SUM(B8:B12)</f>
        <v>866000</v>
      </c>
      <c r="C13" s="13">
        <f>SUM(C8:C12)</f>
        <v>400000</v>
      </c>
      <c r="D13" s="12">
        <f>SUM(D8:D12)</f>
        <v>20000</v>
      </c>
      <c r="E13" s="10">
        <f>B13*0.1</f>
        <v>86600</v>
      </c>
      <c r="F13" s="10">
        <f>(B13+C13)*0.12</f>
        <v>151920</v>
      </c>
      <c r="G13" s="12">
        <f>SUM(G8:G12)</f>
        <v>332000</v>
      </c>
      <c r="H13" s="12">
        <f>B13*0.78</f>
        <v>675480</v>
      </c>
      <c r="I13" s="24">
        <f>SUM(I8:I12)</f>
        <v>1711800</v>
      </c>
      <c r="J13" s="23">
        <f>SUM(J8:J12)</f>
        <v>5048520</v>
      </c>
    </row>
    <row r="14" spans="1:10" ht="21" x14ac:dyDescent="0.35">
      <c r="A14" s="7" t="s">
        <v>21</v>
      </c>
      <c r="B14" s="12">
        <f>B13+C13</f>
        <v>1266000</v>
      </c>
      <c r="C14" s="8"/>
      <c r="D14" s="8"/>
      <c r="E14" s="8"/>
      <c r="F14" s="8"/>
      <c r="G14" s="8"/>
      <c r="H14" s="8"/>
      <c r="I14" s="8"/>
    </row>
    <row r="15" spans="1:10" ht="21" x14ac:dyDescent="0.35">
      <c r="A15" s="7" t="s">
        <v>7</v>
      </c>
      <c r="B15" s="13">
        <f>D13+E13</f>
        <v>106600</v>
      </c>
      <c r="C15" s="8"/>
      <c r="D15" s="8"/>
      <c r="E15" s="8"/>
      <c r="F15" s="8"/>
      <c r="G15" s="8"/>
      <c r="H15" s="8"/>
      <c r="I15" s="8"/>
    </row>
    <row r="16" spans="1:10" ht="15.75" x14ac:dyDescent="0.25">
      <c r="A16" s="5" t="s">
        <v>32</v>
      </c>
      <c r="B16" s="13">
        <v>210000</v>
      </c>
      <c r="C16" s="8"/>
      <c r="D16" s="8"/>
      <c r="E16" s="8"/>
      <c r="F16" s="8"/>
      <c r="G16" s="8"/>
      <c r="H16" s="8"/>
      <c r="I16" s="8"/>
    </row>
    <row r="17" spans="1:10" ht="15.75" x14ac:dyDescent="0.25">
      <c r="A17" s="5" t="s">
        <v>33</v>
      </c>
      <c r="B17" s="13">
        <v>66000</v>
      </c>
      <c r="C17" s="8"/>
      <c r="D17" s="8"/>
      <c r="E17" s="8"/>
      <c r="F17" s="8"/>
      <c r="G17" s="8"/>
      <c r="H17" s="8"/>
      <c r="I17" s="8"/>
    </row>
    <row r="18" spans="1:10" ht="21" x14ac:dyDescent="0.35">
      <c r="A18" s="3" t="s">
        <v>10</v>
      </c>
      <c r="B18" s="13">
        <f>B13-B15-B16-B17</f>
        <v>483400</v>
      </c>
      <c r="C18" s="25"/>
      <c r="D18" s="25"/>
      <c r="E18" s="25"/>
      <c r="F18" s="25"/>
      <c r="G18" s="25"/>
      <c r="H18" s="25"/>
      <c r="I18" s="25"/>
      <c r="J18" s="25"/>
    </row>
    <row r="19" spans="1:10" x14ac:dyDescent="0.25">
      <c r="C19" s="25"/>
      <c r="D19" s="25"/>
      <c r="E19" s="25"/>
      <c r="F19" s="25"/>
      <c r="G19" s="25"/>
      <c r="H19" s="25"/>
      <c r="I19" s="25"/>
      <c r="J19" s="25"/>
    </row>
  </sheetData>
  <mergeCells count="2">
    <mergeCell ref="A5:H5"/>
    <mergeCell ref="E2:I2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21" sqref="B21"/>
    </sheetView>
  </sheetViews>
  <sheetFormatPr baseColWidth="10" defaultRowHeight="15" x14ac:dyDescent="0.25"/>
  <cols>
    <col min="1" max="1" width="38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15.75" x14ac:dyDescent="0.25">
      <c r="A1" s="4" t="s">
        <v>11</v>
      </c>
      <c r="E1" s="8" t="s">
        <v>12</v>
      </c>
      <c r="F1" s="8"/>
      <c r="G1" s="8"/>
      <c r="H1" s="8" t="s">
        <v>13</v>
      </c>
    </row>
    <row r="2" spans="1:10" ht="15.75" x14ac:dyDescent="0.25">
      <c r="A2" s="4" t="s">
        <v>14</v>
      </c>
      <c r="E2" s="54" t="s">
        <v>15</v>
      </c>
      <c r="F2" s="54"/>
      <c r="G2" s="54"/>
      <c r="H2" s="54"/>
      <c r="I2" s="54"/>
    </row>
    <row r="3" spans="1:10" ht="15.75" x14ac:dyDescent="0.25">
      <c r="A3" s="4" t="s">
        <v>16</v>
      </c>
      <c r="E3" s="8"/>
      <c r="F3" s="8"/>
      <c r="G3" s="8"/>
      <c r="H3" s="8"/>
    </row>
    <row r="4" spans="1:10" ht="15.75" x14ac:dyDescent="0.25">
      <c r="A4" s="4"/>
      <c r="E4" s="8"/>
      <c r="F4" s="8"/>
      <c r="G4" s="8"/>
      <c r="H4" s="8"/>
    </row>
    <row r="5" spans="1:10" ht="18.75" x14ac:dyDescent="0.3">
      <c r="A5" s="55" t="s">
        <v>34</v>
      </c>
      <c r="B5" s="55"/>
      <c r="C5" s="55"/>
      <c r="D5" s="55"/>
      <c r="E5" s="55"/>
      <c r="F5" s="55"/>
      <c r="G5" s="55"/>
      <c r="H5" s="55"/>
    </row>
    <row r="6" spans="1:10" ht="18.75" x14ac:dyDescent="0.3">
      <c r="A6" s="32"/>
      <c r="B6" s="32"/>
      <c r="C6" s="32"/>
      <c r="D6" s="32"/>
      <c r="E6" s="32"/>
      <c r="F6" s="32"/>
      <c r="G6" s="32"/>
      <c r="H6" s="32"/>
    </row>
    <row r="7" spans="1:10" ht="18.75" x14ac:dyDescent="0.3">
      <c r="A7" s="1" t="s">
        <v>0</v>
      </c>
      <c r="B7" s="29" t="s">
        <v>1</v>
      </c>
      <c r="C7" s="29" t="s">
        <v>2</v>
      </c>
      <c r="D7" s="21">
        <v>0.05</v>
      </c>
      <c r="E7" s="21">
        <v>0.1</v>
      </c>
      <c r="F7" s="19" t="s">
        <v>3</v>
      </c>
      <c r="G7" s="19" t="s">
        <v>4</v>
      </c>
      <c r="H7" s="17" t="s">
        <v>5</v>
      </c>
      <c r="I7" s="18" t="s">
        <v>23</v>
      </c>
      <c r="J7" s="20" t="s">
        <v>24</v>
      </c>
    </row>
    <row r="8" spans="1:10" ht="15.75" customHeight="1" x14ac:dyDescent="0.25">
      <c r="A8" s="5" t="s">
        <v>18</v>
      </c>
      <c r="B8" s="10">
        <v>300000</v>
      </c>
      <c r="C8" s="9"/>
      <c r="D8" s="11"/>
      <c r="E8" s="10">
        <f>B8*0.1</f>
        <v>30000</v>
      </c>
      <c r="F8" s="10">
        <f>('DEC 2016 '!B8+C8)*0.12</f>
        <v>12000</v>
      </c>
      <c r="G8" s="11"/>
      <c r="H8" s="12">
        <f>'DEC 2016 '!B8*0.78</f>
        <v>78000</v>
      </c>
      <c r="I8" s="22">
        <v>489600</v>
      </c>
      <c r="J8" s="23">
        <v>1101600</v>
      </c>
    </row>
    <row r="9" spans="1:10" ht="15.75" customHeight="1" x14ac:dyDescent="0.25">
      <c r="A9" s="5" t="s">
        <v>8</v>
      </c>
      <c r="B9" s="10">
        <v>190000</v>
      </c>
      <c r="C9" s="9"/>
      <c r="D9" s="11"/>
      <c r="E9" s="10">
        <f t="shared" ref="E9:E11" si="0">B9*0.1</f>
        <v>19000</v>
      </c>
      <c r="F9" s="10">
        <f>('DEC 2016 '!B9+C9)*0.12</f>
        <v>14400</v>
      </c>
      <c r="G9" s="11"/>
      <c r="H9" s="12">
        <f>'DEC 2016 '!B9*0.78</f>
        <v>93600</v>
      </c>
      <c r="I9" s="22">
        <v>720000</v>
      </c>
      <c r="J9" s="23">
        <v>1845000</v>
      </c>
    </row>
    <row r="10" spans="1:10" ht="15.75" customHeight="1" x14ac:dyDescent="0.25">
      <c r="A10" s="5" t="s">
        <v>19</v>
      </c>
      <c r="B10" s="10">
        <v>260000</v>
      </c>
      <c r="C10" s="9"/>
      <c r="D10" s="11"/>
      <c r="E10" s="10">
        <f t="shared" si="0"/>
        <v>26000</v>
      </c>
      <c r="F10" s="10">
        <f>('DEC 2016 '!B10+C10)*0.12</f>
        <v>27600</v>
      </c>
      <c r="G10" s="11"/>
      <c r="H10" s="12">
        <f>'DEC 2016 '!B10*0.78</f>
        <v>179400</v>
      </c>
      <c r="I10" s="22">
        <v>223200</v>
      </c>
      <c r="J10" s="23">
        <v>1561920</v>
      </c>
    </row>
    <row r="11" spans="1:10" ht="15.75" customHeight="1" x14ac:dyDescent="0.25">
      <c r="A11" s="5" t="s">
        <v>20</v>
      </c>
      <c r="B11" s="10">
        <v>165000</v>
      </c>
      <c r="C11" s="9"/>
      <c r="D11" s="11"/>
      <c r="E11" s="10">
        <f t="shared" si="0"/>
        <v>16500</v>
      </c>
      <c r="F11" s="10">
        <f>('DEC 2016 '!B11+C11)*0.12</f>
        <v>12720</v>
      </c>
      <c r="G11" s="11"/>
      <c r="H11" s="12">
        <f>'DEC 2016 '!B11*0.78</f>
        <v>82680</v>
      </c>
      <c r="I11" s="22">
        <v>279000</v>
      </c>
      <c r="J11" s="23">
        <v>540000</v>
      </c>
    </row>
    <row r="12" spans="1:10" ht="18.75" x14ac:dyDescent="0.3">
      <c r="A12" s="2" t="s">
        <v>9</v>
      </c>
      <c r="B12" s="10"/>
      <c r="C12" s="10">
        <v>400000</v>
      </c>
      <c r="D12" s="10">
        <f>C12*0.05</f>
        <v>20000</v>
      </c>
      <c r="E12" s="10">
        <f>B12*0.1</f>
        <v>0</v>
      </c>
      <c r="F12" s="10">
        <f>C12*0.12</f>
        <v>48000</v>
      </c>
      <c r="G12" s="12">
        <f>C12*0.83</f>
        <v>332000</v>
      </c>
      <c r="H12" s="12">
        <f>B12*0.78</f>
        <v>0</v>
      </c>
      <c r="I12" s="22"/>
      <c r="J12" s="23"/>
    </row>
    <row r="13" spans="1:10" ht="18.75" x14ac:dyDescent="0.3">
      <c r="A13" s="1" t="s">
        <v>6</v>
      </c>
      <c r="B13" s="13">
        <f>SUM(B8:B12)</f>
        <v>915000</v>
      </c>
      <c r="C13" s="13">
        <f>SUM(C8:C12)</f>
        <v>400000</v>
      </c>
      <c r="D13" s="12">
        <f>SUM(D8:D12)</f>
        <v>20000</v>
      </c>
      <c r="E13" s="10">
        <f>B13*0.1</f>
        <v>91500</v>
      </c>
      <c r="F13" s="10">
        <f>(B13+C13)*0.12</f>
        <v>157800</v>
      </c>
      <c r="G13" s="12">
        <f>SUM(G8:G12)</f>
        <v>332000</v>
      </c>
      <c r="H13" s="12">
        <f>B13*0.78</f>
        <v>713700</v>
      </c>
      <c r="I13" s="24">
        <f>SUM(I8:I12)</f>
        <v>1711800</v>
      </c>
      <c r="J13" s="23">
        <f>SUM(J8:J12)</f>
        <v>5048520</v>
      </c>
    </row>
    <row r="14" spans="1:10" ht="21" x14ac:dyDescent="0.35">
      <c r="A14" s="7" t="s">
        <v>21</v>
      </c>
      <c r="B14" s="12">
        <f>B13+C13</f>
        <v>1315000</v>
      </c>
      <c r="C14" s="8"/>
      <c r="D14" s="8"/>
      <c r="E14" s="8"/>
      <c r="F14" s="8"/>
      <c r="G14" s="8"/>
      <c r="H14" s="8"/>
      <c r="I14" s="8"/>
    </row>
    <row r="15" spans="1:10" ht="21" x14ac:dyDescent="0.35">
      <c r="A15" s="7" t="s">
        <v>7</v>
      </c>
      <c r="B15" s="13">
        <f>D13+E13</f>
        <v>111500</v>
      </c>
      <c r="C15" s="8"/>
      <c r="D15" s="8"/>
      <c r="E15" s="8"/>
      <c r="F15" s="8"/>
      <c r="G15" s="8"/>
      <c r="H15" s="8"/>
      <c r="I15" s="8"/>
    </row>
    <row r="16" spans="1:10" ht="15.75" x14ac:dyDescent="0.25">
      <c r="A16" s="5" t="s">
        <v>32</v>
      </c>
      <c r="B16" s="13">
        <v>260000</v>
      </c>
      <c r="C16" s="8"/>
      <c r="D16" s="8"/>
      <c r="E16" s="8"/>
      <c r="F16" s="8"/>
      <c r="G16" s="8"/>
      <c r="H16" s="8"/>
      <c r="I16" s="8"/>
    </row>
    <row r="17" spans="1:10" ht="15.75" x14ac:dyDescent="0.25">
      <c r="A17" s="5" t="s">
        <v>35</v>
      </c>
      <c r="B17" s="13">
        <v>150000</v>
      </c>
      <c r="C17" s="8"/>
      <c r="D17" s="8"/>
      <c r="E17" s="8"/>
      <c r="F17" s="8"/>
      <c r="G17" s="8"/>
      <c r="H17" s="8"/>
      <c r="I17" s="8"/>
    </row>
    <row r="18" spans="1:10" ht="15.75" x14ac:dyDescent="0.25">
      <c r="A18" s="5" t="s">
        <v>33</v>
      </c>
      <c r="B18" s="13">
        <v>33000</v>
      </c>
      <c r="C18" s="8"/>
      <c r="D18" s="8"/>
      <c r="E18" s="8"/>
      <c r="F18" s="8"/>
      <c r="G18" s="8"/>
      <c r="H18" s="8"/>
      <c r="I18" s="8"/>
    </row>
    <row r="19" spans="1:10" ht="21" x14ac:dyDescent="0.35">
      <c r="A19" s="3" t="s">
        <v>10</v>
      </c>
      <c r="B19" s="13">
        <f>B13-B15-B16-B17-B18</f>
        <v>360500</v>
      </c>
      <c r="C19" s="25"/>
      <c r="D19" s="25"/>
      <c r="E19" s="25"/>
      <c r="F19" s="25"/>
      <c r="G19" s="25"/>
      <c r="H19" s="25"/>
      <c r="I19" s="25"/>
      <c r="J19" s="25"/>
    </row>
    <row r="20" spans="1:10" x14ac:dyDescent="0.25">
      <c r="C20" s="25"/>
      <c r="D20" s="25"/>
      <c r="E20" s="25"/>
      <c r="F20" s="25"/>
      <c r="G20" s="25"/>
      <c r="H20" s="25"/>
      <c r="I20" s="25"/>
      <c r="J20" s="25"/>
    </row>
  </sheetData>
  <mergeCells count="2">
    <mergeCell ref="E2:I2"/>
    <mergeCell ref="A5:H5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A7" workbookViewId="0">
      <selection activeCell="F9" sqref="F9"/>
    </sheetView>
  </sheetViews>
  <sheetFormatPr baseColWidth="10" defaultRowHeight="15" x14ac:dyDescent="0.25"/>
  <cols>
    <col min="1" max="1" width="38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15.75" x14ac:dyDescent="0.25">
      <c r="A1" s="4" t="s">
        <v>11</v>
      </c>
      <c r="E1" s="8" t="s">
        <v>12</v>
      </c>
      <c r="F1" s="8"/>
      <c r="G1" s="8"/>
      <c r="H1" s="8" t="s">
        <v>13</v>
      </c>
    </row>
    <row r="2" spans="1:10" ht="15.75" x14ac:dyDescent="0.25">
      <c r="A2" s="4" t="s">
        <v>14</v>
      </c>
      <c r="E2" s="54" t="s">
        <v>15</v>
      </c>
      <c r="F2" s="54"/>
      <c r="G2" s="54"/>
      <c r="H2" s="54"/>
      <c r="I2" s="54"/>
    </row>
    <row r="3" spans="1:10" ht="15.75" x14ac:dyDescent="0.25">
      <c r="A3" s="4" t="s">
        <v>16</v>
      </c>
      <c r="E3" s="8"/>
      <c r="F3" s="8"/>
      <c r="G3" s="8"/>
      <c r="H3" s="8"/>
    </row>
    <row r="4" spans="1:10" ht="15.75" x14ac:dyDescent="0.25">
      <c r="A4" s="4"/>
      <c r="E4" s="8"/>
      <c r="F4" s="8"/>
      <c r="G4" s="8"/>
      <c r="H4" s="8"/>
    </row>
    <row r="5" spans="1:10" ht="18.75" x14ac:dyDescent="0.3">
      <c r="A5" s="55" t="s">
        <v>40</v>
      </c>
      <c r="B5" s="55"/>
      <c r="C5" s="55"/>
      <c r="D5" s="55"/>
      <c r="E5" s="55"/>
      <c r="F5" s="55"/>
      <c r="G5" s="55"/>
      <c r="H5" s="55"/>
    </row>
    <row r="6" spans="1:10" ht="18.75" x14ac:dyDescent="0.3">
      <c r="A6" s="32"/>
      <c r="B6" s="32"/>
      <c r="C6" s="32"/>
      <c r="D6" s="32"/>
      <c r="E6" s="32"/>
      <c r="F6" s="32"/>
      <c r="G6" s="32"/>
      <c r="H6" s="32"/>
    </row>
    <row r="7" spans="1:10" ht="18.75" x14ac:dyDescent="0.3">
      <c r="A7" s="1" t="s">
        <v>0</v>
      </c>
      <c r="B7" s="29" t="s">
        <v>1</v>
      </c>
      <c r="C7" s="29" t="s">
        <v>2</v>
      </c>
      <c r="D7" s="21">
        <v>0.05</v>
      </c>
      <c r="E7" s="21">
        <v>0.1</v>
      </c>
      <c r="F7" s="19" t="s">
        <v>3</v>
      </c>
      <c r="G7" s="19" t="s">
        <v>4</v>
      </c>
      <c r="H7" s="17" t="s">
        <v>5</v>
      </c>
      <c r="I7" s="18" t="s">
        <v>23</v>
      </c>
      <c r="J7" s="20" t="s">
        <v>24</v>
      </c>
    </row>
    <row r="8" spans="1:10" ht="15.75" customHeight="1" x14ac:dyDescent="0.25">
      <c r="A8" s="5" t="s">
        <v>18</v>
      </c>
      <c r="B8" s="10">
        <v>320000</v>
      </c>
      <c r="C8" s="9"/>
      <c r="D8" s="11"/>
      <c r="E8" s="10">
        <f>B8*0.1</f>
        <v>32000</v>
      </c>
      <c r="F8" s="10">
        <f>(B8+C8)*0.12</f>
        <v>38400</v>
      </c>
      <c r="G8" s="11"/>
      <c r="H8" s="12">
        <f>B8*0.78</f>
        <v>249600</v>
      </c>
      <c r="I8" s="22">
        <v>489600</v>
      </c>
      <c r="J8" s="23">
        <v>1101600</v>
      </c>
    </row>
    <row r="9" spans="1:10" ht="15.75" customHeight="1" x14ac:dyDescent="0.25">
      <c r="A9" s="5" t="s">
        <v>8</v>
      </c>
      <c r="B9" s="10">
        <v>110000</v>
      </c>
      <c r="C9" s="9"/>
      <c r="D9" s="11"/>
      <c r="E9" s="10">
        <f t="shared" ref="E9:E11" si="0">B9*0.1</f>
        <v>11000</v>
      </c>
      <c r="F9" s="10">
        <f t="shared" ref="F9:F13" si="1">(B9+C9)*0.12</f>
        <v>13200</v>
      </c>
      <c r="G9" s="11"/>
      <c r="H9" s="12">
        <f t="shared" ref="H9:H11" si="2">B9*0.78</f>
        <v>85800</v>
      </c>
      <c r="I9" s="22">
        <v>720000</v>
      </c>
      <c r="J9" s="23">
        <v>1845000</v>
      </c>
    </row>
    <row r="10" spans="1:10" ht="15.75" customHeight="1" x14ac:dyDescent="0.25">
      <c r="A10" s="5" t="s">
        <v>19</v>
      </c>
      <c r="B10" s="10">
        <v>325000</v>
      </c>
      <c r="C10" s="9"/>
      <c r="D10" s="11"/>
      <c r="E10" s="10">
        <f t="shared" si="0"/>
        <v>32500</v>
      </c>
      <c r="F10" s="10">
        <f t="shared" si="1"/>
        <v>39000</v>
      </c>
      <c r="G10" s="11"/>
      <c r="H10" s="12">
        <f t="shared" si="2"/>
        <v>253500</v>
      </c>
      <c r="I10" s="22">
        <v>223200</v>
      </c>
      <c r="J10" s="23">
        <v>1561920</v>
      </c>
    </row>
    <row r="11" spans="1:10" ht="15.75" customHeight="1" x14ac:dyDescent="0.25">
      <c r="A11" s="5" t="s">
        <v>20</v>
      </c>
      <c r="B11" s="10">
        <v>277000</v>
      </c>
      <c r="C11" s="9"/>
      <c r="D11" s="11"/>
      <c r="E11" s="10">
        <f t="shared" si="0"/>
        <v>27700</v>
      </c>
      <c r="F11" s="10">
        <f t="shared" si="1"/>
        <v>33240</v>
      </c>
      <c r="G11" s="11"/>
      <c r="H11" s="12">
        <f t="shared" si="2"/>
        <v>216060</v>
      </c>
      <c r="I11" s="22">
        <v>279000</v>
      </c>
      <c r="J11" s="23">
        <v>540000</v>
      </c>
    </row>
    <row r="12" spans="1:10" ht="18.75" x14ac:dyDescent="0.3">
      <c r="A12" s="2" t="s">
        <v>9</v>
      </c>
      <c r="B12" s="10"/>
      <c r="C12" s="10">
        <v>400000</v>
      </c>
      <c r="D12" s="10">
        <f>C12*0.05</f>
        <v>20000</v>
      </c>
      <c r="E12" s="10">
        <f>B12*0.1</f>
        <v>0</v>
      </c>
      <c r="F12" s="10">
        <f t="shared" si="1"/>
        <v>48000</v>
      </c>
      <c r="G12" s="12">
        <f>C12*0.83</f>
        <v>332000</v>
      </c>
      <c r="H12" s="12">
        <f>B12*0.78</f>
        <v>0</v>
      </c>
      <c r="I12" s="22"/>
      <c r="J12" s="23"/>
    </row>
    <row r="13" spans="1:10" ht="18.75" x14ac:dyDescent="0.3">
      <c r="A13" s="1" t="s">
        <v>6</v>
      </c>
      <c r="B13" s="13">
        <f>SUM(B8:B12)</f>
        <v>1032000</v>
      </c>
      <c r="C13" s="13">
        <f>SUM(C8:C12)</f>
        <v>400000</v>
      </c>
      <c r="D13" s="12">
        <f>SUM(D8:D12)</f>
        <v>20000</v>
      </c>
      <c r="E13" s="34">
        <f>B13*0.1</f>
        <v>103200</v>
      </c>
      <c r="F13" s="10">
        <f t="shared" si="1"/>
        <v>171840</v>
      </c>
      <c r="G13" s="12">
        <f>SUM(G8:G12)</f>
        <v>332000</v>
      </c>
      <c r="H13" s="12">
        <f>B13*0.78</f>
        <v>804960</v>
      </c>
      <c r="I13" s="24">
        <f>SUM(I8:I12)</f>
        <v>1711800</v>
      </c>
      <c r="J13" s="23">
        <f>SUM(J8:J12)</f>
        <v>5048520</v>
      </c>
    </row>
    <row r="14" spans="1:10" ht="21" x14ac:dyDescent="0.35">
      <c r="A14" s="7" t="s">
        <v>21</v>
      </c>
      <c r="B14" s="12">
        <f>B13+C13</f>
        <v>1432000</v>
      </c>
      <c r="C14" s="8"/>
      <c r="D14" s="8"/>
      <c r="E14" s="8"/>
      <c r="F14" s="8"/>
      <c r="G14" s="8"/>
      <c r="H14" s="8"/>
      <c r="I14" s="8"/>
    </row>
    <row r="15" spans="1:10" ht="21" x14ac:dyDescent="0.35">
      <c r="A15" s="7" t="s">
        <v>7</v>
      </c>
      <c r="B15" s="13">
        <f>D13+E13</f>
        <v>123200</v>
      </c>
      <c r="C15" s="8"/>
      <c r="D15" s="8"/>
      <c r="E15" s="8"/>
      <c r="F15" s="8"/>
      <c r="G15" s="8"/>
      <c r="H15" s="8"/>
      <c r="I15" s="8"/>
    </row>
    <row r="16" spans="1:10" ht="15.75" x14ac:dyDescent="0.25">
      <c r="A16" s="35" t="s">
        <v>36</v>
      </c>
      <c r="B16" s="13">
        <v>20000</v>
      </c>
      <c r="C16" s="8"/>
      <c r="D16" s="8"/>
      <c r="E16" s="8"/>
      <c r="F16" s="8"/>
      <c r="G16" s="8"/>
      <c r="H16" s="8"/>
      <c r="I16" s="8"/>
    </row>
    <row r="17" spans="1:10" ht="15.75" x14ac:dyDescent="0.25">
      <c r="A17" s="5" t="s">
        <v>32</v>
      </c>
      <c r="B17" s="12">
        <v>325000</v>
      </c>
      <c r="C17" s="8"/>
      <c r="D17" s="8"/>
      <c r="E17" s="8"/>
      <c r="F17" s="8"/>
      <c r="G17" s="8"/>
      <c r="H17" s="8"/>
      <c r="I17" s="8"/>
    </row>
    <row r="18" spans="1:10" ht="15.75" x14ac:dyDescent="0.25">
      <c r="A18" s="5" t="s">
        <v>35</v>
      </c>
      <c r="B18" s="12">
        <v>100000</v>
      </c>
      <c r="C18" s="8"/>
      <c r="D18" s="8"/>
      <c r="E18" s="8"/>
      <c r="F18" s="8"/>
      <c r="G18" s="8"/>
      <c r="H18" s="8"/>
      <c r="I18" s="8"/>
    </row>
    <row r="19" spans="1:10" ht="15.75" x14ac:dyDescent="0.25">
      <c r="A19" s="5" t="s">
        <v>33</v>
      </c>
      <c r="B19" s="12">
        <v>145000</v>
      </c>
      <c r="C19" s="58">
        <f>SUM(B17:B19)</f>
        <v>570000</v>
      </c>
      <c r="D19" s="59"/>
      <c r="E19" s="60" t="s">
        <v>39</v>
      </c>
      <c r="F19" s="60"/>
      <c r="G19" s="60"/>
      <c r="H19" s="60"/>
      <c r="I19" s="60"/>
      <c r="J19" s="60"/>
    </row>
    <row r="20" spans="1:10" ht="21" x14ac:dyDescent="0.35">
      <c r="A20" s="37" t="s">
        <v>10</v>
      </c>
      <c r="B20" s="12">
        <f>B13-B15-B16-B17-B18-B19</f>
        <v>318800</v>
      </c>
      <c r="C20" s="25"/>
      <c r="D20" s="25"/>
      <c r="E20" s="25"/>
      <c r="F20" s="25"/>
      <c r="G20" s="25"/>
      <c r="H20" s="25"/>
      <c r="I20" s="25"/>
      <c r="J20" s="25"/>
    </row>
    <row r="21" spans="1:10" ht="15.75" x14ac:dyDescent="0.25">
      <c r="A21" s="36" t="s">
        <v>37</v>
      </c>
      <c r="B21" s="12">
        <v>307600</v>
      </c>
      <c r="C21" s="25"/>
      <c r="D21" s="25"/>
      <c r="E21" s="25"/>
      <c r="F21" s="25"/>
      <c r="G21" s="25"/>
      <c r="H21" s="25"/>
      <c r="I21" s="25"/>
      <c r="J21" s="25"/>
    </row>
    <row r="22" spans="1:10" ht="15.75" x14ac:dyDescent="0.25">
      <c r="A22" s="38" t="s">
        <v>38</v>
      </c>
      <c r="B22" s="39">
        <f>B20-B21</f>
        <v>11200</v>
      </c>
    </row>
  </sheetData>
  <mergeCells count="4">
    <mergeCell ref="E2:I2"/>
    <mergeCell ref="A5:H5"/>
    <mergeCell ref="C19:D19"/>
    <mergeCell ref="E19:J19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B20" sqref="B20"/>
    </sheetView>
  </sheetViews>
  <sheetFormatPr baseColWidth="10" defaultRowHeight="15" x14ac:dyDescent="0.25"/>
  <cols>
    <col min="1" max="1" width="38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15.75" x14ac:dyDescent="0.25">
      <c r="A1" s="4" t="s">
        <v>11</v>
      </c>
      <c r="E1" s="8" t="s">
        <v>12</v>
      </c>
      <c r="F1" s="8"/>
      <c r="G1" s="8"/>
      <c r="H1" s="8" t="s">
        <v>13</v>
      </c>
    </row>
    <row r="2" spans="1:10" ht="15.75" x14ac:dyDescent="0.25">
      <c r="A2" s="4" t="s">
        <v>14</v>
      </c>
      <c r="E2" s="54" t="s">
        <v>15</v>
      </c>
      <c r="F2" s="54"/>
      <c r="G2" s="54"/>
      <c r="H2" s="54"/>
      <c r="I2" s="54"/>
    </row>
    <row r="3" spans="1:10" ht="15.75" x14ac:dyDescent="0.25">
      <c r="A3" s="4" t="s">
        <v>16</v>
      </c>
      <c r="E3" s="8"/>
      <c r="F3" s="8"/>
      <c r="G3" s="8"/>
      <c r="H3" s="8"/>
    </row>
    <row r="4" spans="1:10" ht="15.75" x14ac:dyDescent="0.25">
      <c r="A4" s="4"/>
      <c r="E4" s="8"/>
      <c r="F4" s="8"/>
      <c r="G4" s="8"/>
      <c r="H4" s="8"/>
    </row>
    <row r="5" spans="1:10" ht="18.75" x14ac:dyDescent="0.3">
      <c r="A5" s="55" t="s">
        <v>41</v>
      </c>
      <c r="B5" s="55"/>
      <c r="C5" s="55"/>
      <c r="D5" s="55"/>
      <c r="E5" s="55"/>
      <c r="F5" s="55"/>
      <c r="G5" s="55"/>
      <c r="H5" s="55"/>
    </row>
    <row r="6" spans="1:10" ht="18.75" x14ac:dyDescent="0.3">
      <c r="A6" s="33"/>
      <c r="B6" s="33"/>
      <c r="C6" s="33"/>
      <c r="D6" s="33"/>
      <c r="E6" s="33"/>
      <c r="F6" s="33"/>
      <c r="G6" s="33"/>
      <c r="H6" s="33"/>
    </row>
    <row r="7" spans="1:10" ht="18.75" x14ac:dyDescent="0.3">
      <c r="A7" s="1" t="s">
        <v>0</v>
      </c>
      <c r="B7" s="29" t="s">
        <v>1</v>
      </c>
      <c r="C7" s="29" t="s">
        <v>2</v>
      </c>
      <c r="D7" s="21">
        <v>0.05</v>
      </c>
      <c r="E7" s="21">
        <v>0.1</v>
      </c>
      <c r="F7" s="19" t="s">
        <v>3</v>
      </c>
      <c r="G7" s="19" t="s">
        <v>4</v>
      </c>
      <c r="H7" s="17" t="s">
        <v>5</v>
      </c>
      <c r="I7" s="18" t="s">
        <v>23</v>
      </c>
      <c r="J7" s="20" t="s">
        <v>24</v>
      </c>
    </row>
    <row r="8" spans="1:10" ht="15.75" customHeight="1" x14ac:dyDescent="0.25">
      <c r="A8" s="5" t="s">
        <v>18</v>
      </c>
      <c r="B8" s="10">
        <v>150000</v>
      </c>
      <c r="C8" s="9"/>
      <c r="D8" s="11"/>
      <c r="E8" s="10">
        <f>B8*0.1</f>
        <v>15000</v>
      </c>
      <c r="F8" s="10">
        <f>(B8+C8)*0.12</f>
        <v>18000</v>
      </c>
      <c r="G8" s="11"/>
      <c r="H8" s="12">
        <f>B8*0.78</f>
        <v>117000</v>
      </c>
      <c r="I8" s="22">
        <v>489600</v>
      </c>
      <c r="J8" s="23">
        <v>1101600</v>
      </c>
    </row>
    <row r="9" spans="1:10" ht="15.75" customHeight="1" x14ac:dyDescent="0.25">
      <c r="A9" s="5" t="s">
        <v>8</v>
      </c>
      <c r="B9" s="10">
        <v>110000</v>
      </c>
      <c r="C9" s="9"/>
      <c r="D9" s="11"/>
      <c r="E9" s="10">
        <f t="shared" ref="E9:E11" si="0">B9*0.1</f>
        <v>11000</v>
      </c>
      <c r="F9" s="10">
        <f t="shared" ref="F9:F13" si="1">(B9+C9)*0.12</f>
        <v>13200</v>
      </c>
      <c r="G9" s="11"/>
      <c r="H9" s="12">
        <f t="shared" ref="H9:H11" si="2">B9*0.78</f>
        <v>85800</v>
      </c>
      <c r="I9" s="22">
        <v>720000</v>
      </c>
      <c r="J9" s="23">
        <v>1845000</v>
      </c>
    </row>
    <row r="10" spans="1:10" ht="15.75" customHeight="1" x14ac:dyDescent="0.25">
      <c r="A10" s="5" t="s">
        <v>19</v>
      </c>
      <c r="B10" s="10">
        <v>260000</v>
      </c>
      <c r="C10" s="9"/>
      <c r="D10" s="11"/>
      <c r="E10" s="10">
        <f t="shared" si="0"/>
        <v>26000</v>
      </c>
      <c r="F10" s="10">
        <f t="shared" si="1"/>
        <v>31200</v>
      </c>
      <c r="G10" s="11"/>
      <c r="H10" s="12">
        <f t="shared" si="2"/>
        <v>202800</v>
      </c>
      <c r="I10" s="22">
        <v>223200</v>
      </c>
      <c r="J10" s="23">
        <v>1561920</v>
      </c>
    </row>
    <row r="11" spans="1:10" ht="15.75" customHeight="1" x14ac:dyDescent="0.25">
      <c r="A11" s="5" t="s">
        <v>20</v>
      </c>
      <c r="B11" s="10">
        <v>165000</v>
      </c>
      <c r="C11" s="9"/>
      <c r="D11" s="11"/>
      <c r="E11" s="10">
        <f t="shared" si="0"/>
        <v>16500</v>
      </c>
      <c r="F11" s="10">
        <f t="shared" si="1"/>
        <v>19800</v>
      </c>
      <c r="G11" s="11"/>
      <c r="H11" s="12">
        <f t="shared" si="2"/>
        <v>128700</v>
      </c>
      <c r="I11" s="22">
        <v>279000</v>
      </c>
      <c r="J11" s="23">
        <v>540000</v>
      </c>
    </row>
    <row r="12" spans="1:10" ht="18.75" x14ac:dyDescent="0.3">
      <c r="A12" s="2" t="s">
        <v>9</v>
      </c>
      <c r="B12" s="10"/>
      <c r="C12" s="10">
        <v>490000</v>
      </c>
      <c r="D12" s="10">
        <f>C12*0.05</f>
        <v>24500</v>
      </c>
      <c r="E12" s="10">
        <f>B12*0.1</f>
        <v>0</v>
      </c>
      <c r="F12" s="10">
        <f t="shared" si="1"/>
        <v>58800</v>
      </c>
      <c r="G12" s="12">
        <f>C12*0.83</f>
        <v>406700</v>
      </c>
      <c r="H12" s="12">
        <f>B12*0.78</f>
        <v>0</v>
      </c>
      <c r="I12" s="22"/>
      <c r="J12" s="23"/>
    </row>
    <row r="13" spans="1:10" ht="18.75" x14ac:dyDescent="0.3">
      <c r="A13" s="1" t="s">
        <v>6</v>
      </c>
      <c r="B13" s="13">
        <f>SUM(B8:B12)</f>
        <v>685000</v>
      </c>
      <c r="C13" s="13">
        <f>SUM(C8:C12)</f>
        <v>490000</v>
      </c>
      <c r="D13" s="12">
        <f>SUM(D8:D12)</f>
        <v>24500</v>
      </c>
      <c r="E13" s="34">
        <f>B13*0.1</f>
        <v>68500</v>
      </c>
      <c r="F13" s="10">
        <f t="shared" si="1"/>
        <v>141000</v>
      </c>
      <c r="G13" s="12">
        <f>SUM(G8:G12)</f>
        <v>406700</v>
      </c>
      <c r="H13" s="12">
        <f>B13*0.78</f>
        <v>534300</v>
      </c>
      <c r="I13" s="24">
        <f>SUM(I8:I12)</f>
        <v>1711800</v>
      </c>
      <c r="J13" s="23">
        <f>SUM(J8:J12)</f>
        <v>5048520</v>
      </c>
    </row>
    <row r="14" spans="1:10" ht="21" x14ac:dyDescent="0.35">
      <c r="A14" s="7" t="s">
        <v>21</v>
      </c>
      <c r="B14" s="12">
        <f>B13+C13</f>
        <v>1175000</v>
      </c>
      <c r="C14" s="8"/>
      <c r="D14" s="8"/>
      <c r="E14" s="8"/>
      <c r="F14" s="8"/>
      <c r="G14" s="8"/>
      <c r="H14" s="8"/>
      <c r="I14" s="8"/>
    </row>
    <row r="15" spans="1:10" ht="21" x14ac:dyDescent="0.35">
      <c r="A15" s="7" t="s">
        <v>7</v>
      </c>
      <c r="B15" s="13">
        <f>D13+E13</f>
        <v>93000</v>
      </c>
      <c r="C15" s="8"/>
      <c r="D15" s="8"/>
      <c r="E15" s="8"/>
      <c r="F15" s="8"/>
      <c r="G15" s="8"/>
      <c r="H15" s="8"/>
      <c r="I15" s="8"/>
    </row>
    <row r="16" spans="1:10" ht="15.75" x14ac:dyDescent="0.25">
      <c r="A16" s="5" t="s">
        <v>32</v>
      </c>
      <c r="B16" s="10">
        <v>260000</v>
      </c>
      <c r="C16" s="8"/>
      <c r="D16" s="8"/>
      <c r="E16" s="8"/>
      <c r="F16" s="8"/>
      <c r="G16" s="8"/>
      <c r="H16" s="8"/>
      <c r="I16" s="8"/>
    </row>
    <row r="17" spans="1:10" ht="15.75" x14ac:dyDescent="0.25">
      <c r="A17" s="5" t="s">
        <v>33</v>
      </c>
      <c r="B17" s="12">
        <v>33000</v>
      </c>
      <c r="C17" s="58">
        <f>SUM(B16:B17)</f>
        <v>293000</v>
      </c>
      <c r="D17" s="59"/>
      <c r="E17" s="60" t="s">
        <v>39</v>
      </c>
      <c r="F17" s="60"/>
      <c r="G17" s="60"/>
      <c r="H17" s="60"/>
      <c r="I17" s="60"/>
      <c r="J17" s="60"/>
    </row>
    <row r="18" spans="1:10" ht="21" x14ac:dyDescent="0.35">
      <c r="A18" s="37" t="s">
        <v>10</v>
      </c>
      <c r="B18" s="12">
        <f>B13-B15-B16-B17</f>
        <v>299000</v>
      </c>
      <c r="C18" s="25"/>
      <c r="D18" s="25"/>
      <c r="E18" s="25"/>
      <c r="F18" s="25"/>
      <c r="G18" s="25"/>
      <c r="H18" s="25"/>
      <c r="I18" s="25"/>
      <c r="J18" s="25"/>
    </row>
    <row r="19" spans="1:10" ht="15.75" x14ac:dyDescent="0.25">
      <c r="A19" s="36" t="s">
        <v>43</v>
      </c>
      <c r="B19" s="12">
        <v>218600</v>
      </c>
      <c r="C19" s="25"/>
      <c r="D19" s="25"/>
      <c r="E19" s="25"/>
      <c r="F19" s="25"/>
      <c r="G19" s="25"/>
      <c r="H19" s="25"/>
      <c r="I19" s="25"/>
      <c r="J19" s="25"/>
    </row>
    <row r="20" spans="1:10" ht="15.75" x14ac:dyDescent="0.25">
      <c r="A20" s="38" t="s">
        <v>38</v>
      </c>
      <c r="B20" s="39">
        <f>B18-B19</f>
        <v>80400</v>
      </c>
    </row>
  </sheetData>
  <mergeCells count="4">
    <mergeCell ref="E2:I2"/>
    <mergeCell ref="A5:H5"/>
    <mergeCell ref="C17:D17"/>
    <mergeCell ref="E17:J17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20" sqref="B20"/>
    </sheetView>
  </sheetViews>
  <sheetFormatPr baseColWidth="10" defaultRowHeight="15" x14ac:dyDescent="0.25"/>
  <cols>
    <col min="1" max="1" width="38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15.75" x14ac:dyDescent="0.25">
      <c r="A1" s="4" t="s">
        <v>11</v>
      </c>
      <c r="E1" s="8" t="s">
        <v>12</v>
      </c>
      <c r="F1" s="8"/>
      <c r="G1" s="8"/>
      <c r="H1" s="8" t="s">
        <v>13</v>
      </c>
    </row>
    <row r="2" spans="1:10" ht="15.75" x14ac:dyDescent="0.25">
      <c r="A2" s="4" t="s">
        <v>14</v>
      </c>
      <c r="E2" s="54" t="s">
        <v>15</v>
      </c>
      <c r="F2" s="54"/>
      <c r="G2" s="54"/>
      <c r="H2" s="54"/>
      <c r="I2" s="54"/>
    </row>
    <row r="3" spans="1:10" ht="15.75" x14ac:dyDescent="0.25">
      <c r="A3" s="4" t="s">
        <v>16</v>
      </c>
      <c r="E3" s="8"/>
      <c r="F3" s="8"/>
      <c r="G3" s="8"/>
      <c r="H3" s="8"/>
    </row>
    <row r="4" spans="1:10" ht="15.75" x14ac:dyDescent="0.25">
      <c r="A4" s="4"/>
      <c r="E4" s="8"/>
      <c r="F4" s="8"/>
      <c r="G4" s="8"/>
      <c r="H4" s="8"/>
    </row>
    <row r="5" spans="1:10" ht="18.75" x14ac:dyDescent="0.3">
      <c r="A5" s="55" t="s">
        <v>42</v>
      </c>
      <c r="B5" s="55"/>
      <c r="C5" s="55"/>
      <c r="D5" s="55"/>
      <c r="E5" s="55"/>
      <c r="F5" s="55"/>
      <c r="G5" s="55"/>
      <c r="H5" s="55"/>
    </row>
    <row r="6" spans="1:10" ht="18.75" x14ac:dyDescent="0.3">
      <c r="A6" s="40"/>
      <c r="B6" s="40"/>
      <c r="C6" s="40"/>
      <c r="D6" s="40"/>
      <c r="E6" s="40"/>
      <c r="F6" s="40"/>
      <c r="G6" s="40"/>
      <c r="H6" s="40"/>
    </row>
    <row r="7" spans="1:10" ht="18.75" x14ac:dyDescent="0.3">
      <c r="A7" s="1" t="s">
        <v>0</v>
      </c>
      <c r="B7" s="29" t="s">
        <v>1</v>
      </c>
      <c r="C7" s="29" t="s">
        <v>2</v>
      </c>
      <c r="D7" s="21">
        <v>0.05</v>
      </c>
      <c r="E7" s="21">
        <v>0.1</v>
      </c>
      <c r="F7" s="19" t="s">
        <v>3</v>
      </c>
      <c r="G7" s="19" t="s">
        <v>4</v>
      </c>
      <c r="H7" s="17" t="s">
        <v>5</v>
      </c>
      <c r="I7" s="18" t="s">
        <v>23</v>
      </c>
      <c r="J7" s="20" t="s">
        <v>24</v>
      </c>
    </row>
    <row r="8" spans="1:10" ht="15.75" customHeight="1" x14ac:dyDescent="0.25">
      <c r="A8" s="5" t="s">
        <v>18</v>
      </c>
      <c r="B8" s="10">
        <v>150000</v>
      </c>
      <c r="C8" s="9"/>
      <c r="D8" s="11"/>
      <c r="E8" s="10">
        <f>B8*0.1</f>
        <v>15000</v>
      </c>
      <c r="F8" s="10">
        <f>(B8+C8)*0.12</f>
        <v>18000</v>
      </c>
      <c r="G8" s="11"/>
      <c r="H8" s="12">
        <f>B8*0.78</f>
        <v>117000</v>
      </c>
      <c r="I8" s="22">
        <v>489600</v>
      </c>
      <c r="J8" s="23">
        <v>1101600</v>
      </c>
    </row>
    <row r="9" spans="1:10" ht="15.75" customHeight="1" x14ac:dyDescent="0.25">
      <c r="A9" s="5" t="s">
        <v>8</v>
      </c>
      <c r="B9" s="10">
        <v>230000</v>
      </c>
      <c r="C9" s="9"/>
      <c r="D9" s="11"/>
      <c r="E9" s="10">
        <f t="shared" ref="E9:E11" si="0">B9*0.1</f>
        <v>23000</v>
      </c>
      <c r="F9" s="10">
        <f t="shared" ref="F9:F13" si="1">(B9+C9)*0.12</f>
        <v>27600</v>
      </c>
      <c r="G9" s="11"/>
      <c r="H9" s="12">
        <f t="shared" ref="H9:H11" si="2">B9*0.78</f>
        <v>179400</v>
      </c>
      <c r="I9" s="22">
        <v>720000</v>
      </c>
      <c r="J9" s="23">
        <v>1845000</v>
      </c>
    </row>
    <row r="10" spans="1:10" ht="15.75" customHeight="1" x14ac:dyDescent="0.25">
      <c r="A10" s="5" t="s">
        <v>19</v>
      </c>
      <c r="B10" s="10">
        <v>260000</v>
      </c>
      <c r="C10" s="9"/>
      <c r="D10" s="11"/>
      <c r="E10" s="10">
        <f t="shared" si="0"/>
        <v>26000</v>
      </c>
      <c r="F10" s="10">
        <f t="shared" si="1"/>
        <v>31200</v>
      </c>
      <c r="G10" s="11"/>
      <c r="H10" s="12">
        <f t="shared" si="2"/>
        <v>202800</v>
      </c>
      <c r="I10" s="22">
        <v>223200</v>
      </c>
      <c r="J10" s="23">
        <v>1561920</v>
      </c>
    </row>
    <row r="11" spans="1:10" ht="15.75" customHeight="1" x14ac:dyDescent="0.25">
      <c r="A11" s="5" t="s">
        <v>20</v>
      </c>
      <c r="B11" s="10">
        <v>198000</v>
      </c>
      <c r="C11" s="9"/>
      <c r="D11" s="11"/>
      <c r="E11" s="10">
        <f t="shared" si="0"/>
        <v>19800</v>
      </c>
      <c r="F11" s="10">
        <f t="shared" si="1"/>
        <v>23760</v>
      </c>
      <c r="G11" s="11"/>
      <c r="H11" s="12">
        <f t="shared" si="2"/>
        <v>154440</v>
      </c>
      <c r="I11" s="22">
        <v>279000</v>
      </c>
      <c r="J11" s="23">
        <v>540000</v>
      </c>
    </row>
    <row r="12" spans="1:10" ht="18.75" x14ac:dyDescent="0.3">
      <c r="A12" s="2" t="s">
        <v>9</v>
      </c>
      <c r="B12" s="10"/>
      <c r="C12" s="10">
        <v>490000</v>
      </c>
      <c r="D12" s="10">
        <f>C12*0.05</f>
        <v>24500</v>
      </c>
      <c r="E12" s="10">
        <f>B12*0.1</f>
        <v>0</v>
      </c>
      <c r="F12" s="10">
        <f t="shared" si="1"/>
        <v>58800</v>
      </c>
      <c r="G12" s="12">
        <f>C12*0.83</f>
        <v>406700</v>
      </c>
      <c r="H12" s="12">
        <f>B12*0.78</f>
        <v>0</v>
      </c>
      <c r="I12" s="22"/>
      <c r="J12" s="23"/>
    </row>
    <row r="13" spans="1:10" ht="18.75" x14ac:dyDescent="0.3">
      <c r="A13" s="1" t="s">
        <v>6</v>
      </c>
      <c r="B13" s="13">
        <f>SUM(B8:B12)</f>
        <v>838000</v>
      </c>
      <c r="C13" s="13">
        <f>SUM(C8:C12)</f>
        <v>490000</v>
      </c>
      <c r="D13" s="12">
        <f>SUM(D8:D12)</f>
        <v>24500</v>
      </c>
      <c r="E13" s="34">
        <f>B13*0.1</f>
        <v>83800</v>
      </c>
      <c r="F13" s="10">
        <f t="shared" si="1"/>
        <v>159360</v>
      </c>
      <c r="G13" s="12">
        <f>SUM(G8:G12)</f>
        <v>406700</v>
      </c>
      <c r="H13" s="12">
        <f>B13*0.78</f>
        <v>653640</v>
      </c>
      <c r="I13" s="24">
        <f>SUM(I8:I12)</f>
        <v>1711800</v>
      </c>
      <c r="J13" s="23">
        <f>SUM(J8:J12)</f>
        <v>5048520</v>
      </c>
    </row>
    <row r="14" spans="1:10" ht="21" x14ac:dyDescent="0.35">
      <c r="A14" s="7" t="s">
        <v>21</v>
      </c>
      <c r="B14" s="12">
        <f>B13+C13</f>
        <v>1328000</v>
      </c>
      <c r="C14" s="8"/>
      <c r="D14" s="8"/>
      <c r="E14" s="8"/>
      <c r="F14" s="8"/>
      <c r="G14" s="8"/>
      <c r="H14" s="8"/>
      <c r="I14" s="8"/>
    </row>
    <row r="15" spans="1:10" ht="21" x14ac:dyDescent="0.35">
      <c r="A15" s="7" t="s">
        <v>7</v>
      </c>
      <c r="B15" s="13">
        <f>D13+E13</f>
        <v>108300</v>
      </c>
      <c r="C15" s="8"/>
      <c r="D15" s="8"/>
      <c r="E15" s="8"/>
      <c r="F15" s="8"/>
      <c r="G15" s="8"/>
      <c r="H15" s="8"/>
      <c r="I15" s="8"/>
    </row>
    <row r="16" spans="1:10" ht="15.75" x14ac:dyDescent="0.25">
      <c r="A16" s="35" t="s">
        <v>36</v>
      </c>
      <c r="B16" s="13">
        <v>20000</v>
      </c>
      <c r="C16" s="8"/>
      <c r="D16" s="8"/>
      <c r="E16" s="8"/>
      <c r="F16" s="8"/>
      <c r="G16" s="8"/>
      <c r="H16" s="8"/>
      <c r="I16" s="8"/>
    </row>
    <row r="17" spans="1:10" ht="15.75" x14ac:dyDescent="0.25">
      <c r="A17" s="5" t="s">
        <v>32</v>
      </c>
      <c r="B17" s="12">
        <v>260000</v>
      </c>
      <c r="C17" s="8"/>
      <c r="D17" s="8"/>
      <c r="E17" s="8"/>
      <c r="F17" s="8"/>
      <c r="G17" s="8"/>
      <c r="H17" s="8"/>
      <c r="I17" s="8"/>
    </row>
    <row r="18" spans="1:10" ht="21" x14ac:dyDescent="0.35">
      <c r="A18" s="37" t="s">
        <v>10</v>
      </c>
      <c r="B18" s="12">
        <f>B13-B15-B16-B17</f>
        <v>449700</v>
      </c>
      <c r="C18" s="25"/>
      <c r="D18" s="25"/>
      <c r="E18" s="25"/>
      <c r="F18" s="25"/>
      <c r="G18" s="25"/>
      <c r="H18" s="25"/>
      <c r="I18" s="25"/>
      <c r="J18" s="25"/>
    </row>
    <row r="19" spans="1:10" ht="15.75" x14ac:dyDescent="0.25">
      <c r="A19" s="36" t="s">
        <v>44</v>
      </c>
      <c r="B19" s="12">
        <v>290500</v>
      </c>
      <c r="C19" s="25"/>
      <c r="D19" s="25"/>
      <c r="E19" s="25"/>
      <c r="F19" s="25"/>
      <c r="G19" s="25"/>
      <c r="H19" s="25"/>
      <c r="I19" s="25"/>
      <c r="J19" s="25"/>
    </row>
    <row r="20" spans="1:10" ht="15.75" x14ac:dyDescent="0.25">
      <c r="A20" s="38" t="s">
        <v>38</v>
      </c>
      <c r="B20" s="39">
        <f>B18-B19</f>
        <v>159200</v>
      </c>
    </row>
  </sheetData>
  <mergeCells count="2">
    <mergeCell ref="E2:I2"/>
    <mergeCell ref="A5:H5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4" workbookViewId="0">
      <selection activeCell="D18" sqref="D18"/>
    </sheetView>
  </sheetViews>
  <sheetFormatPr baseColWidth="10" defaultRowHeight="15" x14ac:dyDescent="0.25"/>
  <cols>
    <col min="1" max="1" width="38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15.75" x14ac:dyDescent="0.25">
      <c r="A1" s="4" t="s">
        <v>11</v>
      </c>
      <c r="E1" s="8" t="s">
        <v>12</v>
      </c>
      <c r="F1" s="8"/>
      <c r="G1" s="8"/>
      <c r="H1" s="8" t="s">
        <v>13</v>
      </c>
    </row>
    <row r="2" spans="1:10" ht="15.75" x14ac:dyDescent="0.25">
      <c r="A2" s="4" t="s">
        <v>14</v>
      </c>
      <c r="E2" s="54" t="s">
        <v>15</v>
      </c>
      <c r="F2" s="54"/>
      <c r="G2" s="54"/>
      <c r="H2" s="54"/>
      <c r="I2" s="54"/>
    </row>
    <row r="3" spans="1:10" ht="15.75" x14ac:dyDescent="0.25">
      <c r="A3" s="4" t="s">
        <v>16</v>
      </c>
      <c r="E3" s="8"/>
      <c r="F3" s="8"/>
      <c r="G3" s="8"/>
      <c r="H3" s="8"/>
    </row>
    <row r="4" spans="1:10" ht="15.75" x14ac:dyDescent="0.25">
      <c r="A4" s="4"/>
      <c r="E4" s="8"/>
      <c r="F4" s="8"/>
      <c r="G4" s="8"/>
      <c r="H4" s="8"/>
    </row>
    <row r="5" spans="1:10" ht="18.75" x14ac:dyDescent="0.3">
      <c r="A5" s="55" t="s">
        <v>45</v>
      </c>
      <c r="B5" s="55"/>
      <c r="C5" s="55"/>
      <c r="D5" s="55"/>
      <c r="E5" s="55"/>
      <c r="F5" s="55"/>
      <c r="G5" s="55"/>
      <c r="H5" s="55"/>
    </row>
    <row r="6" spans="1:10" ht="18.75" x14ac:dyDescent="0.3">
      <c r="A6" s="41"/>
      <c r="B6" s="41"/>
      <c r="C6" s="41"/>
      <c r="D6" s="41"/>
      <c r="E6" s="41"/>
      <c r="F6" s="41"/>
      <c r="G6" s="41"/>
      <c r="H6" s="41"/>
    </row>
    <row r="7" spans="1:10" ht="18.75" x14ac:dyDescent="0.3">
      <c r="A7" s="1" t="s">
        <v>0</v>
      </c>
      <c r="B7" s="29" t="s">
        <v>1</v>
      </c>
      <c r="C7" s="29" t="s">
        <v>2</v>
      </c>
      <c r="D7" s="21">
        <v>0.05</v>
      </c>
      <c r="E7" s="21">
        <v>0.1</v>
      </c>
      <c r="F7" s="19" t="s">
        <v>3</v>
      </c>
      <c r="G7" s="19" t="s">
        <v>4</v>
      </c>
      <c r="H7" s="17" t="s">
        <v>5</v>
      </c>
      <c r="I7" s="18" t="s">
        <v>23</v>
      </c>
      <c r="J7" s="20" t="s">
        <v>24</v>
      </c>
    </row>
    <row r="8" spans="1:10" ht="15.75" customHeight="1" x14ac:dyDescent="0.25">
      <c r="A8" s="5" t="s">
        <v>18</v>
      </c>
      <c r="B8" s="10">
        <v>150000</v>
      </c>
      <c r="C8" s="9"/>
      <c r="D8" s="11"/>
      <c r="E8" s="10">
        <f>B8*0.1</f>
        <v>15000</v>
      </c>
      <c r="F8" s="10">
        <f>(B8+C8)*0.12</f>
        <v>18000</v>
      </c>
      <c r="G8" s="11"/>
      <c r="H8" s="12">
        <f>B8*0.78</f>
        <v>117000</v>
      </c>
      <c r="I8" s="22">
        <v>489600</v>
      </c>
      <c r="J8" s="23">
        <v>1101600</v>
      </c>
    </row>
    <row r="9" spans="1:10" ht="15.75" customHeight="1" x14ac:dyDescent="0.25">
      <c r="A9" s="5" t="s">
        <v>8</v>
      </c>
      <c r="B9" s="10">
        <v>110000</v>
      </c>
      <c r="C9" s="9"/>
      <c r="D9" s="11"/>
      <c r="E9" s="10">
        <f t="shared" ref="E9:E11" si="0">B9*0.1</f>
        <v>11000</v>
      </c>
      <c r="F9" s="10">
        <f t="shared" ref="F9:F13" si="1">(B9+C9)*0.12</f>
        <v>13200</v>
      </c>
      <c r="G9" s="11"/>
      <c r="H9" s="12">
        <f t="shared" ref="H9:H11" si="2">B9*0.78</f>
        <v>85800</v>
      </c>
      <c r="I9" s="22">
        <v>720000</v>
      </c>
      <c r="J9" s="23">
        <v>1845000</v>
      </c>
    </row>
    <row r="10" spans="1:10" ht="15.75" customHeight="1" x14ac:dyDescent="0.25">
      <c r="A10" s="5" t="s">
        <v>19</v>
      </c>
      <c r="B10" s="10">
        <v>260000</v>
      </c>
      <c r="C10" s="9"/>
      <c r="D10" s="11"/>
      <c r="E10" s="10">
        <f t="shared" si="0"/>
        <v>26000</v>
      </c>
      <c r="F10" s="10">
        <f t="shared" si="1"/>
        <v>31200</v>
      </c>
      <c r="G10" s="11"/>
      <c r="H10" s="12">
        <f t="shared" si="2"/>
        <v>202800</v>
      </c>
      <c r="I10" s="22">
        <v>223200</v>
      </c>
      <c r="J10" s="23">
        <v>1561920</v>
      </c>
    </row>
    <row r="11" spans="1:10" ht="15.75" customHeight="1" x14ac:dyDescent="0.25">
      <c r="A11" s="5" t="s">
        <v>20</v>
      </c>
      <c r="B11" s="10">
        <v>129000</v>
      </c>
      <c r="C11" s="9"/>
      <c r="D11" s="11"/>
      <c r="E11" s="10">
        <f t="shared" si="0"/>
        <v>12900</v>
      </c>
      <c r="F11" s="10">
        <f t="shared" si="1"/>
        <v>15480</v>
      </c>
      <c r="G11" s="11"/>
      <c r="H11" s="12">
        <f t="shared" si="2"/>
        <v>100620</v>
      </c>
      <c r="I11" s="22">
        <v>279000</v>
      </c>
      <c r="J11" s="23">
        <v>540000</v>
      </c>
    </row>
    <row r="12" spans="1:10" ht="18.75" x14ac:dyDescent="0.3">
      <c r="A12" s="2" t="s">
        <v>9</v>
      </c>
      <c r="B12" s="10"/>
      <c r="C12" s="10">
        <v>490000</v>
      </c>
      <c r="D12" s="10">
        <f>C12*0.05</f>
        <v>24500</v>
      </c>
      <c r="E12" s="10">
        <f>B12*0.1</f>
        <v>0</v>
      </c>
      <c r="F12" s="10">
        <f t="shared" si="1"/>
        <v>58800</v>
      </c>
      <c r="G12" s="12">
        <f>C12*0.83</f>
        <v>406700</v>
      </c>
      <c r="H12" s="12">
        <f>B12*0.78</f>
        <v>0</v>
      </c>
      <c r="I12" s="22"/>
      <c r="J12" s="23"/>
    </row>
    <row r="13" spans="1:10" ht="18.75" x14ac:dyDescent="0.3">
      <c r="A13" s="1" t="s">
        <v>6</v>
      </c>
      <c r="B13" s="13">
        <f>SUM(B8:B12)</f>
        <v>649000</v>
      </c>
      <c r="C13" s="13">
        <f>SUM(C8:C12)</f>
        <v>490000</v>
      </c>
      <c r="D13" s="12">
        <f>SUM(D8:D12)</f>
        <v>24500</v>
      </c>
      <c r="E13" s="34">
        <f>B13*0.1</f>
        <v>64900</v>
      </c>
      <c r="F13" s="10">
        <f t="shared" si="1"/>
        <v>136680</v>
      </c>
      <c r="G13" s="12">
        <f>SUM(G8:G12)</f>
        <v>406700</v>
      </c>
      <c r="H13" s="12">
        <f>B13*0.78</f>
        <v>506220</v>
      </c>
      <c r="I13" s="24">
        <f>SUM(I8:I12)</f>
        <v>1711800</v>
      </c>
      <c r="J13" s="23">
        <f>SUM(J8:J12)</f>
        <v>5048520</v>
      </c>
    </row>
    <row r="14" spans="1:10" ht="21" x14ac:dyDescent="0.35">
      <c r="A14" s="7" t="s">
        <v>21</v>
      </c>
      <c r="B14" s="12">
        <f>B13+C13</f>
        <v>1139000</v>
      </c>
      <c r="C14" s="8"/>
      <c r="D14" s="8"/>
      <c r="E14" s="8"/>
      <c r="F14" s="8"/>
      <c r="G14" s="8"/>
      <c r="H14" s="8"/>
      <c r="I14" s="8"/>
    </row>
    <row r="15" spans="1:10" ht="21" x14ac:dyDescent="0.35">
      <c r="A15" s="7" t="s">
        <v>7</v>
      </c>
      <c r="B15" s="13">
        <f>D13+E13</f>
        <v>89400</v>
      </c>
      <c r="C15" s="8"/>
      <c r="D15" s="8"/>
      <c r="E15" s="8"/>
      <c r="F15" s="8"/>
      <c r="G15" s="8"/>
      <c r="H15" s="8"/>
      <c r="I15" s="8"/>
    </row>
    <row r="16" spans="1:10" ht="15.75" x14ac:dyDescent="0.25">
      <c r="A16" s="43" t="s">
        <v>46</v>
      </c>
      <c r="B16" s="13">
        <v>20100</v>
      </c>
      <c r="C16" s="8"/>
      <c r="D16" s="8"/>
      <c r="E16" s="8"/>
      <c r="F16" s="8"/>
      <c r="G16" s="8"/>
      <c r="H16" s="8"/>
      <c r="I16" s="8"/>
    </row>
    <row r="17" spans="1:10" ht="15.75" x14ac:dyDescent="0.25">
      <c r="A17" s="44" t="s">
        <v>47</v>
      </c>
      <c r="B17" s="13">
        <v>19773</v>
      </c>
      <c r="C17" s="8"/>
      <c r="D17" s="8"/>
      <c r="E17" s="8"/>
      <c r="F17" s="8"/>
      <c r="G17" s="8"/>
      <c r="H17" s="8"/>
      <c r="I17" s="8"/>
    </row>
    <row r="18" spans="1:10" ht="15.75" x14ac:dyDescent="0.25">
      <c r="A18" s="5" t="s">
        <v>32</v>
      </c>
      <c r="B18" s="12">
        <v>260000</v>
      </c>
      <c r="C18" s="8"/>
      <c r="D18" s="8"/>
      <c r="E18" s="8"/>
      <c r="F18" s="8"/>
      <c r="G18" s="8"/>
      <c r="H18" s="8"/>
      <c r="I18" s="8"/>
    </row>
    <row r="19" spans="1:10" ht="15.75" x14ac:dyDescent="0.25">
      <c r="A19" s="5" t="s">
        <v>48</v>
      </c>
      <c r="B19" s="12">
        <v>43000</v>
      </c>
      <c r="C19" s="8"/>
      <c r="D19" s="8"/>
      <c r="E19" s="8"/>
      <c r="F19" s="8"/>
      <c r="G19" s="8"/>
      <c r="H19" s="8"/>
      <c r="I19" s="8"/>
    </row>
    <row r="20" spans="1:10" ht="15.75" x14ac:dyDescent="0.25">
      <c r="A20" s="5" t="s">
        <v>35</v>
      </c>
      <c r="B20" s="12">
        <v>50000</v>
      </c>
      <c r="C20" s="8"/>
      <c r="D20" s="8"/>
      <c r="E20" s="8"/>
      <c r="F20" s="8"/>
      <c r="G20" s="8"/>
      <c r="H20" s="8"/>
      <c r="I20" s="8"/>
    </row>
    <row r="21" spans="1:10" ht="21" x14ac:dyDescent="0.35">
      <c r="A21" s="37" t="s">
        <v>10</v>
      </c>
      <c r="B21" s="12">
        <f>B13-B15-B16-B17-B18-B19-B20</f>
        <v>166727</v>
      </c>
      <c r="C21" s="25"/>
      <c r="D21" s="25"/>
      <c r="E21" s="25"/>
      <c r="F21" s="25"/>
      <c r="G21" s="25"/>
      <c r="H21" s="25"/>
      <c r="I21" s="25"/>
      <c r="J21" s="25"/>
    </row>
    <row r="22" spans="1:10" ht="15.75" x14ac:dyDescent="0.25">
      <c r="A22" s="45" t="s">
        <v>50</v>
      </c>
      <c r="B22" s="12">
        <v>166500</v>
      </c>
      <c r="C22" s="25"/>
      <c r="D22" s="25"/>
      <c r="E22" s="25"/>
      <c r="F22" s="25"/>
      <c r="G22" s="25"/>
      <c r="H22" s="25"/>
      <c r="I22" s="25"/>
      <c r="J22" s="25"/>
    </row>
    <row r="23" spans="1:10" ht="15.75" x14ac:dyDescent="0.25">
      <c r="A23" s="38" t="s">
        <v>38</v>
      </c>
      <c r="B23" s="39">
        <f>B21-B22</f>
        <v>227</v>
      </c>
    </row>
  </sheetData>
  <mergeCells count="2">
    <mergeCell ref="E2:I2"/>
    <mergeCell ref="A5:H5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A7" workbookViewId="0">
      <selection activeCell="B21" sqref="B21"/>
    </sheetView>
  </sheetViews>
  <sheetFormatPr baseColWidth="10" defaultRowHeight="15" x14ac:dyDescent="0.25"/>
  <cols>
    <col min="1" max="1" width="38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15.75" x14ac:dyDescent="0.25">
      <c r="A1" s="4" t="s">
        <v>11</v>
      </c>
      <c r="E1" s="8" t="s">
        <v>12</v>
      </c>
      <c r="F1" s="8"/>
      <c r="G1" s="8"/>
      <c r="H1" s="8" t="s">
        <v>13</v>
      </c>
    </row>
    <row r="2" spans="1:10" ht="15.75" x14ac:dyDescent="0.25">
      <c r="A2" s="4" t="s">
        <v>14</v>
      </c>
      <c r="E2" s="54" t="s">
        <v>15</v>
      </c>
      <c r="F2" s="54"/>
      <c r="G2" s="54"/>
      <c r="H2" s="54"/>
      <c r="I2" s="54"/>
    </row>
    <row r="3" spans="1:10" ht="15.75" x14ac:dyDescent="0.25">
      <c r="A3" s="4" t="s">
        <v>16</v>
      </c>
      <c r="E3" s="54" t="s">
        <v>54</v>
      </c>
      <c r="F3" s="54"/>
      <c r="G3" s="54"/>
      <c r="H3" s="54"/>
      <c r="I3" s="54"/>
    </row>
    <row r="4" spans="1:10" ht="15.75" x14ac:dyDescent="0.25">
      <c r="A4" s="4"/>
      <c r="E4" s="8"/>
      <c r="F4" s="8"/>
      <c r="G4" s="8"/>
      <c r="H4" s="8"/>
    </row>
    <row r="5" spans="1:10" ht="18.75" x14ac:dyDescent="0.3">
      <c r="A5" s="55" t="s">
        <v>49</v>
      </c>
      <c r="B5" s="55"/>
      <c r="C5" s="55"/>
      <c r="D5" s="55"/>
      <c r="E5" s="55"/>
      <c r="F5" s="55"/>
      <c r="G5" s="55"/>
      <c r="H5" s="55"/>
    </row>
    <row r="6" spans="1:10" ht="18.75" x14ac:dyDescent="0.3">
      <c r="A6" s="42"/>
      <c r="B6" s="42"/>
      <c r="C6" s="42"/>
      <c r="D6" s="42"/>
      <c r="E6" s="42"/>
      <c r="F6" s="42"/>
      <c r="G6" s="42"/>
      <c r="H6" s="42"/>
    </row>
    <row r="7" spans="1:10" ht="18.75" x14ac:dyDescent="0.3">
      <c r="A7" s="1" t="s">
        <v>0</v>
      </c>
      <c r="B7" s="29" t="s">
        <v>1</v>
      </c>
      <c r="C7" s="29" t="s">
        <v>2</v>
      </c>
      <c r="D7" s="21">
        <v>0.05</v>
      </c>
      <c r="E7" s="21">
        <v>0.1</v>
      </c>
      <c r="F7" s="19" t="s">
        <v>3</v>
      </c>
      <c r="G7" s="19" t="s">
        <v>4</v>
      </c>
      <c r="H7" s="17" t="s">
        <v>5</v>
      </c>
      <c r="I7" s="18" t="s">
        <v>23</v>
      </c>
      <c r="J7" s="20" t="s">
        <v>24</v>
      </c>
    </row>
    <row r="8" spans="1:10" ht="15.75" customHeight="1" x14ac:dyDescent="0.25">
      <c r="A8" s="5" t="s">
        <v>18</v>
      </c>
      <c r="B8" s="10">
        <v>100000</v>
      </c>
      <c r="C8" s="9"/>
      <c r="D8" s="11"/>
      <c r="E8" s="10">
        <f>B8*0.1</f>
        <v>10000</v>
      </c>
      <c r="F8" s="10">
        <f>(B8+C8)*0.12</f>
        <v>12000</v>
      </c>
      <c r="G8" s="11"/>
      <c r="H8" s="12">
        <f>B8*0.78</f>
        <v>78000</v>
      </c>
      <c r="I8" s="22">
        <v>489600</v>
      </c>
      <c r="J8" s="23">
        <v>1101600</v>
      </c>
    </row>
    <row r="9" spans="1:10" ht="15.75" customHeight="1" x14ac:dyDescent="0.25">
      <c r="A9" s="5" t="s">
        <v>8</v>
      </c>
      <c r="B9" s="10">
        <v>170000</v>
      </c>
      <c r="C9" s="9"/>
      <c r="D9" s="11"/>
      <c r="E9" s="10">
        <f t="shared" ref="E9:E11" si="0">B9*0.1</f>
        <v>17000</v>
      </c>
      <c r="F9" s="10">
        <f t="shared" ref="F9:F13" si="1">(B9+C9)*0.12</f>
        <v>20400</v>
      </c>
      <c r="G9" s="11"/>
      <c r="H9" s="12">
        <f t="shared" ref="H9:H11" si="2">B9*0.78</f>
        <v>132600</v>
      </c>
      <c r="I9" s="22">
        <v>720000</v>
      </c>
      <c r="J9" s="23">
        <v>1845000</v>
      </c>
    </row>
    <row r="10" spans="1:10" ht="15.75" customHeight="1" x14ac:dyDescent="0.25">
      <c r="A10" s="5" t="s">
        <v>19</v>
      </c>
      <c r="B10" s="10">
        <v>260000</v>
      </c>
      <c r="C10" s="9"/>
      <c r="D10" s="11"/>
      <c r="E10" s="10">
        <f t="shared" si="0"/>
        <v>26000</v>
      </c>
      <c r="F10" s="10">
        <f t="shared" si="1"/>
        <v>31200</v>
      </c>
      <c r="G10" s="11"/>
      <c r="H10" s="12">
        <f t="shared" si="2"/>
        <v>202800</v>
      </c>
      <c r="I10" s="22">
        <v>223200</v>
      </c>
      <c r="J10" s="23">
        <v>1561920</v>
      </c>
    </row>
    <row r="11" spans="1:10" ht="15.75" customHeight="1" x14ac:dyDescent="0.25">
      <c r="A11" s="5" t="s">
        <v>20</v>
      </c>
      <c r="B11" s="10">
        <v>185000</v>
      </c>
      <c r="C11" s="9"/>
      <c r="D11" s="11"/>
      <c r="E11" s="10">
        <f t="shared" si="0"/>
        <v>18500</v>
      </c>
      <c r="F11" s="10">
        <f t="shared" si="1"/>
        <v>22200</v>
      </c>
      <c r="G11" s="11"/>
      <c r="H11" s="12">
        <f t="shared" si="2"/>
        <v>144300</v>
      </c>
      <c r="I11" s="22">
        <v>279000</v>
      </c>
      <c r="J11" s="23">
        <v>540000</v>
      </c>
    </row>
    <row r="12" spans="1:10" ht="18.75" x14ac:dyDescent="0.3">
      <c r="A12" s="2" t="s">
        <v>9</v>
      </c>
      <c r="B12" s="10"/>
      <c r="C12" s="10">
        <v>560000</v>
      </c>
      <c r="D12" s="10">
        <f>C12*0.05</f>
        <v>28000</v>
      </c>
      <c r="E12" s="10">
        <f>B12*0.1</f>
        <v>0</v>
      </c>
      <c r="F12" s="10">
        <f t="shared" si="1"/>
        <v>67200</v>
      </c>
      <c r="G12" s="12">
        <f>C12*0.83</f>
        <v>464800</v>
      </c>
      <c r="H12" s="12">
        <f>B12*0.78</f>
        <v>0</v>
      </c>
      <c r="I12" s="22"/>
      <c r="J12" s="23"/>
    </row>
    <row r="13" spans="1:10" ht="18.75" x14ac:dyDescent="0.3">
      <c r="A13" s="1" t="s">
        <v>6</v>
      </c>
      <c r="B13" s="13">
        <f>SUM(B8:B12)</f>
        <v>715000</v>
      </c>
      <c r="C13" s="13">
        <f>SUM(C8:C12)</f>
        <v>560000</v>
      </c>
      <c r="D13" s="12">
        <f>SUM(D8:D12)</f>
        <v>28000</v>
      </c>
      <c r="E13" s="34">
        <f>B13*0.1</f>
        <v>71500</v>
      </c>
      <c r="F13" s="10">
        <f t="shared" si="1"/>
        <v>153000</v>
      </c>
      <c r="G13" s="12">
        <f>SUM(G8:G12)</f>
        <v>464800</v>
      </c>
      <c r="H13" s="12">
        <f>B13*0.78</f>
        <v>557700</v>
      </c>
      <c r="I13" s="24">
        <f>SUM(I8:I12)</f>
        <v>1711800</v>
      </c>
      <c r="J13" s="23">
        <f>SUM(J8:J12)</f>
        <v>5048520</v>
      </c>
    </row>
    <row r="14" spans="1:10" ht="21" x14ac:dyDescent="0.35">
      <c r="A14" s="7" t="s">
        <v>21</v>
      </c>
      <c r="B14" s="12">
        <f>B13+C13</f>
        <v>1275000</v>
      </c>
      <c r="C14" s="8"/>
      <c r="D14" s="8"/>
      <c r="E14" s="8"/>
      <c r="F14" s="8"/>
      <c r="G14" s="8"/>
      <c r="H14" s="8"/>
      <c r="I14" s="8"/>
    </row>
    <row r="15" spans="1:10" ht="21" x14ac:dyDescent="0.35">
      <c r="A15" s="7" t="s">
        <v>7</v>
      </c>
      <c r="B15" s="13">
        <f>D13+E13</f>
        <v>99500</v>
      </c>
      <c r="C15" s="8"/>
      <c r="D15" s="8"/>
      <c r="E15" s="8"/>
      <c r="F15" s="8"/>
      <c r="G15" s="8"/>
      <c r="H15" s="8"/>
      <c r="I15" s="8"/>
    </row>
    <row r="16" spans="1:10" ht="15.75" x14ac:dyDescent="0.25">
      <c r="A16" s="47" t="s">
        <v>51</v>
      </c>
      <c r="B16" s="12">
        <v>70000</v>
      </c>
      <c r="C16" s="8"/>
      <c r="D16" s="8"/>
      <c r="E16" s="8"/>
      <c r="F16" s="8"/>
      <c r="G16" s="8"/>
      <c r="H16" s="8"/>
      <c r="I16" s="8"/>
    </row>
    <row r="17" spans="1:10" ht="15.75" x14ac:dyDescent="0.25">
      <c r="A17" s="47" t="s">
        <v>52</v>
      </c>
      <c r="B17" s="12">
        <v>40000</v>
      </c>
      <c r="C17" s="8"/>
      <c r="D17" s="8"/>
      <c r="E17" s="8"/>
      <c r="F17" s="8"/>
      <c r="G17" s="8"/>
      <c r="H17" s="8"/>
      <c r="I17" s="8"/>
    </row>
    <row r="18" spans="1:10" ht="15.75" x14ac:dyDescent="0.25">
      <c r="A18" s="36" t="s">
        <v>53</v>
      </c>
      <c r="B18" s="12">
        <v>120000</v>
      </c>
      <c r="C18" s="8"/>
      <c r="D18" s="8"/>
      <c r="E18" s="8"/>
      <c r="F18" s="8"/>
      <c r="G18" s="8"/>
      <c r="H18" s="8"/>
      <c r="I18" s="8"/>
    </row>
    <row r="19" spans="1:10" ht="15.75" x14ac:dyDescent="0.25">
      <c r="A19" s="5" t="s">
        <v>32</v>
      </c>
      <c r="B19" s="12">
        <v>260000</v>
      </c>
      <c r="C19" s="8"/>
      <c r="D19" s="8"/>
      <c r="E19" s="8"/>
      <c r="F19" s="8"/>
      <c r="G19" s="8"/>
      <c r="H19" s="8"/>
      <c r="I19" s="8"/>
    </row>
    <row r="20" spans="1:10" ht="15.75" x14ac:dyDescent="0.25">
      <c r="A20" s="5" t="s">
        <v>48</v>
      </c>
      <c r="B20" s="12">
        <v>13000</v>
      </c>
      <c r="C20" s="8"/>
      <c r="D20" s="8"/>
      <c r="E20" s="8"/>
      <c r="F20" s="8"/>
      <c r="G20" s="8"/>
      <c r="H20" s="8"/>
      <c r="I20" s="8"/>
    </row>
    <row r="21" spans="1:10" ht="21" x14ac:dyDescent="0.35">
      <c r="A21" s="37" t="s">
        <v>10</v>
      </c>
      <c r="B21" s="12">
        <f>B13-B15-B16-B17-B18-B19-B20</f>
        <v>112500</v>
      </c>
      <c r="C21" s="25"/>
      <c r="D21" s="25"/>
      <c r="E21" s="25"/>
      <c r="F21" s="25"/>
      <c r="G21" s="25"/>
      <c r="H21" s="25"/>
      <c r="I21" s="25"/>
      <c r="J21" s="25"/>
    </row>
  </sheetData>
  <mergeCells count="3">
    <mergeCell ref="E2:I2"/>
    <mergeCell ref="A5:H5"/>
    <mergeCell ref="E3:I3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E4" sqref="E4"/>
    </sheetView>
  </sheetViews>
  <sheetFormatPr baseColWidth="10" defaultRowHeight="15" x14ac:dyDescent="0.25"/>
  <cols>
    <col min="1" max="1" width="38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15.75" x14ac:dyDescent="0.25">
      <c r="A1" s="4" t="s">
        <v>11</v>
      </c>
      <c r="E1" s="8" t="s">
        <v>12</v>
      </c>
      <c r="F1" s="8"/>
      <c r="G1" s="8"/>
      <c r="H1" s="8" t="s">
        <v>13</v>
      </c>
    </row>
    <row r="2" spans="1:10" ht="15.75" x14ac:dyDescent="0.25">
      <c r="A2" s="4" t="s">
        <v>14</v>
      </c>
      <c r="E2" s="54" t="s">
        <v>15</v>
      </c>
      <c r="F2" s="54"/>
      <c r="G2" s="54"/>
      <c r="H2" s="54"/>
      <c r="I2" s="54"/>
    </row>
    <row r="3" spans="1:10" ht="15.75" x14ac:dyDescent="0.25">
      <c r="A3" s="4" t="s">
        <v>16</v>
      </c>
      <c r="E3" s="8"/>
      <c r="F3" s="8"/>
      <c r="G3" s="8"/>
      <c r="H3" s="8"/>
    </row>
    <row r="4" spans="1:10" ht="15.75" x14ac:dyDescent="0.25">
      <c r="A4" s="4"/>
      <c r="E4" s="8"/>
      <c r="F4" s="8"/>
      <c r="G4" s="8"/>
      <c r="H4" s="8"/>
    </row>
    <row r="5" spans="1:10" ht="18.75" x14ac:dyDescent="0.3">
      <c r="A5" s="55" t="s">
        <v>56</v>
      </c>
      <c r="B5" s="55"/>
      <c r="C5" s="55"/>
      <c r="D5" s="55"/>
      <c r="E5" s="55"/>
      <c r="F5" s="55"/>
      <c r="G5" s="55"/>
      <c r="H5" s="55"/>
    </row>
    <row r="6" spans="1:10" ht="18.75" x14ac:dyDescent="0.3">
      <c r="A6" s="46"/>
      <c r="B6" s="46"/>
      <c r="C6" s="46"/>
      <c r="D6" s="46"/>
      <c r="E6" s="46"/>
      <c r="F6" s="46"/>
      <c r="G6" s="46"/>
      <c r="H6" s="46"/>
    </row>
    <row r="7" spans="1:10" ht="18.75" x14ac:dyDescent="0.3">
      <c r="A7" s="1" t="s">
        <v>0</v>
      </c>
      <c r="B7" s="29" t="s">
        <v>1</v>
      </c>
      <c r="C7" s="29" t="s">
        <v>2</v>
      </c>
      <c r="D7" s="21">
        <v>0.05</v>
      </c>
      <c r="E7" s="21">
        <v>0.1</v>
      </c>
      <c r="F7" s="19" t="s">
        <v>3</v>
      </c>
      <c r="G7" s="19" t="s">
        <v>4</v>
      </c>
      <c r="H7" s="17" t="s">
        <v>5</v>
      </c>
      <c r="I7" s="18" t="s">
        <v>23</v>
      </c>
      <c r="J7" s="20" t="s">
        <v>24</v>
      </c>
    </row>
    <row r="8" spans="1:10" ht="15.75" customHeight="1" x14ac:dyDescent="0.25">
      <c r="A8" s="5" t="s">
        <v>18</v>
      </c>
      <c r="B8" s="10">
        <v>100000</v>
      </c>
      <c r="C8" s="9"/>
      <c r="D8" s="11"/>
      <c r="E8" s="10">
        <f>B8*0.1</f>
        <v>10000</v>
      </c>
      <c r="F8" s="10">
        <f>(B8+C8)*0.12</f>
        <v>12000</v>
      </c>
      <c r="G8" s="11"/>
      <c r="H8" s="12">
        <f>B8*0.78</f>
        <v>78000</v>
      </c>
      <c r="I8" s="22">
        <v>489600</v>
      </c>
      <c r="J8" s="23">
        <v>1101600</v>
      </c>
    </row>
    <row r="9" spans="1:10" ht="15.75" customHeight="1" x14ac:dyDescent="0.25">
      <c r="A9" s="5" t="s">
        <v>8</v>
      </c>
      <c r="B9" s="10">
        <v>50000</v>
      </c>
      <c r="C9" s="9"/>
      <c r="D9" s="11"/>
      <c r="E9" s="10">
        <f t="shared" ref="E9:E11" si="0">B9*0.1</f>
        <v>5000</v>
      </c>
      <c r="F9" s="10">
        <f t="shared" ref="F9:F13" si="1">(B9+C9)*0.12</f>
        <v>6000</v>
      </c>
      <c r="G9" s="11"/>
      <c r="H9" s="12">
        <f t="shared" ref="H9:H11" si="2">B9*0.78</f>
        <v>39000</v>
      </c>
      <c r="I9" s="22">
        <v>720000</v>
      </c>
      <c r="J9" s="23">
        <v>1845000</v>
      </c>
    </row>
    <row r="10" spans="1:10" ht="15.75" customHeight="1" x14ac:dyDescent="0.25">
      <c r="A10" s="5" t="s">
        <v>19</v>
      </c>
      <c r="B10" s="10">
        <v>260000</v>
      </c>
      <c r="C10" s="9"/>
      <c r="D10" s="11"/>
      <c r="E10" s="10">
        <f t="shared" si="0"/>
        <v>26000</v>
      </c>
      <c r="F10" s="10">
        <f t="shared" si="1"/>
        <v>31200</v>
      </c>
      <c r="G10" s="11"/>
      <c r="H10" s="12">
        <f t="shared" si="2"/>
        <v>202800</v>
      </c>
      <c r="I10" s="22">
        <v>223200</v>
      </c>
      <c r="J10" s="23">
        <v>1561920</v>
      </c>
    </row>
    <row r="11" spans="1:10" ht="15.75" customHeight="1" x14ac:dyDescent="0.25">
      <c r="A11" s="5" t="s">
        <v>20</v>
      </c>
      <c r="B11" s="10">
        <v>132000</v>
      </c>
      <c r="C11" s="9"/>
      <c r="D11" s="11"/>
      <c r="E11" s="10">
        <f t="shared" si="0"/>
        <v>13200</v>
      </c>
      <c r="F11" s="10">
        <f t="shared" si="1"/>
        <v>15840</v>
      </c>
      <c r="G11" s="11"/>
      <c r="H11" s="12">
        <f t="shared" si="2"/>
        <v>102960</v>
      </c>
      <c r="I11" s="22">
        <v>279000</v>
      </c>
      <c r="J11" s="23">
        <v>540000</v>
      </c>
    </row>
    <row r="12" spans="1:10" ht="18.75" x14ac:dyDescent="0.3">
      <c r="A12" s="2" t="s">
        <v>9</v>
      </c>
      <c r="B12" s="10"/>
      <c r="C12" s="10">
        <v>560000</v>
      </c>
      <c r="D12" s="10">
        <f>C12*0.05</f>
        <v>28000</v>
      </c>
      <c r="E12" s="10">
        <f>B12*0.1</f>
        <v>0</v>
      </c>
      <c r="F12" s="10">
        <f t="shared" si="1"/>
        <v>67200</v>
      </c>
      <c r="G12" s="12">
        <f>C12*0.83</f>
        <v>464800</v>
      </c>
      <c r="H12" s="12">
        <f>B12*0.78</f>
        <v>0</v>
      </c>
      <c r="I12" s="22"/>
      <c r="J12" s="23"/>
    </row>
    <row r="13" spans="1:10" ht="18.75" x14ac:dyDescent="0.3">
      <c r="A13" s="1" t="s">
        <v>6</v>
      </c>
      <c r="B13" s="13">
        <f>SUM(B8:B12)</f>
        <v>542000</v>
      </c>
      <c r="C13" s="13">
        <v>4</v>
      </c>
      <c r="D13" s="12">
        <f>SUM(D8:D12)</f>
        <v>28000</v>
      </c>
      <c r="E13" s="34">
        <f>B13*0.1</f>
        <v>54200</v>
      </c>
      <c r="F13" s="10">
        <f t="shared" si="1"/>
        <v>65040.479999999996</v>
      </c>
      <c r="G13" s="12">
        <f>SUM(G8:G12)</f>
        <v>464800</v>
      </c>
      <c r="H13" s="12">
        <f>B13*0.78</f>
        <v>422760</v>
      </c>
      <c r="I13" s="24">
        <f>SUM(I8:I12)</f>
        <v>1711800</v>
      </c>
      <c r="J13" s="23">
        <f>SUM(J8:J12)</f>
        <v>5048520</v>
      </c>
    </row>
    <row r="14" spans="1:10" ht="21" x14ac:dyDescent="0.35">
      <c r="A14" s="7" t="s">
        <v>21</v>
      </c>
      <c r="B14" s="12">
        <f>B13+C13</f>
        <v>542004</v>
      </c>
      <c r="C14" s="8"/>
      <c r="D14" s="8"/>
      <c r="E14" s="8"/>
      <c r="F14" s="8"/>
      <c r="G14" s="8"/>
      <c r="H14" s="8"/>
      <c r="I14" s="8"/>
    </row>
    <row r="15" spans="1:10" ht="21" x14ac:dyDescent="0.35">
      <c r="A15" s="7" t="s">
        <v>7</v>
      </c>
      <c r="B15" s="13">
        <f>D13+E13</f>
        <v>82200</v>
      </c>
      <c r="C15" s="8"/>
      <c r="D15" s="8"/>
      <c r="E15" s="8"/>
      <c r="F15" s="8"/>
      <c r="G15" s="8"/>
      <c r="H15" s="8"/>
      <c r="I15" s="8"/>
    </row>
    <row r="16" spans="1:10" ht="15.75" x14ac:dyDescent="0.25">
      <c r="A16" s="5" t="s">
        <v>32</v>
      </c>
      <c r="B16" s="12">
        <v>260000</v>
      </c>
      <c r="C16" s="8"/>
      <c r="D16" s="8"/>
      <c r="E16" s="8"/>
      <c r="F16" s="8"/>
      <c r="G16" s="8"/>
      <c r="H16" s="8"/>
      <c r="I16" s="8"/>
    </row>
    <row r="17" spans="1:10" ht="21" x14ac:dyDescent="0.35">
      <c r="A17" s="37" t="s">
        <v>10</v>
      </c>
      <c r="B17" s="12">
        <f>B13-B15-B16</f>
        <v>199800</v>
      </c>
      <c r="C17" s="25"/>
      <c r="D17" s="25"/>
      <c r="E17" s="25"/>
      <c r="F17" s="25"/>
      <c r="G17" s="25"/>
      <c r="H17" s="25"/>
      <c r="I17" s="25"/>
      <c r="J17" s="25"/>
    </row>
    <row r="18" spans="1:10" ht="15.75" x14ac:dyDescent="0.25">
      <c r="A18" s="36" t="s">
        <v>55</v>
      </c>
      <c r="B18" s="12">
        <v>166000</v>
      </c>
      <c r="C18" s="25"/>
      <c r="D18" s="25"/>
      <c r="E18" s="25"/>
      <c r="F18" s="25"/>
      <c r="G18" s="25"/>
      <c r="H18" s="25"/>
      <c r="I18" s="25"/>
      <c r="J18" s="25"/>
    </row>
    <row r="19" spans="1:10" ht="15.75" x14ac:dyDescent="0.25">
      <c r="A19" s="38" t="s">
        <v>38</v>
      </c>
      <c r="B19" s="39">
        <f>B17-B18</f>
        <v>33800</v>
      </c>
    </row>
  </sheetData>
  <mergeCells count="2">
    <mergeCell ref="E2:I2"/>
    <mergeCell ref="A5:H5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DEC 2016 </vt:lpstr>
      <vt:lpstr>JAN 2017</vt:lpstr>
      <vt:lpstr>FEV 2017</vt:lpstr>
      <vt:lpstr>MARS 2017 </vt:lpstr>
      <vt:lpstr>AVRIL 2017 </vt:lpstr>
      <vt:lpstr>MAI 17</vt:lpstr>
      <vt:lpstr>JUIN 17 </vt:lpstr>
      <vt:lpstr>JUILLET 17 </vt:lpstr>
      <vt:lpstr>AOUT 17</vt:lpstr>
      <vt:lpstr>SEPTEMBRE 17 </vt:lpstr>
      <vt:lpstr>OCTOBRE 17 </vt:lpstr>
      <vt:lpstr>NOVEMBRE 17 </vt:lpstr>
      <vt:lpstr>DECEMBRE 17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BAGAYOKO</cp:lastModifiedBy>
  <cp:lastPrinted>2018-01-13T10:43:29Z</cp:lastPrinted>
  <dcterms:created xsi:type="dcterms:W3CDTF">2012-09-05T15:56:32Z</dcterms:created>
  <dcterms:modified xsi:type="dcterms:W3CDTF">2018-01-13T10:48:17Z</dcterms:modified>
</cp:coreProperties>
</file>