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SYLLA MASSANDJE\"/>
    </mc:Choice>
  </mc:AlternateContent>
  <bookViews>
    <workbookView xWindow="0" yWindow="135" windowWidth="17715" windowHeight="6150" firstSheet="10" activeTab="14"/>
  </bookViews>
  <sheets>
    <sheet name="IMPOT 2017" sheetId="48" r:id="rId1"/>
    <sheet name="DECEMBRE 16" sheetId="47" r:id="rId2"/>
    <sheet name="JANVIER 2017" sheetId="49" r:id="rId3"/>
    <sheet name="FEVRIER 2017" sheetId="50" r:id="rId4"/>
    <sheet name="MARS 17" sheetId="51" r:id="rId5"/>
    <sheet name="AVRIL 17 " sheetId="52" r:id="rId6"/>
    <sheet name="MAI 17 " sheetId="53" r:id="rId7"/>
    <sheet name="JUIN 17" sheetId="54" r:id="rId8"/>
    <sheet name="JUILLET 17 " sheetId="55" r:id="rId9"/>
    <sheet name="AOUT 17" sheetId="56" r:id="rId10"/>
    <sheet name="SEPTEMBRE 17" sheetId="57" r:id="rId11"/>
    <sheet name="OCTOBRE 17" sheetId="58" r:id="rId12"/>
    <sheet name="NOVEMBRE 17 " sheetId="60" r:id="rId13"/>
    <sheet name="DECEMBRE 17 " sheetId="61" r:id="rId14"/>
    <sheet name="JANVIER 18" sheetId="62" r:id="rId15"/>
    <sheet name="CONTROLE BAUX" sheetId="59" r:id="rId16"/>
  </sheets>
  <calcPr calcId="152511"/>
</workbook>
</file>

<file path=xl/calcChain.xml><?xml version="1.0" encoding="utf-8"?>
<calcChain xmlns="http://schemas.openxmlformats.org/spreadsheetml/2006/main">
  <c r="G26" i="62" l="1"/>
  <c r="I35" i="62" l="1"/>
  <c r="G27" i="62"/>
  <c r="G24" i="62"/>
  <c r="H20" i="62"/>
  <c r="G20" i="62"/>
  <c r="I36" i="61"/>
  <c r="I38" i="61" s="1"/>
  <c r="G28" i="62" l="1"/>
  <c r="G21" i="62"/>
  <c r="G22" i="62"/>
  <c r="G23" i="62" s="1"/>
  <c r="G25" i="62" s="1"/>
  <c r="G27" i="61"/>
  <c r="G24" i="61"/>
  <c r="H20" i="61"/>
  <c r="G20" i="61"/>
  <c r="G26" i="61" s="1"/>
  <c r="I35" i="60"/>
  <c r="G27" i="60"/>
  <c r="G24" i="60"/>
  <c r="H20" i="60"/>
  <c r="G20" i="60"/>
  <c r="G26" i="60" s="1"/>
  <c r="G21" i="61" l="1"/>
  <c r="G22" i="61"/>
  <c r="G23" i="61" s="1"/>
  <c r="G25" i="61" s="1"/>
  <c r="G28" i="61"/>
  <c r="G28" i="60"/>
  <c r="G22" i="60"/>
  <c r="G23" i="60" s="1"/>
  <c r="G25" i="60" s="1"/>
  <c r="G21" i="60"/>
  <c r="G12" i="59"/>
  <c r="G13" i="59" s="1"/>
  <c r="G29" i="56"/>
  <c r="I40" i="58" l="1"/>
  <c r="G28" i="58" l="1"/>
  <c r="G25" i="58"/>
  <c r="H21" i="58" l="1"/>
  <c r="G21" i="58"/>
  <c r="G22" i="58" l="1"/>
  <c r="G27" i="58"/>
  <c r="G31" i="58" s="1"/>
  <c r="G23" i="58"/>
  <c r="G24" i="58" s="1"/>
  <c r="I33" i="57"/>
  <c r="H21" i="57"/>
  <c r="G21" i="57"/>
  <c r="G23" i="57" s="1"/>
  <c r="G26" i="58" l="1"/>
  <c r="G22" i="57"/>
  <c r="G27" i="57" s="1"/>
  <c r="G24" i="57"/>
  <c r="G26" i="57" s="1"/>
  <c r="I24" i="56" l="1"/>
  <c r="I29" i="56" s="1"/>
  <c r="G30" i="56" s="1"/>
  <c r="H21" i="56"/>
  <c r="G21" i="56"/>
  <c r="G22" i="56" s="1"/>
  <c r="G23" i="56" l="1"/>
  <c r="G24" i="56" s="1"/>
  <c r="G26" i="56" s="1"/>
  <c r="I23" i="55"/>
  <c r="I26" i="55" s="1"/>
  <c r="H20" i="55"/>
  <c r="G20" i="55"/>
  <c r="G21" i="55" l="1"/>
  <c r="G26" i="55" s="1"/>
  <c r="G22" i="55"/>
  <c r="G23" i="55" s="1"/>
  <c r="G25" i="55" s="1"/>
  <c r="I23" i="54"/>
  <c r="I24" i="54" s="1"/>
  <c r="H20" i="54"/>
  <c r="G20" i="54"/>
  <c r="G21" i="54" s="1"/>
  <c r="G22" i="54" l="1"/>
  <c r="G23" i="54" s="1"/>
  <c r="G24" i="54"/>
  <c r="H20" i="53"/>
  <c r="G20" i="53"/>
  <c r="G22" i="53" s="1"/>
  <c r="G21" i="53" l="1"/>
  <c r="G24" i="53" s="1"/>
  <c r="G23" i="53"/>
  <c r="H18" i="52"/>
  <c r="G18" i="52"/>
  <c r="G20" i="52" s="1"/>
  <c r="G19" i="52" l="1"/>
  <c r="G22" i="52" s="1"/>
  <c r="H18" i="51"/>
  <c r="G18" i="51"/>
  <c r="G19" i="51" s="1"/>
  <c r="G20" i="51" l="1"/>
  <c r="G21" i="52"/>
  <c r="G21" i="51"/>
  <c r="G22" i="51"/>
  <c r="I18" i="50"/>
  <c r="I22" i="50" s="1"/>
  <c r="H18" i="50"/>
  <c r="G18" i="50"/>
  <c r="G19" i="50" s="1"/>
  <c r="G20" i="50" l="1"/>
  <c r="G21" i="50" s="1"/>
  <c r="G22" i="50"/>
  <c r="I18" i="49"/>
  <c r="I22" i="49" s="1"/>
  <c r="H18" i="49"/>
  <c r="G18" i="49"/>
  <c r="G20" i="49" s="1"/>
  <c r="G19" i="49" l="1"/>
  <c r="G21" i="49" s="1"/>
  <c r="G22" i="49" l="1"/>
  <c r="F22" i="48"/>
  <c r="F23" i="48" s="1"/>
  <c r="G34" i="47"/>
  <c r="I33" i="47"/>
  <c r="G32" i="47"/>
  <c r="I32" i="47" s="1"/>
  <c r="G23" i="47"/>
  <c r="I18" i="47"/>
  <c r="I22" i="47" s="1"/>
  <c r="H18" i="47"/>
  <c r="G18" i="47"/>
  <c r="G19" i="47" s="1"/>
  <c r="I34" i="47" l="1"/>
  <c r="G22" i="47"/>
  <c r="G20" i="47"/>
  <c r="G21" i="47" s="1"/>
</calcChain>
</file>

<file path=xl/sharedStrings.xml><?xml version="1.0" encoding="utf-8"?>
<sst xmlns="http://schemas.openxmlformats.org/spreadsheetml/2006/main" count="1503" uniqueCount="183">
  <si>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</si>
  <si>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</si>
  <si>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</si>
  <si>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</si>
  <si>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</si>
  <si>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</si>
  <si>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</si>
  <si>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</si>
  <si>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</si>
  <si>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</si>
  <si>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SYLLA BARAKISSA: 06 43 37 99 - 07 52 44 62</t>
  </si>
  <si>
    <t>SYLLA BANGALI CEL. 05 58 83 99 - 42 51 25 03</t>
  </si>
  <si>
    <t>TOTAL DES BAUX</t>
  </si>
  <si>
    <t>COMMISSION CCGIM</t>
  </si>
  <si>
    <t>BENEFICIAIRE: SYLLA MASSANDJE</t>
  </si>
  <si>
    <t>KAGUI LUCIEN ABIE</t>
  </si>
  <si>
    <t>MDL/C</t>
  </si>
  <si>
    <t>GENDARMERIE</t>
  </si>
  <si>
    <t>05 13 05 04</t>
  </si>
  <si>
    <t>40 90 25 17</t>
  </si>
  <si>
    <t>CONTACTS</t>
  </si>
  <si>
    <t>N° APPT</t>
  </si>
  <si>
    <t>YAO RICHARD MILAN</t>
  </si>
  <si>
    <t>MDL</t>
  </si>
  <si>
    <t>01 04 20 27</t>
  </si>
  <si>
    <t>B2</t>
  </si>
  <si>
    <t>ETTIEN KOUAME</t>
  </si>
  <si>
    <t>09 69 75 48</t>
  </si>
  <si>
    <t>B3</t>
  </si>
  <si>
    <t>A3</t>
  </si>
  <si>
    <t>MARINE</t>
  </si>
  <si>
    <t>DIZO ALAIN MARTIAL</t>
  </si>
  <si>
    <t>QM1</t>
  </si>
  <si>
    <t>03 65 43 54</t>
  </si>
  <si>
    <t>48 26 50 20</t>
  </si>
  <si>
    <t>SCH</t>
  </si>
  <si>
    <t>POLICE</t>
  </si>
  <si>
    <t>A2</t>
  </si>
  <si>
    <t>A4</t>
  </si>
  <si>
    <t>B4</t>
  </si>
  <si>
    <t>GNEPA YROPLO ANDRE</t>
  </si>
  <si>
    <t>41 29  95 20</t>
  </si>
  <si>
    <t>ENTREE</t>
  </si>
  <si>
    <t>GNOLEBA YAKOU ROGER</t>
  </si>
  <si>
    <t>B1</t>
  </si>
  <si>
    <t>03 94 24 17</t>
  </si>
  <si>
    <t>A1</t>
  </si>
  <si>
    <t>COMPLEMENT</t>
  </si>
  <si>
    <t>ARRIERES</t>
  </si>
  <si>
    <t>ABELO LANDRY SIDOINE</t>
  </si>
  <si>
    <t>08 25 45 73</t>
  </si>
  <si>
    <t>02 56 13 82</t>
  </si>
  <si>
    <t>N° CC: 1428934Q</t>
  </si>
  <si>
    <t>DIZO ALAIN MARTIAL doit (2X70 000 F + 30 000 F) =170 000 F au CCGIM</t>
  </si>
  <si>
    <t>ADJUDANT</t>
  </si>
  <si>
    <t>TOTAL DES LOYERS</t>
  </si>
  <si>
    <t>ECOBANK SYLLA MASSANDJE</t>
  </si>
  <si>
    <t>0400811228697701</t>
  </si>
  <si>
    <t>SEHI BI ZOHI DESIRE</t>
  </si>
  <si>
    <t>DJEDJE GAHOUROU GUY EVARD</t>
  </si>
  <si>
    <t>01 38 67 04</t>
  </si>
  <si>
    <t>RETENUES FISCALES</t>
  </si>
  <si>
    <t>OBSERVATION: PRELEVEMENT DIRECT SUR LES BAUX 12% A COMPTER D'AVRIL 2016</t>
  </si>
  <si>
    <t>LES PROPRIETAIRES DOIVENT S'ACQUITER DES 12% DU PREMIER TRIMESTRE 2016</t>
  </si>
  <si>
    <t>MODALITES DE REGLEMENT SUR 2016</t>
  </si>
  <si>
    <t>MENSUALITES</t>
  </si>
  <si>
    <t>TRIMESTRES</t>
  </si>
  <si>
    <t>IMPOTS 2016</t>
  </si>
  <si>
    <t>IMPOTS A PAYER EN 2016</t>
  </si>
  <si>
    <t>IMPOT RESTANT 2016</t>
  </si>
  <si>
    <t>108 008 F CFA</t>
  </si>
  <si>
    <t>DJEDJE GAHOUROU GUY EVARD doit 40 000 F au CCGIM</t>
  </si>
  <si>
    <t>LIBERE FIN AOUT 16</t>
  </si>
  <si>
    <t>GIBRIL KOKHO MARC ROMUALD</t>
  </si>
  <si>
    <t>SGT /C</t>
  </si>
  <si>
    <t>MONTANT VIRE DECEMBRE 2016</t>
  </si>
  <si>
    <t>RELEVE MENSUEL DES BAUX : MOIS DE DECEMBRE 2016</t>
  </si>
  <si>
    <t>Nbre de Pièces</t>
  </si>
  <si>
    <t>ETAGE</t>
  </si>
  <si>
    <t>RDC</t>
  </si>
  <si>
    <t>1er</t>
  </si>
  <si>
    <t>2ième</t>
  </si>
  <si>
    <t>3ième</t>
  </si>
  <si>
    <t>BAÏ MATHIEU</t>
  </si>
  <si>
    <t>04 34 61 34</t>
  </si>
  <si>
    <t>07 34 34 52</t>
  </si>
  <si>
    <t>VACANT</t>
  </si>
  <si>
    <t>MONTANT MENSUEL DES LOYERS</t>
  </si>
  <si>
    <t>MONTANT ANNUEL DES LOYERS</t>
  </si>
  <si>
    <t>DECLARATION IMPOT FONCIER 2017</t>
  </si>
  <si>
    <t>PROPRIETAIRE: SYLLA MASSANDJE - N° CC 1428934Q</t>
  </si>
  <si>
    <t>S/C DE M SYLLA BANGALI CEL. 05 58 83 99 - 42 51 25 03</t>
  </si>
  <si>
    <t>YOPOUGON BK VATICAN - LOT N° 1604 - ÎLOT 127</t>
  </si>
  <si>
    <t>LE GERANT: BAGAYOGO AMADOU - 07 85 65 28</t>
  </si>
  <si>
    <t>DEC 16</t>
  </si>
  <si>
    <t>RELEVE MENSUEL DES BAUX : MOIS DE JANVIER 2017</t>
  </si>
  <si>
    <t xml:space="preserve">MONTANT VIRE </t>
  </si>
  <si>
    <t>RELEVE MENSUEL DES BAUX : MOIS DE FEVRIER 2017</t>
  </si>
  <si>
    <t>RELEVE MENSUEL DES BAUX : MOIS DE MARS 2017</t>
  </si>
  <si>
    <t>RELEVE MENSUEL DES BAUX : MOIS D'AVRIL 2017</t>
  </si>
  <si>
    <t>RELEVE MENSUEL DES BAUX : MOIS DE MAI 2017</t>
  </si>
  <si>
    <t>KONE NAMAZEMIN</t>
  </si>
  <si>
    <t>MILITAIRE</t>
  </si>
  <si>
    <t>08 09 33 60</t>
  </si>
  <si>
    <t>03 95 44 52</t>
  </si>
  <si>
    <t>OUEHI MAKADOU OSCAR PATRICK</t>
  </si>
  <si>
    <t>GR</t>
  </si>
  <si>
    <t>58 43 14 87</t>
  </si>
  <si>
    <t>40 84 12 53</t>
  </si>
  <si>
    <t>RELEVE MENSUEL DES BAUX : MOIS DE JUIN 2017</t>
  </si>
  <si>
    <t>RELEVE MENSUEL DES BAUX : MOIS DE JUILLET 2017</t>
  </si>
  <si>
    <t>MONTANT VIRE A ECOBANK</t>
  </si>
  <si>
    <t>MONTANT VIRE A LA BHCI</t>
  </si>
  <si>
    <t>RELEVE MENSUEL DES BAUX : MOIS DE AOUT 2017</t>
  </si>
  <si>
    <t>ARMEL MICHAEL TIESSE</t>
  </si>
  <si>
    <t>SM</t>
  </si>
  <si>
    <t>07 47 78 54</t>
  </si>
  <si>
    <t>TOTAL PERCU</t>
  </si>
  <si>
    <t>COMMISSION CCGIM RELIQUAT 07/2017</t>
  </si>
  <si>
    <t>BAIL DU MARIN ARMEL MICHAEL TIESSE A REMBOURSER A SON ANCIEN PROPRIETAIRE PAR LA MARINE. IL N'A PAS PU DEMENAGER</t>
  </si>
  <si>
    <t>REMBOURSEMENT FRAIS DE DOSSIER  BAIL MARINE</t>
  </si>
  <si>
    <t>COMMISSION  COMPLEMENT BAIL 08/17 DE M OUEHI A4</t>
  </si>
  <si>
    <t>LOYERS DE 3 MOIS DE M BAÏ  A2 VIRES A LA BHCI 01/09/2017</t>
  </si>
  <si>
    <t>COMPLEMENTS BAIL 07/17 + 08/17</t>
  </si>
  <si>
    <t>REMBOURSEMENT TROP PERCU BAIL MARINE 08/2017</t>
  </si>
  <si>
    <t>SYLLA BANGALY CEL. 05 58 83 99 - 42 51 25 03</t>
  </si>
  <si>
    <t>BENEFICIAIRE: SYLLA MASSANDJE : 45 66 85 56</t>
  </si>
  <si>
    <t>SYLLA FANTA : 45 44 86 71</t>
  </si>
  <si>
    <t>BAIL DU MARIN ARMEL MICHAEL TIESSE SERA PAYE EN OCTOBRE 2017</t>
  </si>
  <si>
    <t>RELEVE MENSUEL DES BAUX : MOIS DE SEPTEMBRE 2017</t>
  </si>
  <si>
    <t>RELEVE MENSUEL DES BAUX : MOIS D'OCTOBRE 2017</t>
  </si>
  <si>
    <t>MONTANT VERSE PAR LE CCGIM A DAME SYLLA FANTA LE 18/09/2017</t>
  </si>
  <si>
    <t>LOYER DE 09/17 DE M BAÏ  A2 VIRES A LA BHCI 02/10/2017</t>
  </si>
  <si>
    <t>LOYER DE 09/17 DE M ABELO  A1 VIRES A LA BHCI 02/10/2017</t>
  </si>
  <si>
    <t>COMPLEMENTS BAIL A4  09/17</t>
  </si>
  <si>
    <t>SOLDE LE 03/10/2017</t>
  </si>
  <si>
    <t>COMMISSION CCGIM BAUX</t>
  </si>
  <si>
    <t>COMMISSION CCGIM LOYERS POLICIERS</t>
  </si>
  <si>
    <t>TOTAL COMMISSIONS CCGIM</t>
  </si>
  <si>
    <t xml:space="preserve">COMMISSION  10% COMPLEMENTS BAUX B3 ET A4 08/17+ 09/17 </t>
  </si>
  <si>
    <t>COMPLEMENTS BAIL B3 08/17 + 09/17 LE 03/10/2017 BHCI</t>
  </si>
  <si>
    <t>COMMISSION CONTIEUX CIE</t>
  </si>
  <si>
    <t>COMMISSION MUTATION CIE</t>
  </si>
  <si>
    <t>COMMISSION SODECI</t>
  </si>
  <si>
    <t>MONTANT VERSE PAR LE CCGIM 11/10/2017 A ECOBANK</t>
  </si>
  <si>
    <t>AVIS DE MUTATION CIE ET SODECI  AU 31/10/2017 - RESILIATION AU 1er NOVEMBRE 2017 SANS PREAVIS</t>
  </si>
  <si>
    <t>COMMISSION 10% A2</t>
  </si>
  <si>
    <t>COMMISSION CCGIM VIREMENT ECOBANK</t>
  </si>
  <si>
    <t>COMMISSIONS FACTUREES</t>
  </si>
  <si>
    <t>COMMISSION CCGIM RELIQUAT 08/2017</t>
  </si>
  <si>
    <t>RELIQUAT COMMISSIONS 08/2017</t>
  </si>
  <si>
    <t xml:space="preserve"> </t>
  </si>
  <si>
    <t>RELIQUAT COMMISSIONS 09/2017</t>
  </si>
  <si>
    <t>41 75 32 46</t>
  </si>
  <si>
    <t>40 57 58 78</t>
  </si>
  <si>
    <t>RELEVE MENSUEL DES BAUX : MOIS DE NOVEMBRE 2017</t>
  </si>
  <si>
    <t>4 0 0 8 1 1 2 2 8 6 9 7 7 0 1</t>
  </si>
  <si>
    <t>LOYER DE 10/17 DE M BAÏ  A2 VIRES A LA BHCI 02/11/2017</t>
  </si>
  <si>
    <t>COMPLEMENTS BAIL B3 10/17 LE 30/10/2017 BHCI</t>
  </si>
  <si>
    <t>COMPLEMENTS BAIL A4  10/17</t>
  </si>
  <si>
    <t xml:space="preserve">COMMISSION  10% COMPLEMENTS BAUX B3 ET A4  10/17 </t>
  </si>
  <si>
    <t>REMBOURSEMENT DES RETENUES FISCALES DE M ABELOT A1</t>
  </si>
  <si>
    <t>LOYER DE 10/17 DE M ABELOT  A1 VIRES A LA BHCI 30/10/2017</t>
  </si>
  <si>
    <t>ABELOT LANDRY SIDOINE</t>
  </si>
  <si>
    <t>MONTANT VERSE PAR LE CCGIM 18/11/2017 A ECOBANK</t>
  </si>
  <si>
    <t>RELEVE MENSUEL DES BAUX : MOIS DE DECEMBRE 2017</t>
  </si>
  <si>
    <t>LOYER DE 11/17 DE M BAÏ  A2 VIRES A LA BHCI 30/11/2017</t>
  </si>
  <si>
    <t>REMBOURSEMENT CONTENTIEUX CIE  A4 M OSCAR</t>
  </si>
  <si>
    <t>REMBOURSEMENT COMMISSION  10% COMPLEMENTS BAUX A4  10/17  NON PARVENU</t>
  </si>
  <si>
    <t>MONTANT VERSE PAR LE CCGIM ……./12/2017 A ECOBANK</t>
  </si>
  <si>
    <t>COMPLEMENTS BAIL B3 11/17 LE 05/12/2017 ORANGE MONEY</t>
  </si>
  <si>
    <t>COMPLEMENTS BAIL A4  11/17  VIRE A LA BHCI LE 04/12/2017</t>
  </si>
  <si>
    <t>LOYER DE 11/17 DE M ABELOT  A1 VIRES A LA BHCI 30/11/2017</t>
  </si>
  <si>
    <t xml:space="preserve">REMBOURSEMENT COMMISSION  10% COMPLEMENTS BAUX B3 + A4  11/17 </t>
  </si>
  <si>
    <t>DOIT A LA CIE POUR SOLDER CONTENTIEUX A4</t>
  </si>
  <si>
    <t>RESTANT A PAYER AFIN DE SOLDER LE CONTENTIEUX CIE A4</t>
  </si>
  <si>
    <t>COMPLEMENTS BAIL B3 12/17 LE 02/01/2017 BHCI</t>
  </si>
  <si>
    <t>COMPLEMENTS BAIL A4 12/17 LE 02/01/2017 BHCI</t>
  </si>
  <si>
    <t>LOYER DE 12/17 DE M BAÏ  A2 VIRES A LA BHCI 02/01/2018</t>
  </si>
  <si>
    <t>LOYER DE 12/17 DE M ABELOT  A1 VIRES A LA BHCI 02/01/2018</t>
  </si>
  <si>
    <t>RELEVE MENSUEL DES BAUX : MOIS DE JANVIER 2018</t>
  </si>
  <si>
    <t>COMMISSION AUGMENTATION A 90 000 F CFA 5 BAUX</t>
  </si>
  <si>
    <t>MONTANT VERSE PAR LE CCGIM A ECOBANK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</si>
</sst>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_€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/>
    <xf numFmtId="0" fontId="0" fillId="0" borderId="0" xfId="0" applyAlignment="1"/>
    <xf numFmtId="3" fontId="11" fillId="0" borderId="1" xfId="0" applyNumberFormat="1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/>
    <xf numFmtId="3" fontId="12" fillId="0" borderId="1" xfId="0" applyNumberFormat="1" applyFont="1" applyBorder="1" applyAlignment="1">
      <alignment horizontal="center" vertical="center" wrapText="1"/>
    </xf>
    <xf numFmtId="0" fontId="1" fillId="2" borderId="0" xfId="0" applyFont="1" applyFill="1" applyBorder="1"/>
    <xf numFmtId="0" fontId="10" fillId="0" borderId="1" xfId="0" applyFont="1" applyBorder="1"/>
    <xf numFmtId="3" fontId="8" fillId="0" borderId="1" xfId="0" applyNumberFormat="1" applyFont="1" applyBorder="1" applyAlignment="1">
      <alignment horizontal="right" vertical="center"/>
    </xf>
    <xf numFmtId="0" fontId="10" fillId="0" borderId="0" xfId="0" applyFont="1" applyBorder="1"/>
    <xf numFmtId="0" fontId="5" fillId="0" borderId="1" xfId="0" applyFont="1" applyBorder="1"/>
    <xf numFmtId="3" fontId="3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3" fontId="5" fillId="0" borderId="0" xfId="0" applyNumberFormat="1" applyFont="1" applyBorder="1"/>
    <xf numFmtId="3" fontId="5" fillId="0" borderId="8" xfId="0" applyNumberFormat="1" applyFont="1" applyBorder="1"/>
    <xf numFmtId="0" fontId="1" fillId="2" borderId="8" xfId="0" applyFont="1" applyFill="1" applyBorder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3" fontId="7" fillId="0" borderId="1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left" vertical="center" wrapText="1"/>
    </xf>
    <xf numFmtId="3" fontId="3" fillId="0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3" fontId="3" fillId="0" borderId="14" xfId="0" applyNumberFormat="1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9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2" borderId="8" xfId="0" applyNumberFormat="1" applyFont="1" applyFill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/>
    <xf numFmtId="3" fontId="3" fillId="4" borderId="1" xfId="0" applyNumberFormat="1" applyFont="1" applyFill="1" applyBorder="1" applyAlignment="1">
      <alignment horizontal="center" vertical="top" wrapText="1"/>
    </xf>
    <xf numFmtId="3" fontId="3" fillId="4" borderId="1" xfId="0" applyNumberFormat="1" applyFont="1" applyFill="1" applyBorder="1" applyAlignment="1">
      <alignment horizontal="left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" fontId="4" fillId="4" borderId="1" xfId="0" applyNumberFormat="1" applyFont="1" applyFill="1" applyBorder="1" applyAlignment="1">
      <alignment horizontal="center" vertical="center"/>
    </xf>
    <xf numFmtId="3" fontId="3" fillId="4" borderId="3" xfId="0" applyNumberFormat="1" applyFont="1" applyFill="1" applyBorder="1" applyAlignment="1">
      <alignment horizontal="center" vertical="top" wrapText="1"/>
    </xf>
    <xf numFmtId="3" fontId="6" fillId="4" borderId="1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/>
    </xf>
    <xf numFmtId="3" fontId="0" fillId="0" borderId="1" xfId="0" applyNumberFormat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5" fillId="0" borderId="0" xfId="0" applyFont="1" applyBorder="1"/>
    <xf numFmtId="3" fontId="5" fillId="2" borderId="0" xfId="0" applyNumberFormat="1" applyFont="1" applyFill="1" applyBorder="1"/>
    <xf numFmtId="0" fontId="5" fillId="2" borderId="0" xfId="0" applyFont="1" applyFill="1" applyBorder="1"/>
    <xf numFmtId="0" fontId="5" fillId="3" borderId="8" xfId="0" applyFont="1" applyFill="1" applyBorder="1"/>
    <xf numFmtId="165" fontId="3" fillId="0" borderId="3" xfId="0" applyNumberFormat="1" applyFont="1" applyBorder="1"/>
    <xf numFmtId="165" fontId="14" fillId="0" borderId="4" xfId="0" applyNumberFormat="1" applyFont="1" applyBorder="1" applyAlignment="1">
      <alignment horizontal="center"/>
    </xf>
    <xf numFmtId="165" fontId="3" fillId="0" borderId="5" xfId="0" applyNumberFormat="1" applyFont="1" applyBorder="1"/>
    <xf numFmtId="165" fontId="3" fillId="0" borderId="15" xfId="0" applyNumberFormat="1" applyFont="1" applyBorder="1"/>
    <xf numFmtId="165" fontId="14" fillId="0" borderId="6" xfId="0" applyNumberFormat="1" applyFont="1" applyBorder="1"/>
    <xf numFmtId="165" fontId="3" fillId="0" borderId="7" xfId="0" applyNumberFormat="1" applyFont="1" applyBorder="1"/>
    <xf numFmtId="165" fontId="14" fillId="0" borderId="4" xfId="0" applyNumberFormat="1" applyFont="1" applyBorder="1"/>
    <xf numFmtId="165" fontId="3" fillId="0" borderId="5" xfId="0" applyNumberFormat="1" applyFont="1" applyBorder="1" applyAlignment="1">
      <alignment horizontal="right"/>
    </xf>
    <xf numFmtId="165" fontId="1" fillId="0" borderId="3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0" fontId="10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/>
    <xf numFmtId="165" fontId="15" fillId="0" borderId="3" xfId="0" applyNumberFormat="1" applyFont="1" applyBorder="1"/>
    <xf numFmtId="165" fontId="16" fillId="0" borderId="4" xfId="0" applyNumberFormat="1" applyFont="1" applyBorder="1" applyAlignment="1">
      <alignment horizontal="center"/>
    </xf>
    <xf numFmtId="165" fontId="15" fillId="0" borderId="5" xfId="0" applyNumberFormat="1" applyFont="1" applyBorder="1"/>
    <xf numFmtId="0" fontId="17" fillId="2" borderId="0" xfId="0" applyFont="1" applyFill="1" applyBorder="1"/>
    <xf numFmtId="0" fontId="15" fillId="0" borderId="0" xfId="0" applyFont="1"/>
    <xf numFmtId="165" fontId="15" fillId="0" borderId="15" xfId="0" applyNumberFormat="1" applyFont="1" applyBorder="1"/>
    <xf numFmtId="165" fontId="16" fillId="0" borderId="6" xfId="0" applyNumberFormat="1" applyFont="1" applyBorder="1"/>
    <xf numFmtId="165" fontId="15" fillId="0" borderId="7" xfId="0" applyNumberFormat="1" applyFont="1" applyBorder="1"/>
    <xf numFmtId="165" fontId="16" fillId="0" borderId="4" xfId="0" applyNumberFormat="1" applyFont="1" applyBorder="1"/>
    <xf numFmtId="165" fontId="15" fillId="0" borderId="5" xfId="0" applyNumberFormat="1" applyFont="1" applyBorder="1" applyAlignment="1">
      <alignment horizontal="right"/>
    </xf>
    <xf numFmtId="165" fontId="17" fillId="0" borderId="3" xfId="0" applyNumberFormat="1" applyFont="1" applyBorder="1"/>
    <xf numFmtId="165" fontId="17" fillId="0" borderId="4" xfId="0" applyNumberFormat="1" applyFont="1" applyBorder="1"/>
    <xf numFmtId="165" fontId="17" fillId="0" borderId="5" xfId="0" applyNumberFormat="1" applyFont="1" applyBorder="1"/>
    <xf numFmtId="3" fontId="18" fillId="0" borderId="1" xfId="0" applyNumberFormat="1" applyFont="1" applyBorder="1"/>
    <xf numFmtId="0" fontId="7" fillId="2" borderId="8" xfId="0" applyFont="1" applyFill="1" applyBorder="1"/>
    <xf numFmtId="0" fontId="7" fillId="3" borderId="1" xfId="0" applyFont="1" applyFill="1" applyBorder="1"/>
    <xf numFmtId="3" fontId="0" fillId="0" borderId="1" xfId="0" applyNumberFormat="1" applyFont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/>
    <xf numFmtId="3" fontId="17" fillId="0" borderId="1" xfId="0" applyNumberFormat="1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center" vertical="center" wrapText="1"/>
    </xf>
    <xf numFmtId="3" fontId="15" fillId="4" borderId="1" xfId="0" applyNumberFormat="1" applyFont="1" applyFill="1" applyBorder="1" applyAlignment="1">
      <alignment horizontal="center" vertical="center" wrapText="1"/>
    </xf>
    <xf numFmtId="3" fontId="15" fillId="2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3" fontId="0" fillId="4" borderId="1" xfId="0" applyNumberFormat="1" applyFont="1" applyFill="1" applyBorder="1" applyAlignment="1">
      <alignment horizontal="center" vertical="top" wrapText="1"/>
    </xf>
    <xf numFmtId="3" fontId="0" fillId="4" borderId="1" xfId="0" applyNumberFormat="1" applyFont="1" applyFill="1" applyBorder="1" applyAlignment="1">
      <alignment horizontal="left" vertical="center" wrapText="1"/>
    </xf>
    <xf numFmtId="3" fontId="0" fillId="4" borderId="1" xfId="0" applyNumberFormat="1" applyFont="1" applyFill="1" applyBorder="1" applyAlignment="1">
      <alignment horizontal="center" vertical="center" wrapText="1"/>
    </xf>
    <xf numFmtId="3" fontId="14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" fontId="0" fillId="4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top" wrapText="1"/>
    </xf>
    <xf numFmtId="3" fontId="20" fillId="0" borderId="1" xfId="0" applyNumberFormat="1" applyFont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3" fontId="0" fillId="4" borderId="3" xfId="0" applyNumberFormat="1" applyFont="1" applyFill="1" applyBorder="1" applyAlignment="1">
      <alignment horizontal="center" vertical="top" wrapText="1"/>
    </xf>
    <xf numFmtId="3" fontId="0" fillId="0" borderId="3" xfId="0" applyNumberFormat="1" applyFont="1" applyBorder="1" applyAlignment="1">
      <alignment horizontal="center" vertical="top" wrapText="1"/>
    </xf>
    <xf numFmtId="3" fontId="0" fillId="2" borderId="3" xfId="0" applyNumberFormat="1" applyFont="1" applyFill="1" applyBorder="1" applyAlignment="1">
      <alignment horizontal="center" vertical="top" wrapText="1"/>
    </xf>
    <xf numFmtId="3" fontId="0" fillId="2" borderId="1" xfId="0" applyNumberFormat="1" applyFont="1" applyFill="1" applyBorder="1" applyAlignment="1">
      <alignment horizontal="lef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" fontId="0" fillId="2" borderId="1" xfId="0" applyNumberFormat="1" applyFont="1" applyFill="1" applyBorder="1" applyAlignment="1">
      <alignment horizontal="center" vertical="center"/>
    </xf>
    <xf numFmtId="3" fontId="20" fillId="4" borderId="1" xfId="0" applyNumberFormat="1" applyFont="1" applyFill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1" fillId="0" borderId="0" xfId="0" applyFont="1"/>
    <xf numFmtId="3" fontId="3" fillId="2" borderId="1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21" fillId="0" borderId="1" xfId="0" applyFont="1" applyBorder="1" applyAlignment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165" fontId="15" fillId="0" borderId="1" xfId="0" applyNumberFormat="1" applyFont="1" applyBorder="1"/>
    <xf numFmtId="165" fontId="15" fillId="0" borderId="1" xfId="0" applyNumberFormat="1" applyFont="1" applyBorder="1" applyAlignment="1">
      <alignment horizontal="right"/>
    </xf>
    <xf numFmtId="165" fontId="17" fillId="0" borderId="1" xfId="0" applyNumberFormat="1" applyFont="1" applyBorder="1"/>
    <xf numFmtId="0" fontId="7" fillId="3" borderId="8" xfId="0" applyFont="1" applyFill="1" applyBorder="1"/>
    <xf numFmtId="165" fontId="16" fillId="0" borderId="1" xfId="0" applyNumberFormat="1" applyFont="1" applyBorder="1" applyAlignment="1">
      <alignment horizontal="center"/>
    </xf>
    <xf numFmtId="0" fontId="15" fillId="0" borderId="1" xfId="0" applyFont="1" applyBorder="1"/>
    <xf numFmtId="165" fontId="16" fillId="0" borderId="1" xfId="0" applyNumberFormat="1" applyFont="1" applyBorder="1"/>
    <xf numFmtId="3" fontId="22" fillId="4" borderId="1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/>
    <xf numFmtId="165" fontId="17" fillId="2" borderId="0" xfId="0" applyNumberFormat="1" applyFont="1" applyFill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 wrapText="1"/>
    </xf>
    <xf numFmtId="3" fontId="3" fillId="4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3" fontId="7" fillId="0" borderId="1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4" fontId="3" fillId="0" borderId="3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3" xfId="0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6" xfId="0" applyBorder="1" applyAlignment="1">
      <alignment horizontal="left"/>
    </xf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 applyAlignment="1">
      <alignment horizontal="right" vertical="top"/>
    </xf>
    <xf numFmtId="0" fontId="5" fillId="0" borderId="0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0" fillId="0" borderId="0" xfId="0" applyAlignment="1">
      <alignment horizontal="left"/>
    </xf>
    <xf numFmtId="0" fontId="5" fillId="3" borderId="3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0" xfId="0" applyFont="1" applyAlignment="1">
      <alignment horizontal="left"/>
    </xf>
    <xf numFmtId="3" fontId="3" fillId="4" borderId="3" xfId="0" applyNumberFormat="1" applyFont="1" applyFill="1" applyBorder="1" applyAlignment="1">
      <alignment horizontal="center" vertical="center" wrapText="1"/>
    </xf>
    <xf numFmtId="3" fontId="3" fillId="4" borderId="4" xfId="0" applyNumberFormat="1" applyFont="1" applyFill="1" applyBorder="1" applyAlignment="1">
      <alignment horizontal="center" vertical="center" wrapText="1"/>
    </xf>
    <xf numFmtId="3" fontId="3" fillId="4" borderId="5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165" fontId="3" fillId="0" borderId="11" xfId="0" applyNumberFormat="1" applyFont="1" applyBorder="1" applyAlignment="1">
      <alignment horizontal="right"/>
    </xf>
    <xf numFmtId="165" fontId="3" fillId="0" borderId="0" xfId="0" applyNumberFormat="1" applyFont="1" applyBorder="1" applyAlignment="1">
      <alignment horizontal="right"/>
    </xf>
    <xf numFmtId="165" fontId="3" fillId="0" borderId="12" xfId="0" applyNumberFormat="1" applyFont="1" applyBorder="1" applyAlignment="1">
      <alignment horizontal="right"/>
    </xf>
    <xf numFmtId="0" fontId="15" fillId="0" borderId="0" xfId="0" applyFont="1" applyAlignment="1">
      <alignment horizontal="left"/>
    </xf>
    <xf numFmtId="0" fontId="15" fillId="2" borderId="3" xfId="0" applyFont="1" applyFill="1" applyBorder="1" applyAlignment="1">
      <alignment horizontal="right"/>
    </xf>
    <xf numFmtId="0" fontId="15" fillId="2" borderId="4" xfId="0" applyFont="1" applyFill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19" fillId="0" borderId="3" xfId="0" applyFont="1" applyBorder="1" applyAlignment="1">
      <alignment horizontal="right"/>
    </xf>
    <xf numFmtId="0" fontId="19" fillId="0" borderId="4" xfId="0" applyFont="1" applyBorder="1" applyAlignment="1">
      <alignment horizontal="right"/>
    </xf>
    <xf numFmtId="0" fontId="19" fillId="0" borderId="5" xfId="0" applyFont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165" fontId="15" fillId="0" borderId="11" xfId="0" applyNumberFormat="1" applyFont="1" applyBorder="1" applyAlignment="1">
      <alignment horizontal="right"/>
    </xf>
    <xf numFmtId="165" fontId="15" fillId="0" borderId="0" xfId="0" applyNumberFormat="1" applyFont="1" applyBorder="1" applyAlignment="1">
      <alignment horizontal="right"/>
    </xf>
    <xf numFmtId="165" fontId="15" fillId="0" borderId="12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right"/>
    </xf>
    <xf numFmtId="0" fontId="15" fillId="2" borderId="5" xfId="0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3" fontId="14" fillId="4" borderId="3" xfId="0" applyNumberFormat="1" applyFont="1" applyFill="1" applyBorder="1" applyAlignment="1">
      <alignment horizontal="center" vertical="center"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14" fillId="4" borderId="5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3" borderId="9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10" xfId="0" applyFont="1" applyFill="1" applyBorder="1" applyAlignment="1">
      <alignment horizontal="right"/>
    </xf>
    <xf numFmtId="0" fontId="15" fillId="2" borderId="1" xfId="0" applyFont="1" applyFill="1" applyBorder="1" applyAlignment="1">
      <alignment horizontal="right"/>
    </xf>
    <xf numFmtId="0" fontId="15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3" fontId="18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23" sqref="F23"/>
    </sheetView>
  </sheetViews>
  <sheetFormatPr baseColWidth="10" defaultRowHeight="15" x14ac:dyDescent="0.25"/>
  <cols>
    <col min="1" max="1" width="3" customWidth="1"/>
    <col min="2" max="2" width="24.28515625" customWidth="1"/>
    <col min="3" max="3" width="7.42578125" customWidth="1"/>
    <col min="4" max="4" width="15" customWidth="1"/>
    <col min="5" max="5" width="8.7109375" customWidth="1"/>
    <col min="6" max="6" width="11.140625" customWidth="1"/>
    <col min="7" max="7" width="10.140625" customWidth="1"/>
    <col min="8" max="8" width="10" customWidth="1"/>
    <col min="9" max="9" width="7.28515625" customWidth="1"/>
  </cols>
  <sheetData>
    <row r="1" spans="1:9" ht="18.75" x14ac:dyDescent="0.25">
      <c r="A1" s="198" t="s">
        <v>89</v>
      </c>
      <c r="B1" s="198"/>
      <c r="C1" s="198"/>
      <c r="D1" s="198"/>
      <c r="E1" s="198"/>
      <c r="F1" s="198"/>
      <c r="G1" s="198"/>
      <c r="H1" s="198"/>
    </row>
    <row r="2" spans="1:9" ht="9" customHeight="1" x14ac:dyDescent="0.25">
      <c r="A2" s="37"/>
      <c r="B2" s="37"/>
      <c r="C2" s="37"/>
      <c r="D2" s="37"/>
      <c r="E2" s="37"/>
      <c r="F2" s="37"/>
      <c r="G2" s="37"/>
      <c r="H2" s="37"/>
    </row>
    <row r="3" spans="1:9" ht="18.75" x14ac:dyDescent="0.3">
      <c r="A3" s="1" t="s">
        <v>0</v>
      </c>
      <c r="D3" s="5"/>
      <c r="E3" s="5"/>
      <c r="G3" s="5"/>
    </row>
    <row r="4" spans="1:9" ht="18.75" x14ac:dyDescent="0.3">
      <c r="A4" s="1" t="s">
        <v>1</v>
      </c>
      <c r="E4" s="5"/>
      <c r="F4" s="5"/>
    </row>
    <row r="5" spans="1:9" ht="15" customHeight="1" x14ac:dyDescent="0.3">
      <c r="A5" s="1" t="s">
        <v>2</v>
      </c>
      <c r="C5" s="196"/>
      <c r="D5" s="196"/>
      <c r="E5" s="196"/>
      <c r="F5" s="196"/>
      <c r="G5" s="196"/>
    </row>
    <row r="6" spans="1:9" ht="13.5" customHeight="1" x14ac:dyDescent="0.3">
      <c r="A6" s="38"/>
    </row>
    <row r="7" spans="1:9" ht="13.5" customHeight="1" x14ac:dyDescent="0.3">
      <c r="A7" s="196" t="s">
        <v>90</v>
      </c>
      <c r="B7" s="196"/>
      <c r="C7" s="196"/>
      <c r="D7" s="196"/>
      <c r="E7" s="196"/>
      <c r="F7" s="196"/>
      <c r="G7" s="196"/>
      <c r="H7" s="196"/>
      <c r="I7" s="196"/>
    </row>
    <row r="8" spans="1:9" ht="8.25" customHeight="1" x14ac:dyDescent="0.3">
      <c r="A8" s="38"/>
    </row>
    <row r="9" spans="1:9" ht="17.25" customHeight="1" x14ac:dyDescent="0.3">
      <c r="A9" s="5" t="s">
        <v>91</v>
      </c>
      <c r="B9" s="38"/>
      <c r="C9" s="38"/>
      <c r="D9" s="38"/>
      <c r="E9" s="38"/>
      <c r="F9" s="38"/>
      <c r="G9" s="38"/>
      <c r="H9" s="38"/>
      <c r="I9" s="38"/>
    </row>
    <row r="10" spans="1:9" ht="8.25" customHeight="1" x14ac:dyDescent="0.3">
      <c r="A10" s="38"/>
    </row>
    <row r="11" spans="1:9" ht="18.75" customHeight="1" x14ac:dyDescent="0.3">
      <c r="A11" s="196" t="s">
        <v>92</v>
      </c>
      <c r="B11" s="196"/>
      <c r="C11" s="196"/>
      <c r="D11" s="196"/>
      <c r="E11" s="196"/>
      <c r="F11" s="196"/>
      <c r="G11" s="196"/>
      <c r="H11" s="196"/>
      <c r="I11" s="196"/>
    </row>
    <row r="12" spans="1:9" ht="13.5" customHeight="1" x14ac:dyDescent="0.3">
      <c r="A12" s="38"/>
    </row>
    <row r="13" spans="1:9" ht="30" customHeight="1" x14ac:dyDescent="0.25">
      <c r="A13" s="9" t="s">
        <v>3</v>
      </c>
      <c r="B13" s="9" t="s">
        <v>4</v>
      </c>
      <c r="C13" s="9" t="s">
        <v>78</v>
      </c>
      <c r="D13" s="9" t="s">
        <v>7</v>
      </c>
      <c r="E13" s="9" t="s">
        <v>77</v>
      </c>
      <c r="F13" s="9" t="s">
        <v>9</v>
      </c>
      <c r="G13" s="199" t="s">
        <v>20</v>
      </c>
      <c r="H13" s="199"/>
      <c r="I13" s="39" t="s">
        <v>21</v>
      </c>
    </row>
    <row r="14" spans="1:9" ht="17.25" customHeight="1" x14ac:dyDescent="0.25">
      <c r="A14" s="2">
        <v>1</v>
      </c>
      <c r="B14" s="8" t="s">
        <v>49</v>
      </c>
      <c r="C14" s="3" t="s">
        <v>79</v>
      </c>
      <c r="D14" s="3" t="s">
        <v>36</v>
      </c>
      <c r="E14" s="22"/>
      <c r="F14" s="3">
        <v>80000</v>
      </c>
      <c r="G14" s="18" t="s">
        <v>50</v>
      </c>
      <c r="H14" s="15" t="s">
        <v>51</v>
      </c>
      <c r="I14" s="16" t="s">
        <v>46</v>
      </c>
    </row>
    <row r="15" spans="1:9" ht="17.25" customHeight="1" x14ac:dyDescent="0.25">
      <c r="A15" s="2">
        <v>2</v>
      </c>
      <c r="B15" s="8" t="s">
        <v>58</v>
      </c>
      <c r="C15" s="2" t="s">
        <v>79</v>
      </c>
      <c r="D15" s="3" t="s">
        <v>17</v>
      </c>
      <c r="E15" s="22">
        <v>2014001236</v>
      </c>
      <c r="F15" s="3">
        <v>70000</v>
      </c>
      <c r="G15" s="18"/>
      <c r="H15" s="15"/>
      <c r="I15" s="16" t="s">
        <v>44</v>
      </c>
    </row>
    <row r="16" spans="1:9" ht="17.25" customHeight="1" x14ac:dyDescent="0.25">
      <c r="A16" s="2">
        <v>3</v>
      </c>
      <c r="B16" s="8" t="s">
        <v>83</v>
      </c>
      <c r="C16" s="2" t="s">
        <v>80</v>
      </c>
      <c r="D16" s="3" t="s">
        <v>36</v>
      </c>
      <c r="E16" s="22"/>
      <c r="F16" s="3">
        <v>80000</v>
      </c>
      <c r="G16" s="18" t="s">
        <v>84</v>
      </c>
      <c r="H16" s="15" t="s">
        <v>85</v>
      </c>
      <c r="I16" s="16" t="s">
        <v>37</v>
      </c>
    </row>
    <row r="17" spans="1:9" ht="17.25" customHeight="1" x14ac:dyDescent="0.25">
      <c r="A17" s="2">
        <v>4</v>
      </c>
      <c r="B17" s="8" t="s">
        <v>22</v>
      </c>
      <c r="C17" s="2" t="s">
        <v>80</v>
      </c>
      <c r="D17" s="3" t="s">
        <v>17</v>
      </c>
      <c r="E17" s="22">
        <v>2014001388</v>
      </c>
      <c r="F17" s="19">
        <v>90000</v>
      </c>
      <c r="G17" s="15" t="s">
        <v>24</v>
      </c>
      <c r="H17" s="15"/>
      <c r="I17" s="16" t="s">
        <v>25</v>
      </c>
    </row>
    <row r="18" spans="1:9" ht="17.25" customHeight="1" x14ac:dyDescent="0.25">
      <c r="A18" s="2">
        <v>5</v>
      </c>
      <c r="B18" s="8" t="s">
        <v>31</v>
      </c>
      <c r="C18" s="3" t="s">
        <v>81</v>
      </c>
      <c r="D18" s="3" t="s">
        <v>30</v>
      </c>
      <c r="E18" s="22"/>
      <c r="F18" s="3">
        <v>70000</v>
      </c>
      <c r="G18" s="15" t="s">
        <v>33</v>
      </c>
      <c r="H18" s="15" t="s">
        <v>34</v>
      </c>
      <c r="I18" s="16" t="s">
        <v>29</v>
      </c>
    </row>
    <row r="19" spans="1:9" ht="17.25" customHeight="1" x14ac:dyDescent="0.25">
      <c r="A19" s="2">
        <v>6</v>
      </c>
      <c r="B19" s="8" t="s">
        <v>26</v>
      </c>
      <c r="C19" s="3" t="s">
        <v>81</v>
      </c>
      <c r="D19" s="3" t="s">
        <v>17</v>
      </c>
      <c r="E19" s="22">
        <v>2014001387</v>
      </c>
      <c r="F19" s="19">
        <v>70000</v>
      </c>
      <c r="G19" s="15" t="s">
        <v>27</v>
      </c>
      <c r="H19" s="15"/>
      <c r="I19" s="16" t="s">
        <v>28</v>
      </c>
    </row>
    <row r="20" spans="1:9" ht="18" customHeight="1" x14ac:dyDescent="0.25">
      <c r="A20" s="2">
        <v>7</v>
      </c>
      <c r="B20" s="44" t="s">
        <v>86</v>
      </c>
      <c r="C20" s="45" t="s">
        <v>82</v>
      </c>
      <c r="D20" s="46"/>
      <c r="E20" s="46"/>
      <c r="F20" s="46"/>
      <c r="G20" s="46"/>
      <c r="H20" s="46"/>
      <c r="I20" s="43" t="s">
        <v>38</v>
      </c>
    </row>
    <row r="21" spans="1:9" ht="19.5" customHeight="1" x14ac:dyDescent="0.25">
      <c r="A21" s="2">
        <v>8</v>
      </c>
      <c r="B21" s="8" t="s">
        <v>40</v>
      </c>
      <c r="C21" s="45" t="s">
        <v>82</v>
      </c>
      <c r="D21" s="3" t="s">
        <v>17</v>
      </c>
      <c r="E21" s="22">
        <v>20140011547</v>
      </c>
      <c r="F21" s="19">
        <v>70000</v>
      </c>
      <c r="G21" s="15" t="s">
        <v>41</v>
      </c>
      <c r="H21" s="15"/>
      <c r="I21" s="16" t="s">
        <v>39</v>
      </c>
    </row>
    <row r="22" spans="1:9" ht="13.5" customHeight="1" x14ac:dyDescent="0.25">
      <c r="A22" s="200" t="s">
        <v>87</v>
      </c>
      <c r="B22" s="201"/>
      <c r="C22" s="201"/>
      <c r="D22" s="201"/>
      <c r="E22" s="202"/>
      <c r="F22" s="47">
        <f>SUM(F14:F21)</f>
        <v>530000</v>
      </c>
      <c r="G22" s="6"/>
      <c r="H22" s="6"/>
    </row>
    <row r="23" spans="1:9" ht="15.75" x14ac:dyDescent="0.25">
      <c r="A23" s="195" t="s">
        <v>88</v>
      </c>
      <c r="B23" s="195"/>
      <c r="C23" s="195"/>
      <c r="D23" s="195"/>
      <c r="E23" s="195"/>
      <c r="F23" s="48">
        <f>PRODUCT(F22,12)</f>
        <v>6360000</v>
      </c>
    </row>
    <row r="24" spans="1:9" ht="8.25" customHeight="1" x14ac:dyDescent="0.25"/>
    <row r="25" spans="1:9" x14ac:dyDescent="0.25">
      <c r="A25" s="197" t="s">
        <v>93</v>
      </c>
      <c r="B25" s="197"/>
      <c r="C25" s="197"/>
      <c r="D25" s="197"/>
      <c r="E25" s="197"/>
      <c r="F25" s="197"/>
      <c r="G25" s="197"/>
      <c r="H25" s="197"/>
      <c r="I25" s="197"/>
    </row>
  </sheetData>
  <mergeCells count="8">
    <mergeCell ref="A23:E23"/>
    <mergeCell ref="A7:I7"/>
    <mergeCell ref="A11:I11"/>
    <mergeCell ref="A25:I25"/>
    <mergeCell ref="A1:H1"/>
    <mergeCell ref="C5:G5"/>
    <mergeCell ref="G13:H13"/>
    <mergeCell ref="A22:E22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4" workbookViewId="0">
      <selection activeCell="G17" sqref="G17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198" t="s">
        <v>113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196" t="s">
        <v>10</v>
      </c>
      <c r="D4" s="196"/>
      <c r="E4" s="196"/>
      <c r="F4" s="196"/>
      <c r="G4" s="196"/>
      <c r="H4" s="196"/>
      <c r="I4" s="196"/>
      <c r="J4" s="196"/>
    </row>
    <row r="5" spans="1:13" ht="6" customHeight="1" x14ac:dyDescent="0.3">
      <c r="A5" s="69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199" t="s">
        <v>20</v>
      </c>
      <c r="K6" s="199"/>
      <c r="L6" s="70" t="s">
        <v>21</v>
      </c>
      <c r="M6" s="70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>
        <v>183200</v>
      </c>
      <c r="I7" s="10"/>
      <c r="J7" s="14" t="s">
        <v>84</v>
      </c>
      <c r="K7" s="14" t="s">
        <v>85</v>
      </c>
      <c r="L7" s="70" t="s">
        <v>37</v>
      </c>
      <c r="M7" s="70" t="s">
        <v>94</v>
      </c>
    </row>
    <row r="8" spans="1:13" ht="18" customHeight="1" x14ac:dyDescent="0.25">
      <c r="A8" s="72"/>
      <c r="B8" s="73" t="s">
        <v>15</v>
      </c>
      <c r="C8" s="74" t="s">
        <v>16</v>
      </c>
      <c r="D8" s="74">
        <v>25416</v>
      </c>
      <c r="E8" s="74" t="s">
        <v>17</v>
      </c>
      <c r="F8" s="63">
        <v>2014001482</v>
      </c>
      <c r="G8" s="74"/>
      <c r="H8" s="58">
        <v>160000</v>
      </c>
      <c r="I8" s="74"/>
      <c r="J8" s="75" t="s">
        <v>18</v>
      </c>
      <c r="K8" s="76" t="s">
        <v>19</v>
      </c>
      <c r="L8" s="77" t="s">
        <v>37</v>
      </c>
      <c r="M8" s="78">
        <v>41883</v>
      </c>
    </row>
    <row r="9" spans="1:13" ht="18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8" customHeight="1" x14ac:dyDescent="0.25">
      <c r="A10" s="79">
        <v>3</v>
      </c>
      <c r="B10" s="73" t="s">
        <v>26</v>
      </c>
      <c r="C10" s="74" t="s">
        <v>23</v>
      </c>
      <c r="D10" s="74">
        <v>43854</v>
      </c>
      <c r="E10" s="74" t="s">
        <v>17</v>
      </c>
      <c r="F10" s="63">
        <v>2014001387</v>
      </c>
      <c r="G10" s="80"/>
      <c r="H10" s="58"/>
      <c r="I10" s="74"/>
      <c r="J10" s="76" t="s">
        <v>27</v>
      </c>
      <c r="K10" s="76"/>
      <c r="L10" s="77" t="s">
        <v>28</v>
      </c>
      <c r="M10" s="78">
        <v>41913</v>
      </c>
    </row>
    <row r="11" spans="1:13" ht="18" customHeight="1" x14ac:dyDescent="0.25">
      <c r="A11" s="7">
        <v>4</v>
      </c>
      <c r="B11" s="8" t="s">
        <v>101</v>
      </c>
      <c r="C11" s="3" t="s">
        <v>74</v>
      </c>
      <c r="D11" s="3">
        <v>90528</v>
      </c>
      <c r="E11" s="3" t="s">
        <v>102</v>
      </c>
      <c r="F11" s="22">
        <v>2014001482</v>
      </c>
      <c r="G11" s="19">
        <v>70000</v>
      </c>
      <c r="H11" s="64"/>
      <c r="I11" s="31">
        <v>10000</v>
      </c>
      <c r="J11" s="15" t="s">
        <v>103</v>
      </c>
      <c r="K11" s="15" t="s">
        <v>104</v>
      </c>
      <c r="L11" s="16" t="s">
        <v>28</v>
      </c>
      <c r="M11" s="17">
        <v>42826</v>
      </c>
    </row>
    <row r="12" spans="1:13" ht="18" customHeight="1" x14ac:dyDescent="0.25">
      <c r="A12" s="7">
        <v>5</v>
      </c>
      <c r="B12" s="8" t="s">
        <v>31</v>
      </c>
      <c r="C12" s="3" t="s">
        <v>32</v>
      </c>
      <c r="D12" s="3">
        <v>57127</v>
      </c>
      <c r="E12" s="3" t="s">
        <v>30</v>
      </c>
      <c r="F12" s="22"/>
      <c r="G12" s="3">
        <v>70000</v>
      </c>
      <c r="H12" s="12">
        <v>360000</v>
      </c>
      <c r="I12" s="32"/>
      <c r="J12" s="15" t="s">
        <v>33</v>
      </c>
      <c r="K12" s="15" t="s">
        <v>34</v>
      </c>
      <c r="L12" s="16" t="s">
        <v>29</v>
      </c>
      <c r="M12" s="17">
        <v>41883</v>
      </c>
    </row>
    <row r="13" spans="1:13" ht="18" customHeight="1" x14ac:dyDescent="0.25">
      <c r="A13" s="7">
        <v>6</v>
      </c>
      <c r="B13" s="65" t="s">
        <v>105</v>
      </c>
      <c r="C13" s="3" t="s">
        <v>74</v>
      </c>
      <c r="D13" s="3">
        <v>90943</v>
      </c>
      <c r="E13" s="3" t="s">
        <v>106</v>
      </c>
      <c r="F13" s="22">
        <v>2014001387</v>
      </c>
      <c r="G13" s="3">
        <v>70000</v>
      </c>
      <c r="H13" s="12">
        <v>140000</v>
      </c>
      <c r="I13" s="32">
        <v>10000</v>
      </c>
      <c r="J13" s="15" t="s">
        <v>107</v>
      </c>
      <c r="K13" s="15" t="s">
        <v>108</v>
      </c>
      <c r="L13" s="16" t="s">
        <v>38</v>
      </c>
      <c r="M13" s="17">
        <v>42887</v>
      </c>
    </row>
    <row r="14" spans="1:13" ht="18" customHeight="1" x14ac:dyDescent="0.25">
      <c r="A14" s="79"/>
      <c r="B14" s="73" t="s">
        <v>59</v>
      </c>
      <c r="C14" s="74" t="s">
        <v>23</v>
      </c>
      <c r="D14" s="74">
        <v>42472</v>
      </c>
      <c r="E14" s="74" t="s">
        <v>17</v>
      </c>
      <c r="F14" s="63"/>
      <c r="G14" s="74"/>
      <c r="H14" s="58">
        <v>40000</v>
      </c>
      <c r="I14" s="74"/>
      <c r="J14" s="76">
        <v>41753246</v>
      </c>
      <c r="K14" s="76" t="s">
        <v>60</v>
      </c>
      <c r="L14" s="77" t="s">
        <v>38</v>
      </c>
      <c r="M14" s="78">
        <v>42461</v>
      </c>
    </row>
    <row r="15" spans="1:13" ht="18" customHeight="1" x14ac:dyDescent="0.25">
      <c r="A15" s="79"/>
      <c r="B15" s="73" t="s">
        <v>73</v>
      </c>
      <c r="C15" s="74" t="s">
        <v>74</v>
      </c>
      <c r="D15" s="74"/>
      <c r="E15" s="74" t="s">
        <v>36</v>
      </c>
      <c r="F15" s="63"/>
      <c r="G15" s="74"/>
      <c r="H15" s="58">
        <v>320000</v>
      </c>
      <c r="I15" s="74"/>
      <c r="J15" s="76"/>
      <c r="K15" s="76"/>
      <c r="L15" s="77" t="s">
        <v>38</v>
      </c>
      <c r="M15" s="78">
        <v>41883</v>
      </c>
    </row>
    <row r="16" spans="1:13" ht="18" customHeight="1" x14ac:dyDescent="0.25">
      <c r="A16" s="82">
        <v>7</v>
      </c>
      <c r="B16" s="83" t="s">
        <v>114</v>
      </c>
      <c r="C16" s="31" t="s">
        <v>115</v>
      </c>
      <c r="D16" s="31">
        <v>57094</v>
      </c>
      <c r="E16" s="3" t="s">
        <v>30</v>
      </c>
      <c r="F16" s="84"/>
      <c r="G16" s="31">
        <v>70000</v>
      </c>
      <c r="H16" s="85"/>
      <c r="I16" s="31">
        <v>50000</v>
      </c>
      <c r="J16" s="86" t="s">
        <v>116</v>
      </c>
      <c r="K16" s="86"/>
      <c r="L16" s="77" t="s">
        <v>39</v>
      </c>
      <c r="M16" s="87">
        <v>42948</v>
      </c>
    </row>
    <row r="17" spans="1:13" ht="18" customHeight="1" x14ac:dyDescent="0.25">
      <c r="A17" s="79"/>
      <c r="B17" s="73" t="s">
        <v>40</v>
      </c>
      <c r="C17" s="72" t="s">
        <v>23</v>
      </c>
      <c r="D17" s="72">
        <v>6787</v>
      </c>
      <c r="E17" s="74" t="s">
        <v>17</v>
      </c>
      <c r="F17" s="63">
        <v>20140011547</v>
      </c>
      <c r="G17" s="80"/>
      <c r="H17" s="58">
        <v>420000</v>
      </c>
      <c r="I17" s="74"/>
      <c r="J17" s="76" t="s">
        <v>41</v>
      </c>
      <c r="K17" s="76"/>
      <c r="L17" s="77" t="s">
        <v>39</v>
      </c>
      <c r="M17" s="78">
        <v>41883</v>
      </c>
    </row>
    <row r="18" spans="1:13" ht="18" customHeight="1" x14ac:dyDescent="0.25">
      <c r="A18" s="79"/>
      <c r="B18" s="73" t="s">
        <v>43</v>
      </c>
      <c r="C18" s="72" t="s">
        <v>23</v>
      </c>
      <c r="D18" s="72">
        <v>42579</v>
      </c>
      <c r="E18" s="74" t="s">
        <v>17</v>
      </c>
      <c r="F18" s="63">
        <v>2014001236</v>
      </c>
      <c r="G18" s="74"/>
      <c r="H18" s="58">
        <v>270000</v>
      </c>
      <c r="I18" s="81"/>
      <c r="J18" s="76" t="s">
        <v>45</v>
      </c>
      <c r="K18" s="76"/>
      <c r="L18" s="77" t="s">
        <v>44</v>
      </c>
      <c r="M18" s="78">
        <v>41913</v>
      </c>
    </row>
    <row r="19" spans="1:13" ht="18" customHeight="1" x14ac:dyDescent="0.25">
      <c r="A19" s="7">
        <v>8</v>
      </c>
      <c r="B19" s="8" t="s">
        <v>58</v>
      </c>
      <c r="C19" s="2" t="s">
        <v>23</v>
      </c>
      <c r="D19" s="2">
        <v>43413</v>
      </c>
      <c r="E19" s="3" t="s">
        <v>17</v>
      </c>
      <c r="F19" s="22">
        <v>2014001236</v>
      </c>
      <c r="G19" s="3">
        <v>70000</v>
      </c>
      <c r="H19" s="13">
        <v>270000</v>
      </c>
      <c r="I19" s="4"/>
      <c r="J19" s="18">
        <v>40575878</v>
      </c>
      <c r="K19" s="15"/>
      <c r="L19" s="16" t="s">
        <v>44</v>
      </c>
      <c r="M19" s="17">
        <v>42125</v>
      </c>
    </row>
    <row r="20" spans="1:13" ht="18" customHeight="1" x14ac:dyDescent="0.25">
      <c r="A20" s="7">
        <v>9</v>
      </c>
      <c r="B20" s="8" t="s">
        <v>49</v>
      </c>
      <c r="C20" s="3" t="s">
        <v>35</v>
      </c>
      <c r="D20" s="2"/>
      <c r="E20" s="3" t="s">
        <v>36</v>
      </c>
      <c r="F20" s="22"/>
      <c r="G20" s="3">
        <v>80000</v>
      </c>
      <c r="H20" s="13">
        <v>80000</v>
      </c>
      <c r="I20" s="4"/>
      <c r="J20" s="18" t="s">
        <v>50</v>
      </c>
      <c r="K20" s="15" t="s">
        <v>51</v>
      </c>
      <c r="L20" s="16" t="s">
        <v>46</v>
      </c>
      <c r="M20" s="17">
        <v>41913</v>
      </c>
    </row>
    <row r="21" spans="1:13" ht="13.5" customHeight="1" x14ac:dyDescent="0.25">
      <c r="A21" s="217" t="s">
        <v>12</v>
      </c>
      <c r="B21" s="201"/>
      <c r="C21" s="201"/>
      <c r="D21" s="201"/>
      <c r="E21" s="201"/>
      <c r="F21" s="202"/>
      <c r="G21" s="51">
        <f>SUM(G8:G19)</f>
        <v>440000</v>
      </c>
      <c r="H21" s="28">
        <f t="shared" ref="H21" si="0">SUM(H8:H20)</f>
        <v>2060000</v>
      </c>
      <c r="I21" s="23"/>
      <c r="J21" s="6"/>
      <c r="K21" s="6"/>
    </row>
    <row r="22" spans="1:13" ht="13.5" customHeight="1" x14ac:dyDescent="0.25">
      <c r="A22" s="214" t="s">
        <v>55</v>
      </c>
      <c r="B22" s="215"/>
      <c r="C22" s="215"/>
      <c r="D22" s="215"/>
      <c r="E22" s="215"/>
      <c r="F22" s="216"/>
      <c r="G22" s="24">
        <f>G21+G20+G7</f>
        <v>620000</v>
      </c>
      <c r="H22" s="29"/>
      <c r="I22" s="20"/>
      <c r="J22" s="6"/>
      <c r="K22" s="6"/>
    </row>
    <row r="23" spans="1:13" ht="13.5" customHeight="1" x14ac:dyDescent="0.25">
      <c r="A23" s="214" t="s">
        <v>61</v>
      </c>
      <c r="B23" s="215"/>
      <c r="C23" s="215"/>
      <c r="D23" s="215"/>
      <c r="E23" s="215"/>
      <c r="F23" s="216"/>
      <c r="G23" s="24">
        <f>PRODUCT(G21,0.12)</f>
        <v>52800</v>
      </c>
      <c r="H23" s="29"/>
      <c r="I23" s="20"/>
      <c r="J23" s="6"/>
      <c r="K23" s="6"/>
    </row>
    <row r="24" spans="1:13" ht="13.5" customHeight="1" x14ac:dyDescent="0.25">
      <c r="A24" s="220" t="s">
        <v>111</v>
      </c>
      <c r="B24" s="221"/>
      <c r="C24" s="221"/>
      <c r="D24" s="221"/>
      <c r="E24" s="221"/>
      <c r="F24" s="222"/>
      <c r="G24" s="71">
        <f>G21-G23+G20</f>
        <v>467200</v>
      </c>
      <c r="H24" s="29"/>
      <c r="I24" s="68">
        <f>SUM(I7:I23)</f>
        <v>70000</v>
      </c>
      <c r="J24" s="6"/>
      <c r="K24" s="6"/>
    </row>
    <row r="25" spans="1:13" ht="13.5" customHeight="1" x14ac:dyDescent="0.25">
      <c r="A25" s="229" t="s">
        <v>112</v>
      </c>
      <c r="B25" s="230"/>
      <c r="C25" s="230"/>
      <c r="D25" s="230"/>
      <c r="E25" s="230"/>
      <c r="F25" s="231"/>
      <c r="G25" s="71"/>
      <c r="H25" s="29"/>
      <c r="I25" s="91"/>
      <c r="J25" s="6"/>
      <c r="K25" s="6"/>
    </row>
    <row r="26" spans="1:13" ht="13.5" customHeight="1" x14ac:dyDescent="0.25">
      <c r="A26" s="232" t="s">
        <v>117</v>
      </c>
      <c r="B26" s="233"/>
      <c r="C26" s="233"/>
      <c r="D26" s="233"/>
      <c r="E26" s="233"/>
      <c r="F26" s="234"/>
      <c r="G26" s="71">
        <f>SUM(G24:G25)</f>
        <v>467200</v>
      </c>
      <c r="H26" s="29"/>
      <c r="I26" s="91"/>
      <c r="J26" s="6"/>
      <c r="K26" s="6"/>
    </row>
    <row r="27" spans="1:13" ht="13.5" customHeight="1" x14ac:dyDescent="0.25">
      <c r="A27" s="223" t="s">
        <v>118</v>
      </c>
      <c r="B27" s="223"/>
      <c r="C27" s="223"/>
      <c r="D27" s="223"/>
      <c r="E27" s="223"/>
      <c r="F27" s="223"/>
      <c r="G27" s="71">
        <v>3500</v>
      </c>
      <c r="H27" s="29"/>
      <c r="I27" s="91"/>
      <c r="J27" s="6"/>
      <c r="K27" s="6"/>
    </row>
    <row r="28" spans="1:13" ht="13.5" customHeight="1" x14ac:dyDescent="0.25">
      <c r="A28" s="236" t="s">
        <v>146</v>
      </c>
      <c r="B28" s="237"/>
      <c r="C28" s="237"/>
      <c r="D28" s="237"/>
      <c r="E28" s="237"/>
      <c r="F28" s="238"/>
      <c r="G28" s="71">
        <v>10000</v>
      </c>
      <c r="H28" s="29"/>
      <c r="I28" s="91"/>
      <c r="J28" s="6"/>
      <c r="K28" s="6"/>
    </row>
    <row r="29" spans="1:13" ht="12.75" customHeight="1" x14ac:dyDescent="0.25">
      <c r="A29" s="223" t="s">
        <v>147</v>
      </c>
      <c r="B29" s="223"/>
      <c r="C29" s="223"/>
      <c r="D29" s="223"/>
      <c r="E29" s="223"/>
      <c r="F29" s="223"/>
      <c r="G29" s="24">
        <f>590000*0.05</f>
        <v>29500</v>
      </c>
      <c r="H29" s="29"/>
      <c r="I29" s="30">
        <f>I24*0.1</f>
        <v>7000</v>
      </c>
      <c r="J29" s="26"/>
    </row>
    <row r="30" spans="1:13" ht="12.75" customHeight="1" x14ac:dyDescent="0.25">
      <c r="A30" s="239" t="s">
        <v>138</v>
      </c>
      <c r="B30" s="240"/>
      <c r="C30" s="240"/>
      <c r="D30" s="240"/>
      <c r="E30" s="240"/>
      <c r="F30" s="241"/>
      <c r="G30" s="24">
        <f>SUM(G27:G29:I29)</f>
        <v>50000</v>
      </c>
      <c r="H30" s="29"/>
      <c r="I30" s="93"/>
      <c r="J30" s="26"/>
    </row>
    <row r="31" spans="1:13" x14ac:dyDescent="0.25">
      <c r="A31" s="203" t="s">
        <v>148</v>
      </c>
      <c r="B31" s="203"/>
      <c r="C31" s="203"/>
      <c r="D31" s="203"/>
      <c r="E31" s="203"/>
      <c r="F31" s="203"/>
      <c r="G31" s="88">
        <v>41500</v>
      </c>
    </row>
    <row r="32" spans="1:13" ht="15.75" x14ac:dyDescent="0.25">
      <c r="A32" s="223" t="s">
        <v>149</v>
      </c>
      <c r="B32" s="223"/>
      <c r="C32" s="223"/>
      <c r="D32" s="223"/>
      <c r="E32" s="223"/>
      <c r="F32" s="223"/>
      <c r="G32" s="111">
        <v>8500</v>
      </c>
    </row>
    <row r="33" spans="1:13" x14ac:dyDescent="0.25">
      <c r="A33" s="235" t="s">
        <v>119</v>
      </c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</row>
  </sheetData>
  <mergeCells count="16">
    <mergeCell ref="A33:M33"/>
    <mergeCell ref="A31:F31"/>
    <mergeCell ref="A24:F24"/>
    <mergeCell ref="A25:F25"/>
    <mergeCell ref="A26:F26"/>
    <mergeCell ref="A29:F29"/>
    <mergeCell ref="A27:F27"/>
    <mergeCell ref="A28:F28"/>
    <mergeCell ref="A30:F30"/>
    <mergeCell ref="A32:F32"/>
    <mergeCell ref="A23:F23"/>
    <mergeCell ref="A1:K1"/>
    <mergeCell ref="C4:J4"/>
    <mergeCell ref="J6:K6"/>
    <mergeCell ref="A21:F21"/>
    <mergeCell ref="A22:F22"/>
  </mergeCells>
  <pageMargins left="0.11811023622047245" right="0.11811023622047245" top="0.74803149606299213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4" workbookViewId="0">
      <selection activeCell="G11" sqref="G11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198" t="s">
        <v>129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3" ht="18.75" x14ac:dyDescent="0.3">
      <c r="A2" s="1" t="s">
        <v>0</v>
      </c>
      <c r="E2" s="244" t="s">
        <v>126</v>
      </c>
      <c r="F2" s="244"/>
      <c r="G2" s="244"/>
      <c r="H2" s="244"/>
      <c r="I2" s="244"/>
      <c r="J2" s="5" t="s">
        <v>52</v>
      </c>
    </row>
    <row r="3" spans="1:13" ht="16.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3" ht="15" customHeight="1" x14ac:dyDescent="0.3">
      <c r="A4" s="1" t="s">
        <v>2</v>
      </c>
      <c r="C4" s="196" t="s">
        <v>127</v>
      </c>
      <c r="D4" s="196"/>
      <c r="E4" s="196"/>
      <c r="F4" s="196"/>
      <c r="G4" s="196"/>
      <c r="H4" s="196"/>
      <c r="I4" s="196"/>
      <c r="J4" s="196"/>
    </row>
    <row r="5" spans="1:13" ht="6" customHeight="1" x14ac:dyDescent="0.3">
      <c r="A5" s="89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199" t="s">
        <v>20</v>
      </c>
      <c r="K6" s="199"/>
      <c r="L6" s="90" t="s">
        <v>21</v>
      </c>
      <c r="M6" s="90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2">
        <v>91600</v>
      </c>
      <c r="I7" s="9"/>
      <c r="J7" s="14" t="s">
        <v>84</v>
      </c>
      <c r="K7" s="14" t="s">
        <v>85</v>
      </c>
      <c r="L7" s="90" t="s">
        <v>37</v>
      </c>
      <c r="M7" s="90" t="s">
        <v>94</v>
      </c>
    </row>
    <row r="8" spans="1:13" ht="18" customHeight="1" x14ac:dyDescent="0.25">
      <c r="A8" s="72"/>
      <c r="B8" s="73" t="s">
        <v>15</v>
      </c>
      <c r="C8" s="74" t="s">
        <v>16</v>
      </c>
      <c r="D8" s="74">
        <v>25416</v>
      </c>
      <c r="E8" s="74" t="s">
        <v>17</v>
      </c>
      <c r="F8" s="63">
        <v>2014001482</v>
      </c>
      <c r="G8" s="74"/>
      <c r="H8" s="58">
        <v>160000</v>
      </c>
      <c r="I8" s="74"/>
      <c r="J8" s="75" t="s">
        <v>18</v>
      </c>
      <c r="K8" s="76" t="s">
        <v>19</v>
      </c>
      <c r="L8" s="77" t="s">
        <v>37</v>
      </c>
      <c r="M8" s="78">
        <v>41883</v>
      </c>
    </row>
    <row r="9" spans="1:13" ht="18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1"/>
      <c r="J9" s="15" t="s">
        <v>24</v>
      </c>
      <c r="K9" s="15"/>
      <c r="L9" s="16" t="s">
        <v>25</v>
      </c>
      <c r="M9" s="17">
        <v>41883</v>
      </c>
    </row>
    <row r="10" spans="1:13" ht="18" customHeight="1" x14ac:dyDescent="0.25">
      <c r="A10" s="79">
        <v>3</v>
      </c>
      <c r="B10" s="73" t="s">
        <v>26</v>
      </c>
      <c r="C10" s="74" t="s">
        <v>23</v>
      </c>
      <c r="D10" s="74">
        <v>43854</v>
      </c>
      <c r="E10" s="74" t="s">
        <v>17</v>
      </c>
      <c r="F10" s="63">
        <v>2014001387</v>
      </c>
      <c r="G10" s="80">
        <v>70000</v>
      </c>
      <c r="H10" s="58"/>
      <c r="I10" s="74"/>
      <c r="J10" s="76" t="s">
        <v>27</v>
      </c>
      <c r="K10" s="76"/>
      <c r="L10" s="77" t="s">
        <v>28</v>
      </c>
      <c r="M10" s="78">
        <v>41913</v>
      </c>
    </row>
    <row r="11" spans="1:13" ht="18" customHeight="1" x14ac:dyDescent="0.25">
      <c r="A11" s="7">
        <v>4</v>
      </c>
      <c r="B11" s="8" t="s">
        <v>101</v>
      </c>
      <c r="C11" s="3" t="s">
        <v>74</v>
      </c>
      <c r="D11" s="3">
        <v>90528</v>
      </c>
      <c r="E11" s="3" t="s">
        <v>102</v>
      </c>
      <c r="F11" s="22">
        <v>2014001482</v>
      </c>
      <c r="G11" s="19">
        <v>70000</v>
      </c>
      <c r="H11" s="12">
        <v>10000</v>
      </c>
      <c r="I11" s="31"/>
      <c r="J11" s="15" t="s">
        <v>103</v>
      </c>
      <c r="K11" s="15" t="s">
        <v>104</v>
      </c>
      <c r="L11" s="16" t="s">
        <v>28</v>
      </c>
      <c r="M11" s="17">
        <v>42826</v>
      </c>
    </row>
    <row r="12" spans="1:13" ht="18" customHeight="1" x14ac:dyDescent="0.25">
      <c r="A12" s="7">
        <v>5</v>
      </c>
      <c r="B12" s="8" t="s">
        <v>31</v>
      </c>
      <c r="C12" s="3" t="s">
        <v>32</v>
      </c>
      <c r="D12" s="3">
        <v>57127</v>
      </c>
      <c r="E12" s="3" t="s">
        <v>30</v>
      </c>
      <c r="F12" s="22"/>
      <c r="G12" s="3">
        <v>70000</v>
      </c>
      <c r="H12" s="12">
        <v>370000</v>
      </c>
      <c r="I12" s="31"/>
      <c r="J12" s="15" t="s">
        <v>33</v>
      </c>
      <c r="K12" s="15" t="s">
        <v>34</v>
      </c>
      <c r="L12" s="16" t="s">
        <v>29</v>
      </c>
      <c r="M12" s="17">
        <v>41883</v>
      </c>
    </row>
    <row r="13" spans="1:13" ht="18" customHeight="1" x14ac:dyDescent="0.25">
      <c r="A13" s="7"/>
      <c r="B13" s="65" t="s">
        <v>105</v>
      </c>
      <c r="C13" s="3" t="s">
        <v>74</v>
      </c>
      <c r="D13" s="3">
        <v>90943</v>
      </c>
      <c r="E13" s="3" t="s">
        <v>106</v>
      </c>
      <c r="F13" s="22">
        <v>2014001387</v>
      </c>
      <c r="G13" s="3">
        <v>70000</v>
      </c>
      <c r="H13" s="12">
        <v>210000</v>
      </c>
      <c r="I13" s="31"/>
      <c r="J13" s="15" t="s">
        <v>107</v>
      </c>
      <c r="K13" s="15" t="s">
        <v>108</v>
      </c>
      <c r="L13" s="16" t="s">
        <v>38</v>
      </c>
      <c r="M13" s="17">
        <v>42887</v>
      </c>
    </row>
    <row r="14" spans="1:13" ht="18" customHeight="1" x14ac:dyDescent="0.25">
      <c r="A14" s="79"/>
      <c r="B14" s="73" t="s">
        <v>59</v>
      </c>
      <c r="C14" s="74" t="s">
        <v>23</v>
      </c>
      <c r="D14" s="74">
        <v>42472</v>
      </c>
      <c r="E14" s="74" t="s">
        <v>17</v>
      </c>
      <c r="F14" s="63"/>
      <c r="G14" s="74"/>
      <c r="H14" s="58">
        <v>40000</v>
      </c>
      <c r="I14" s="74"/>
      <c r="J14" s="76">
        <v>41753246</v>
      </c>
      <c r="K14" s="76" t="s">
        <v>60</v>
      </c>
      <c r="L14" s="77" t="s">
        <v>38</v>
      </c>
      <c r="M14" s="78">
        <v>42461</v>
      </c>
    </row>
    <row r="15" spans="1:13" ht="18" customHeight="1" x14ac:dyDescent="0.25">
      <c r="A15" s="79"/>
      <c r="B15" s="73" t="s">
        <v>73</v>
      </c>
      <c r="C15" s="74" t="s">
        <v>74</v>
      </c>
      <c r="D15" s="74"/>
      <c r="E15" s="74" t="s">
        <v>36</v>
      </c>
      <c r="F15" s="63"/>
      <c r="G15" s="74"/>
      <c r="H15" s="58">
        <v>320000</v>
      </c>
      <c r="I15" s="74"/>
      <c r="J15" s="76"/>
      <c r="K15" s="76"/>
      <c r="L15" s="77" t="s">
        <v>38</v>
      </c>
      <c r="M15" s="78">
        <v>41883</v>
      </c>
    </row>
    <row r="16" spans="1:13" ht="18" customHeight="1" x14ac:dyDescent="0.25">
      <c r="A16" s="82">
        <v>6</v>
      </c>
      <c r="B16" s="83" t="s">
        <v>114</v>
      </c>
      <c r="C16" s="31" t="s">
        <v>115</v>
      </c>
      <c r="D16" s="31">
        <v>57094</v>
      </c>
      <c r="E16" s="3" t="s">
        <v>30</v>
      </c>
      <c r="F16" s="84"/>
      <c r="G16" s="31"/>
      <c r="H16" s="85"/>
      <c r="I16" s="31"/>
      <c r="J16" s="86" t="s">
        <v>116</v>
      </c>
      <c r="K16" s="86"/>
      <c r="L16" s="77" t="s">
        <v>39</v>
      </c>
      <c r="M16" s="87">
        <v>42948</v>
      </c>
    </row>
    <row r="17" spans="1:13" ht="18" customHeight="1" x14ac:dyDescent="0.25">
      <c r="A17" s="79"/>
      <c r="B17" s="73" t="s">
        <v>40</v>
      </c>
      <c r="C17" s="72" t="s">
        <v>23</v>
      </c>
      <c r="D17" s="72">
        <v>6787</v>
      </c>
      <c r="E17" s="74" t="s">
        <v>17</v>
      </c>
      <c r="F17" s="63">
        <v>20140011547</v>
      </c>
      <c r="G17" s="80"/>
      <c r="H17" s="58">
        <v>420000</v>
      </c>
      <c r="I17" s="74"/>
      <c r="J17" s="76" t="s">
        <v>41</v>
      </c>
      <c r="K17" s="76"/>
      <c r="L17" s="77" t="s">
        <v>39</v>
      </c>
      <c r="M17" s="78">
        <v>41883</v>
      </c>
    </row>
    <row r="18" spans="1:13" ht="18" customHeight="1" x14ac:dyDescent="0.25">
      <c r="A18" s="79"/>
      <c r="B18" s="73" t="s">
        <v>43</v>
      </c>
      <c r="C18" s="72" t="s">
        <v>23</v>
      </c>
      <c r="D18" s="72">
        <v>42579</v>
      </c>
      <c r="E18" s="74" t="s">
        <v>17</v>
      </c>
      <c r="F18" s="63">
        <v>2014001236</v>
      </c>
      <c r="G18" s="245" t="s">
        <v>135</v>
      </c>
      <c r="H18" s="246"/>
      <c r="I18" s="247"/>
      <c r="J18" s="76" t="s">
        <v>45</v>
      </c>
      <c r="K18" s="76"/>
      <c r="L18" s="77" t="s">
        <v>44</v>
      </c>
      <c r="M18" s="78">
        <v>41913</v>
      </c>
    </row>
    <row r="19" spans="1:13" ht="18" customHeight="1" x14ac:dyDescent="0.25">
      <c r="A19" s="7">
        <v>7</v>
      </c>
      <c r="B19" s="8" t="s">
        <v>58</v>
      </c>
      <c r="C19" s="2" t="s">
        <v>23</v>
      </c>
      <c r="D19" s="2">
        <v>43413</v>
      </c>
      <c r="E19" s="3" t="s">
        <v>17</v>
      </c>
      <c r="F19" s="22">
        <v>2014001236</v>
      </c>
      <c r="G19" s="3">
        <v>70000</v>
      </c>
      <c r="H19" s="13">
        <v>280000</v>
      </c>
      <c r="I19" s="3"/>
      <c r="J19" s="18">
        <v>40575878</v>
      </c>
      <c r="K19" s="15"/>
      <c r="L19" s="16" t="s">
        <v>44</v>
      </c>
      <c r="M19" s="17">
        <v>42125</v>
      </c>
    </row>
    <row r="20" spans="1:13" ht="18" customHeight="1" x14ac:dyDescent="0.25">
      <c r="A20" s="7">
        <v>8</v>
      </c>
      <c r="B20" s="8" t="s">
        <v>49</v>
      </c>
      <c r="C20" s="3" t="s">
        <v>35</v>
      </c>
      <c r="D20" s="2"/>
      <c r="E20" s="3" t="s">
        <v>36</v>
      </c>
      <c r="F20" s="22"/>
      <c r="G20" s="3">
        <v>80000</v>
      </c>
      <c r="H20" s="12">
        <v>80000</v>
      </c>
      <c r="I20" s="3"/>
      <c r="J20" s="18" t="s">
        <v>50</v>
      </c>
      <c r="K20" s="15" t="s">
        <v>51</v>
      </c>
      <c r="L20" s="16" t="s">
        <v>46</v>
      </c>
      <c r="M20" s="17">
        <v>41913</v>
      </c>
    </row>
    <row r="21" spans="1:13" ht="13.5" customHeight="1" x14ac:dyDescent="0.25">
      <c r="A21" s="217" t="s">
        <v>12</v>
      </c>
      <c r="B21" s="201"/>
      <c r="C21" s="201"/>
      <c r="D21" s="201"/>
      <c r="E21" s="201"/>
      <c r="F21" s="202"/>
      <c r="G21" s="51">
        <f>SUM(G8:G19)</f>
        <v>440000</v>
      </c>
      <c r="H21" s="28">
        <f t="shared" ref="H21" si="0">SUM(H8:H20)</f>
        <v>1890000</v>
      </c>
      <c r="I21" s="23"/>
      <c r="J21" s="6"/>
      <c r="K21" s="6"/>
    </row>
    <row r="22" spans="1:13" ht="13.5" customHeight="1" x14ac:dyDescent="0.25">
      <c r="A22" s="214" t="s">
        <v>55</v>
      </c>
      <c r="B22" s="215"/>
      <c r="C22" s="215"/>
      <c r="D22" s="215"/>
      <c r="E22" s="215"/>
      <c r="F22" s="216"/>
      <c r="G22" s="24">
        <f>G21+G20+G7</f>
        <v>620000</v>
      </c>
      <c r="H22" s="242"/>
      <c r="I22" s="95"/>
      <c r="J22" s="6"/>
      <c r="K22" s="6"/>
    </row>
    <row r="23" spans="1:13" ht="13.5" customHeight="1" x14ac:dyDescent="0.25">
      <c r="A23" s="214" t="s">
        <v>61</v>
      </c>
      <c r="B23" s="215"/>
      <c r="C23" s="215"/>
      <c r="D23" s="215"/>
      <c r="E23" s="215"/>
      <c r="F23" s="216"/>
      <c r="G23" s="24">
        <f>PRODUCT(G21,0.12)</f>
        <v>52800</v>
      </c>
      <c r="H23" s="243"/>
      <c r="I23" s="95"/>
      <c r="J23" s="6"/>
      <c r="K23" s="6"/>
    </row>
    <row r="24" spans="1:13" ht="13.5" customHeight="1" x14ac:dyDescent="0.25">
      <c r="A24" s="220" t="s">
        <v>111</v>
      </c>
      <c r="B24" s="221"/>
      <c r="C24" s="221"/>
      <c r="D24" s="221"/>
      <c r="E24" s="221"/>
      <c r="F24" s="222"/>
      <c r="G24" s="71">
        <f>G21-G23+G20</f>
        <v>467200</v>
      </c>
      <c r="H24" s="243"/>
      <c r="I24" s="94"/>
      <c r="J24" s="6"/>
      <c r="K24" s="6"/>
    </row>
    <row r="25" spans="1:13" ht="13.5" customHeight="1" x14ac:dyDescent="0.25">
      <c r="A25" s="229" t="s">
        <v>112</v>
      </c>
      <c r="B25" s="230"/>
      <c r="C25" s="230"/>
      <c r="D25" s="230"/>
      <c r="E25" s="230"/>
      <c r="F25" s="231"/>
      <c r="G25" s="71">
        <v>91600</v>
      </c>
      <c r="H25" s="243"/>
      <c r="I25" s="94"/>
      <c r="J25" s="6"/>
      <c r="K25" s="6"/>
    </row>
    <row r="26" spans="1:13" ht="13.5" customHeight="1" x14ac:dyDescent="0.25">
      <c r="A26" s="232" t="s">
        <v>117</v>
      </c>
      <c r="B26" s="233"/>
      <c r="C26" s="233"/>
      <c r="D26" s="233"/>
      <c r="E26" s="233"/>
      <c r="F26" s="234"/>
      <c r="G26" s="71">
        <f>SUM(G24:G25)</f>
        <v>558800</v>
      </c>
      <c r="H26" s="243"/>
      <c r="I26" s="94"/>
      <c r="J26" s="6"/>
      <c r="K26" s="6"/>
    </row>
    <row r="27" spans="1:13" ht="12.75" customHeight="1" x14ac:dyDescent="0.25">
      <c r="A27" s="223" t="s">
        <v>13</v>
      </c>
      <c r="B27" s="223"/>
      <c r="C27" s="223"/>
      <c r="D27" s="223"/>
      <c r="E27" s="223"/>
      <c r="F27" s="223"/>
      <c r="G27" s="96">
        <f>((G22-G7)*0.05)+(G7*0.1)</f>
        <v>36000</v>
      </c>
      <c r="H27" s="243"/>
      <c r="I27" s="93"/>
      <c r="J27" s="26"/>
    </row>
    <row r="28" spans="1:13" ht="12.75" customHeight="1" x14ac:dyDescent="0.25">
      <c r="A28" s="250" t="s">
        <v>123</v>
      </c>
      <c r="B28" s="251"/>
      <c r="C28" s="251"/>
      <c r="D28" s="251"/>
      <c r="E28" s="251"/>
      <c r="F28" s="251"/>
      <c r="G28" s="97"/>
      <c r="H28" s="98"/>
      <c r="I28" s="99">
        <v>80000</v>
      </c>
      <c r="J28" s="26"/>
    </row>
    <row r="29" spans="1:13" ht="12.75" customHeight="1" x14ac:dyDescent="0.25">
      <c r="A29" s="250" t="s">
        <v>122</v>
      </c>
      <c r="B29" s="251"/>
      <c r="C29" s="251"/>
      <c r="D29" s="251"/>
      <c r="E29" s="251"/>
      <c r="F29" s="251"/>
      <c r="G29" s="252">
        <v>274800</v>
      </c>
      <c r="H29" s="253"/>
      <c r="I29" s="254"/>
      <c r="J29" s="26"/>
    </row>
    <row r="30" spans="1:13" ht="12.75" customHeight="1" x14ac:dyDescent="0.25">
      <c r="A30" s="250" t="s">
        <v>124</v>
      </c>
      <c r="B30" s="251"/>
      <c r="C30" s="251"/>
      <c r="D30" s="251"/>
      <c r="E30" s="251"/>
      <c r="F30" s="251"/>
      <c r="G30" s="100"/>
      <c r="H30" s="101"/>
      <c r="I30" s="102">
        <v>-70000</v>
      </c>
      <c r="J30" s="26"/>
    </row>
    <row r="31" spans="1:13" ht="12.75" customHeight="1" x14ac:dyDescent="0.25">
      <c r="A31" s="250" t="s">
        <v>120</v>
      </c>
      <c r="B31" s="251"/>
      <c r="C31" s="251"/>
      <c r="D31" s="251"/>
      <c r="E31" s="251"/>
      <c r="F31" s="251"/>
      <c r="G31" s="97"/>
      <c r="H31" s="103"/>
      <c r="I31" s="99">
        <v>-40000</v>
      </c>
      <c r="J31" s="26"/>
    </row>
    <row r="32" spans="1:13" ht="12.75" customHeight="1" x14ac:dyDescent="0.25">
      <c r="A32" s="250" t="s">
        <v>121</v>
      </c>
      <c r="B32" s="251"/>
      <c r="C32" s="251"/>
      <c r="D32" s="251"/>
      <c r="E32" s="251"/>
      <c r="F32" s="251"/>
      <c r="G32" s="97"/>
      <c r="H32" s="103"/>
      <c r="I32" s="104">
        <v>-1000</v>
      </c>
      <c r="J32" s="26"/>
    </row>
    <row r="33" spans="1:13" x14ac:dyDescent="0.25">
      <c r="A33" s="248" t="s">
        <v>131</v>
      </c>
      <c r="B33" s="248"/>
      <c r="C33" s="248"/>
      <c r="D33" s="248"/>
      <c r="E33" s="248"/>
      <c r="F33" s="249"/>
      <c r="G33" s="105"/>
      <c r="H33" s="106"/>
      <c r="I33" s="107">
        <f>SUM(G28:I32)</f>
        <v>243800</v>
      </c>
    </row>
    <row r="34" spans="1:13" x14ac:dyDescent="0.25">
      <c r="A34" s="235" t="s">
        <v>128</v>
      </c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</row>
  </sheetData>
  <mergeCells count="21">
    <mergeCell ref="A33:F33"/>
    <mergeCell ref="A28:F28"/>
    <mergeCell ref="A34:M34"/>
    <mergeCell ref="A30:F30"/>
    <mergeCell ref="G29:I29"/>
    <mergeCell ref="A31:F31"/>
    <mergeCell ref="A29:F29"/>
    <mergeCell ref="A32:F32"/>
    <mergeCell ref="A23:F23"/>
    <mergeCell ref="H22:H27"/>
    <mergeCell ref="E2:I2"/>
    <mergeCell ref="A1:K1"/>
    <mergeCell ref="C4:J4"/>
    <mergeCell ref="J6:K6"/>
    <mergeCell ref="A21:F21"/>
    <mergeCell ref="A22:F22"/>
    <mergeCell ref="A24:F24"/>
    <mergeCell ref="A25:F25"/>
    <mergeCell ref="A26:F26"/>
    <mergeCell ref="A27:F27"/>
    <mergeCell ref="G18:I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G19" sqref="G19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198" t="s">
        <v>130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3" ht="14.25" customHeight="1" x14ac:dyDescent="0.3">
      <c r="A2" s="1" t="s">
        <v>0</v>
      </c>
      <c r="E2" s="244" t="s">
        <v>126</v>
      </c>
      <c r="F2" s="244"/>
      <c r="G2" s="244"/>
      <c r="H2" s="244"/>
      <c r="I2" s="244"/>
      <c r="J2" s="5" t="s">
        <v>52</v>
      </c>
    </row>
    <row r="3" spans="1:13" ht="14.2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3" ht="13.5" customHeight="1" x14ac:dyDescent="0.3">
      <c r="A4" s="1" t="s">
        <v>2</v>
      </c>
      <c r="C4" s="196" t="s">
        <v>127</v>
      </c>
      <c r="D4" s="196"/>
      <c r="E4" s="196"/>
      <c r="F4" s="196"/>
      <c r="G4" s="196"/>
      <c r="H4" s="196"/>
      <c r="I4" s="196"/>
      <c r="J4" s="196"/>
    </row>
    <row r="5" spans="1:13" ht="6" customHeight="1" x14ac:dyDescent="0.3">
      <c r="A5" s="92"/>
    </row>
    <row r="6" spans="1:13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271" t="s">
        <v>20</v>
      </c>
      <c r="K6" s="271"/>
      <c r="L6" s="110" t="s">
        <v>21</v>
      </c>
      <c r="M6" s="110" t="s">
        <v>42</v>
      </c>
    </row>
    <row r="7" spans="1:13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139" t="s">
        <v>37</v>
      </c>
      <c r="M7" s="139" t="s">
        <v>94</v>
      </c>
    </row>
    <row r="8" spans="1:13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3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3" ht="15.75" customHeight="1" x14ac:dyDescent="0.25">
      <c r="A10" s="157">
        <v>3</v>
      </c>
      <c r="B10" s="144" t="s">
        <v>151</v>
      </c>
      <c r="C10" s="81" t="s">
        <v>23</v>
      </c>
      <c r="D10" s="145">
        <v>43854</v>
      </c>
      <c r="E10" s="145" t="s">
        <v>17</v>
      </c>
      <c r="F10" s="133">
        <v>2014001387</v>
      </c>
      <c r="G10" s="187"/>
      <c r="H10" s="146"/>
      <c r="I10" s="145"/>
      <c r="J10" s="148" t="s">
        <v>27</v>
      </c>
      <c r="K10" s="148"/>
      <c r="L10" s="149" t="s">
        <v>28</v>
      </c>
      <c r="M10" s="150">
        <v>41913</v>
      </c>
    </row>
    <row r="11" spans="1:13" ht="15.75" customHeight="1" x14ac:dyDescent="0.25">
      <c r="A11" s="158">
        <v>4</v>
      </c>
      <c r="B11" s="65" t="s">
        <v>101</v>
      </c>
      <c r="C11" s="4" t="s">
        <v>74</v>
      </c>
      <c r="D11" s="140">
        <v>90528</v>
      </c>
      <c r="E11" s="140" t="s">
        <v>102</v>
      </c>
      <c r="F11" s="132">
        <v>2014001482</v>
      </c>
      <c r="G11" s="152">
        <v>70000</v>
      </c>
      <c r="H11" s="141"/>
      <c r="I11" s="153">
        <v>20000</v>
      </c>
      <c r="J11" s="154" t="s">
        <v>103</v>
      </c>
      <c r="K11" s="154" t="s">
        <v>104</v>
      </c>
      <c r="L11" s="155" t="s">
        <v>28</v>
      </c>
      <c r="M11" s="156">
        <v>42826</v>
      </c>
    </row>
    <row r="12" spans="1:13" ht="15.75" customHeight="1" x14ac:dyDescent="0.25">
      <c r="A12" s="158">
        <v>5</v>
      </c>
      <c r="B12" s="65" t="s">
        <v>31</v>
      </c>
      <c r="C12" s="4" t="s">
        <v>32</v>
      </c>
      <c r="D12" s="140">
        <v>57127</v>
      </c>
      <c r="E12" s="140" t="s">
        <v>30</v>
      </c>
      <c r="F12" s="132"/>
      <c r="G12" s="140">
        <v>70000</v>
      </c>
      <c r="H12" s="141">
        <v>380000</v>
      </c>
      <c r="I12" s="153"/>
      <c r="J12" s="154" t="s">
        <v>33</v>
      </c>
      <c r="K12" s="154" t="s">
        <v>34</v>
      </c>
      <c r="L12" s="155" t="s">
        <v>29</v>
      </c>
      <c r="M12" s="156">
        <v>41883</v>
      </c>
    </row>
    <row r="13" spans="1:13" ht="15.75" customHeight="1" x14ac:dyDescent="0.25">
      <c r="A13" s="158">
        <v>6</v>
      </c>
      <c r="B13" s="65" t="s">
        <v>105</v>
      </c>
      <c r="C13" s="4" t="s">
        <v>74</v>
      </c>
      <c r="D13" s="140">
        <v>90943</v>
      </c>
      <c r="E13" s="140" t="s">
        <v>106</v>
      </c>
      <c r="F13" s="132">
        <v>2014001387</v>
      </c>
      <c r="G13" s="140">
        <v>70000</v>
      </c>
      <c r="H13" s="141">
        <v>280000</v>
      </c>
      <c r="I13" s="153">
        <v>10000</v>
      </c>
      <c r="J13" s="154" t="s">
        <v>107</v>
      </c>
      <c r="K13" s="154" t="s">
        <v>108</v>
      </c>
      <c r="L13" s="155" t="s">
        <v>38</v>
      </c>
      <c r="M13" s="156">
        <v>42887</v>
      </c>
    </row>
    <row r="14" spans="1:13" ht="15.75" customHeight="1" x14ac:dyDescent="0.25">
      <c r="A14" s="157"/>
      <c r="B14" s="144" t="s">
        <v>59</v>
      </c>
      <c r="C14" s="81" t="s">
        <v>23</v>
      </c>
      <c r="D14" s="145">
        <v>42472</v>
      </c>
      <c r="E14" s="145" t="s">
        <v>17</v>
      </c>
      <c r="F14" s="133"/>
      <c r="G14" s="145"/>
      <c r="H14" s="146">
        <v>40000</v>
      </c>
      <c r="I14" s="145"/>
      <c r="J14" s="148" t="s">
        <v>153</v>
      </c>
      <c r="K14" s="148" t="s">
        <v>60</v>
      </c>
      <c r="L14" s="149" t="s">
        <v>38</v>
      </c>
      <c r="M14" s="150">
        <v>42461</v>
      </c>
    </row>
    <row r="15" spans="1:13" ht="15.75" customHeight="1" x14ac:dyDescent="0.25">
      <c r="A15" s="157"/>
      <c r="B15" s="144" t="s">
        <v>73</v>
      </c>
      <c r="C15" s="81" t="s">
        <v>74</v>
      </c>
      <c r="D15" s="145"/>
      <c r="E15" s="145" t="s">
        <v>36</v>
      </c>
      <c r="F15" s="133"/>
      <c r="G15" s="145"/>
      <c r="H15" s="146">
        <v>320000</v>
      </c>
      <c r="I15" s="145"/>
      <c r="J15" s="148"/>
      <c r="K15" s="148"/>
      <c r="L15" s="149" t="s">
        <v>38</v>
      </c>
      <c r="M15" s="150">
        <v>41883</v>
      </c>
    </row>
    <row r="16" spans="1:13" ht="15.75" customHeight="1" x14ac:dyDescent="0.25">
      <c r="A16" s="159">
        <v>7</v>
      </c>
      <c r="B16" s="160" t="s">
        <v>114</v>
      </c>
      <c r="C16" s="32" t="s">
        <v>115</v>
      </c>
      <c r="D16" s="153">
        <v>57094</v>
      </c>
      <c r="E16" s="140" t="s">
        <v>30</v>
      </c>
      <c r="F16" s="134"/>
      <c r="G16" s="153">
        <v>70000</v>
      </c>
      <c r="H16" s="161"/>
      <c r="I16" s="153"/>
      <c r="J16" s="162" t="s">
        <v>116</v>
      </c>
      <c r="K16" s="162"/>
      <c r="L16" s="149" t="s">
        <v>39</v>
      </c>
      <c r="M16" s="163">
        <v>42948</v>
      </c>
    </row>
    <row r="17" spans="1:13" ht="15.75" customHeight="1" x14ac:dyDescent="0.25">
      <c r="A17" s="157"/>
      <c r="B17" s="144" t="s">
        <v>40</v>
      </c>
      <c r="C17" s="136" t="s">
        <v>23</v>
      </c>
      <c r="D17" s="143">
        <v>6787</v>
      </c>
      <c r="E17" s="145" t="s">
        <v>17</v>
      </c>
      <c r="F17" s="133">
        <v>20140011547</v>
      </c>
      <c r="G17" s="164"/>
      <c r="H17" s="146">
        <v>420000</v>
      </c>
      <c r="I17" s="145"/>
      <c r="J17" s="148" t="s">
        <v>41</v>
      </c>
      <c r="K17" s="148"/>
      <c r="L17" s="149" t="s">
        <v>39</v>
      </c>
      <c r="M17" s="150">
        <v>41883</v>
      </c>
    </row>
    <row r="18" spans="1:13" ht="15.75" customHeight="1" x14ac:dyDescent="0.25">
      <c r="A18" s="157"/>
      <c r="B18" s="144" t="s">
        <v>43</v>
      </c>
      <c r="C18" s="136" t="s">
        <v>23</v>
      </c>
      <c r="D18" s="143">
        <v>42579</v>
      </c>
      <c r="E18" s="145" t="s">
        <v>17</v>
      </c>
      <c r="F18" s="133">
        <v>2014001236</v>
      </c>
      <c r="G18" s="275" t="s">
        <v>135</v>
      </c>
      <c r="H18" s="276"/>
      <c r="I18" s="277"/>
      <c r="J18" s="148" t="s">
        <v>45</v>
      </c>
      <c r="K18" s="148"/>
      <c r="L18" s="149" t="s">
        <v>44</v>
      </c>
      <c r="M18" s="150">
        <v>41913</v>
      </c>
    </row>
    <row r="19" spans="1:13" ht="15.75" customHeight="1" x14ac:dyDescent="0.25">
      <c r="A19" s="158">
        <v>8</v>
      </c>
      <c r="B19" s="65" t="s">
        <v>58</v>
      </c>
      <c r="C19" s="137" t="s">
        <v>23</v>
      </c>
      <c r="D19" s="151">
        <v>43413</v>
      </c>
      <c r="E19" s="140" t="s">
        <v>17</v>
      </c>
      <c r="F19" s="132">
        <v>2014001236</v>
      </c>
      <c r="G19" s="140">
        <v>70000</v>
      </c>
      <c r="H19" s="165">
        <v>290000</v>
      </c>
      <c r="I19" s="140"/>
      <c r="J19" s="166" t="s">
        <v>154</v>
      </c>
      <c r="K19" s="154"/>
      <c r="L19" s="155" t="s">
        <v>44</v>
      </c>
      <c r="M19" s="156">
        <v>42125</v>
      </c>
    </row>
    <row r="20" spans="1:13" ht="15.75" customHeight="1" x14ac:dyDescent="0.25">
      <c r="A20" s="158">
        <v>9</v>
      </c>
      <c r="B20" s="65" t="s">
        <v>49</v>
      </c>
      <c r="C20" s="4" t="s">
        <v>35</v>
      </c>
      <c r="D20" s="151"/>
      <c r="E20" s="140" t="s">
        <v>36</v>
      </c>
      <c r="F20" s="132"/>
      <c r="G20" s="140">
        <v>80000</v>
      </c>
      <c r="H20" s="141"/>
      <c r="I20" s="140"/>
      <c r="J20" s="166" t="s">
        <v>50</v>
      </c>
      <c r="K20" s="154" t="s">
        <v>51</v>
      </c>
      <c r="L20" s="155" t="s">
        <v>46</v>
      </c>
      <c r="M20" s="156">
        <v>41913</v>
      </c>
    </row>
    <row r="21" spans="1:13" ht="13.5" customHeight="1" x14ac:dyDescent="0.25">
      <c r="A21" s="272" t="s">
        <v>12</v>
      </c>
      <c r="B21" s="273"/>
      <c r="C21" s="273"/>
      <c r="D21" s="273"/>
      <c r="E21" s="273"/>
      <c r="F21" s="274"/>
      <c r="G21" s="128">
        <f>SUM(G8:G19)</f>
        <v>440000</v>
      </c>
      <c r="H21" s="129">
        <f t="shared" ref="H21" si="0">SUM(H8:H20)</f>
        <v>1890000</v>
      </c>
      <c r="I21" s="23"/>
      <c r="J21" s="6"/>
      <c r="K21" s="6"/>
    </row>
    <row r="22" spans="1:13" ht="13.5" customHeight="1" x14ac:dyDescent="0.25">
      <c r="A22" s="281" t="s">
        <v>55</v>
      </c>
      <c r="B22" s="282"/>
      <c r="C22" s="282"/>
      <c r="D22" s="282"/>
      <c r="E22" s="282"/>
      <c r="F22" s="283"/>
      <c r="G22" s="130">
        <f>G21+G20+G7</f>
        <v>620000</v>
      </c>
      <c r="H22" s="242"/>
      <c r="I22" s="95"/>
      <c r="J22" s="6"/>
      <c r="K22" s="6"/>
    </row>
    <row r="23" spans="1:13" ht="13.5" customHeight="1" x14ac:dyDescent="0.25">
      <c r="A23" s="281" t="s">
        <v>61</v>
      </c>
      <c r="B23" s="282"/>
      <c r="C23" s="282"/>
      <c r="D23" s="282"/>
      <c r="E23" s="282"/>
      <c r="F23" s="283"/>
      <c r="G23" s="130">
        <f>PRODUCT(G21,0.12)</f>
        <v>52800</v>
      </c>
      <c r="H23" s="243"/>
      <c r="I23" s="95"/>
      <c r="J23" s="6"/>
      <c r="K23" s="6"/>
    </row>
    <row r="24" spans="1:13" ht="13.5" customHeight="1" x14ac:dyDescent="0.25">
      <c r="A24" s="284" t="s">
        <v>111</v>
      </c>
      <c r="B24" s="285"/>
      <c r="C24" s="285"/>
      <c r="D24" s="285"/>
      <c r="E24" s="285"/>
      <c r="F24" s="286"/>
      <c r="G24" s="125">
        <f>G21-G23</f>
        <v>387200</v>
      </c>
      <c r="H24" s="243"/>
      <c r="I24" s="94"/>
      <c r="J24" s="6"/>
      <c r="K24" s="6"/>
    </row>
    <row r="25" spans="1:13" ht="13.5" customHeight="1" x14ac:dyDescent="0.25">
      <c r="A25" s="287" t="s">
        <v>112</v>
      </c>
      <c r="B25" s="288"/>
      <c r="C25" s="288"/>
      <c r="D25" s="288"/>
      <c r="E25" s="288"/>
      <c r="F25" s="289"/>
      <c r="G25" s="125">
        <f>G7+G20-16800</f>
        <v>163200</v>
      </c>
      <c r="H25" s="243"/>
      <c r="I25" s="94"/>
      <c r="J25" s="6"/>
      <c r="K25" s="6"/>
    </row>
    <row r="26" spans="1:13" ht="13.5" customHeight="1" x14ac:dyDescent="0.25">
      <c r="A26" s="260" t="s">
        <v>117</v>
      </c>
      <c r="B26" s="261"/>
      <c r="C26" s="261"/>
      <c r="D26" s="261"/>
      <c r="E26" s="261"/>
      <c r="F26" s="262"/>
      <c r="G26" s="125">
        <f>SUM(G24:G25)</f>
        <v>550400</v>
      </c>
      <c r="H26" s="243"/>
      <c r="I26" s="94"/>
      <c r="J26" s="6"/>
      <c r="K26" s="6"/>
    </row>
    <row r="27" spans="1:13" ht="12.75" customHeight="1" x14ac:dyDescent="0.25">
      <c r="A27" s="263" t="s">
        <v>136</v>
      </c>
      <c r="B27" s="263"/>
      <c r="C27" s="263"/>
      <c r="D27" s="263"/>
      <c r="E27" s="263"/>
      <c r="F27" s="263"/>
      <c r="G27" s="126">
        <f>(G21*0.05)</f>
        <v>22000</v>
      </c>
      <c r="H27" s="243"/>
      <c r="I27" s="93"/>
      <c r="J27" s="26"/>
    </row>
    <row r="28" spans="1:13" ht="12.75" customHeight="1" x14ac:dyDescent="0.25">
      <c r="A28" s="263" t="s">
        <v>137</v>
      </c>
      <c r="B28" s="263"/>
      <c r="C28" s="263"/>
      <c r="D28" s="263"/>
      <c r="E28" s="263"/>
      <c r="F28" s="263"/>
      <c r="G28" s="126">
        <f>(G7+G20)*0.1</f>
        <v>18000</v>
      </c>
      <c r="H28" s="108"/>
      <c r="I28" s="93"/>
      <c r="J28" s="26"/>
    </row>
    <row r="29" spans="1:13" ht="12.75" customHeight="1" x14ac:dyDescent="0.25">
      <c r="A29" s="278" t="s">
        <v>150</v>
      </c>
      <c r="B29" s="279"/>
      <c r="C29" s="279"/>
      <c r="D29" s="279"/>
      <c r="E29" s="279"/>
      <c r="F29" s="280"/>
      <c r="G29" s="126">
        <v>8500</v>
      </c>
      <c r="H29" s="108"/>
      <c r="I29" s="93"/>
      <c r="J29" s="26"/>
    </row>
    <row r="30" spans="1:13" ht="12.75" customHeight="1" x14ac:dyDescent="0.25">
      <c r="A30" s="278" t="s">
        <v>152</v>
      </c>
      <c r="B30" s="279"/>
      <c r="C30" s="279"/>
      <c r="D30" s="279"/>
      <c r="E30" s="279"/>
      <c r="F30" s="280"/>
      <c r="G30" s="126">
        <v>3500</v>
      </c>
      <c r="H30" s="108"/>
      <c r="I30" s="93"/>
      <c r="J30" s="26"/>
    </row>
    <row r="31" spans="1:13" ht="12.75" customHeight="1" x14ac:dyDescent="0.25">
      <c r="A31" s="267" t="s">
        <v>138</v>
      </c>
      <c r="B31" s="268"/>
      <c r="C31" s="268"/>
      <c r="D31" s="268"/>
      <c r="E31" s="268"/>
      <c r="F31" s="269"/>
      <c r="G31" s="127">
        <f>SUM(G27:G30)</f>
        <v>52000</v>
      </c>
      <c r="H31" s="108"/>
      <c r="I31" s="93"/>
      <c r="J31" s="26"/>
    </row>
    <row r="32" spans="1:13" ht="12.75" customHeight="1" x14ac:dyDescent="0.25">
      <c r="A32" s="256" t="s">
        <v>140</v>
      </c>
      <c r="B32" s="257"/>
      <c r="C32" s="257"/>
      <c r="D32" s="257"/>
      <c r="E32" s="257"/>
      <c r="F32" s="257"/>
      <c r="G32" s="112"/>
      <c r="H32" s="113"/>
      <c r="I32" s="114">
        <v>20000</v>
      </c>
      <c r="J32" s="115"/>
      <c r="K32" s="116"/>
      <c r="L32" s="116"/>
      <c r="M32" s="116"/>
    </row>
    <row r="33" spans="1:13" ht="12.75" customHeight="1" x14ac:dyDescent="0.25">
      <c r="A33" s="256" t="s">
        <v>134</v>
      </c>
      <c r="B33" s="257"/>
      <c r="C33" s="257"/>
      <c r="D33" s="257"/>
      <c r="E33" s="257"/>
      <c r="F33" s="257"/>
      <c r="G33" s="112"/>
      <c r="H33" s="113"/>
      <c r="I33" s="114">
        <v>10000</v>
      </c>
      <c r="J33" s="115"/>
      <c r="K33" s="116"/>
      <c r="L33" s="116"/>
      <c r="M33" s="116"/>
    </row>
    <row r="34" spans="1:13" ht="12.75" customHeight="1" x14ac:dyDescent="0.25">
      <c r="A34" s="256" t="s">
        <v>132</v>
      </c>
      <c r="B34" s="257"/>
      <c r="C34" s="257"/>
      <c r="D34" s="257"/>
      <c r="E34" s="257"/>
      <c r="F34" s="257"/>
      <c r="G34" s="264">
        <v>91600</v>
      </c>
      <c r="H34" s="265"/>
      <c r="I34" s="266"/>
      <c r="J34" s="115"/>
      <c r="K34" s="116"/>
      <c r="L34" s="116"/>
      <c r="M34" s="116"/>
    </row>
    <row r="35" spans="1:13" ht="12.75" customHeight="1" x14ac:dyDescent="0.25">
      <c r="A35" s="256" t="s">
        <v>133</v>
      </c>
      <c r="B35" s="257"/>
      <c r="C35" s="257"/>
      <c r="D35" s="257"/>
      <c r="E35" s="257"/>
      <c r="F35" s="257"/>
      <c r="G35" s="117"/>
      <c r="H35" s="118"/>
      <c r="I35" s="119">
        <v>71600</v>
      </c>
      <c r="J35" s="115"/>
      <c r="K35" s="116"/>
      <c r="L35" s="116"/>
      <c r="M35" s="116"/>
    </row>
    <row r="36" spans="1:13" ht="12.75" customHeight="1" x14ac:dyDescent="0.25">
      <c r="A36" s="256" t="s">
        <v>139</v>
      </c>
      <c r="B36" s="257"/>
      <c r="C36" s="257"/>
      <c r="D36" s="257"/>
      <c r="E36" s="257"/>
      <c r="F36" s="257"/>
      <c r="G36" s="112"/>
      <c r="H36" s="120"/>
      <c r="I36" s="121">
        <v>-3000</v>
      </c>
      <c r="J36" s="115"/>
      <c r="K36" s="116"/>
      <c r="L36" s="116"/>
      <c r="M36" s="116"/>
    </row>
    <row r="37" spans="1:13" ht="12.75" customHeight="1" x14ac:dyDescent="0.25">
      <c r="A37" s="256" t="s">
        <v>141</v>
      </c>
      <c r="B37" s="257"/>
      <c r="C37" s="257"/>
      <c r="D37" s="257"/>
      <c r="E37" s="257"/>
      <c r="F37" s="270"/>
      <c r="G37" s="112"/>
      <c r="H37" s="120"/>
      <c r="I37" s="121">
        <v>-10600</v>
      </c>
      <c r="J37" s="115"/>
      <c r="K37" s="116"/>
      <c r="L37" s="116"/>
      <c r="M37" s="116"/>
    </row>
    <row r="38" spans="1:13" ht="12.75" customHeight="1" x14ac:dyDescent="0.25">
      <c r="A38" s="256" t="s">
        <v>142</v>
      </c>
      <c r="B38" s="257"/>
      <c r="C38" s="257"/>
      <c r="D38" s="257"/>
      <c r="E38" s="257"/>
      <c r="F38" s="270"/>
      <c r="G38" s="112"/>
      <c r="H38" s="120"/>
      <c r="I38" s="121">
        <v>-5200</v>
      </c>
      <c r="J38" s="115"/>
      <c r="K38" s="116"/>
      <c r="L38" s="116"/>
      <c r="M38" s="116"/>
    </row>
    <row r="39" spans="1:13" ht="11.25" customHeight="1" x14ac:dyDescent="0.25">
      <c r="A39" s="256" t="s">
        <v>143</v>
      </c>
      <c r="B39" s="257"/>
      <c r="C39" s="257"/>
      <c r="D39" s="257"/>
      <c r="E39" s="257"/>
      <c r="F39" s="270"/>
      <c r="G39" s="112"/>
      <c r="H39" s="120"/>
      <c r="I39" s="121">
        <v>-4800</v>
      </c>
      <c r="J39" s="115"/>
      <c r="K39" s="116"/>
      <c r="L39" s="116"/>
      <c r="M39" s="116"/>
    </row>
    <row r="40" spans="1:13" ht="12" customHeight="1" x14ac:dyDescent="0.25">
      <c r="A40" s="258" t="s">
        <v>144</v>
      </c>
      <c r="B40" s="258"/>
      <c r="C40" s="258"/>
      <c r="D40" s="258"/>
      <c r="E40" s="258"/>
      <c r="F40" s="259"/>
      <c r="G40" s="122"/>
      <c r="H40" s="123"/>
      <c r="I40" s="124">
        <f>SUM(G32:I39)</f>
        <v>169600</v>
      </c>
      <c r="J40" s="116"/>
      <c r="K40" s="116"/>
      <c r="L40" s="116"/>
      <c r="M40" s="116"/>
    </row>
    <row r="41" spans="1:13" ht="12" customHeight="1" x14ac:dyDescent="0.25">
      <c r="A41" s="255" t="s">
        <v>128</v>
      </c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</row>
    <row r="42" spans="1:13" ht="12.75" customHeight="1" x14ac:dyDescent="0.25">
      <c r="A42" s="255" t="s">
        <v>145</v>
      </c>
      <c r="B42" s="255"/>
      <c r="C42" s="255"/>
      <c r="D42" s="255"/>
      <c r="E42" s="255"/>
      <c r="F42" s="255"/>
      <c r="G42" s="255"/>
      <c r="H42" s="255"/>
      <c r="I42" s="255"/>
      <c r="J42" s="255"/>
      <c r="K42" s="116"/>
      <c r="L42" s="116"/>
      <c r="M42" s="116"/>
    </row>
  </sheetData>
  <mergeCells count="29">
    <mergeCell ref="A29:F29"/>
    <mergeCell ref="A30:F30"/>
    <mergeCell ref="A22:F22"/>
    <mergeCell ref="H22:H27"/>
    <mergeCell ref="A23:F23"/>
    <mergeCell ref="A24:F24"/>
    <mergeCell ref="A25:F25"/>
    <mergeCell ref="A1:K1"/>
    <mergeCell ref="E2:I2"/>
    <mergeCell ref="C4:J4"/>
    <mergeCell ref="J6:K6"/>
    <mergeCell ref="A21:F21"/>
    <mergeCell ref="G18:I18"/>
    <mergeCell ref="A42:J42"/>
    <mergeCell ref="A36:F36"/>
    <mergeCell ref="A40:F40"/>
    <mergeCell ref="A41:M41"/>
    <mergeCell ref="A26:F26"/>
    <mergeCell ref="A27:F27"/>
    <mergeCell ref="A32:F32"/>
    <mergeCell ref="A34:F34"/>
    <mergeCell ref="G34:I34"/>
    <mergeCell ref="A35:F35"/>
    <mergeCell ref="A33:F33"/>
    <mergeCell ref="A28:F28"/>
    <mergeCell ref="A31:F31"/>
    <mergeCell ref="A39:F39"/>
    <mergeCell ref="A37:F37"/>
    <mergeCell ref="A38:F38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G18" sqref="G18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198" t="s">
        <v>155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3" ht="14.25" customHeight="1" x14ac:dyDescent="0.3">
      <c r="A2" s="1" t="s">
        <v>0</v>
      </c>
      <c r="E2" s="244" t="s">
        <v>126</v>
      </c>
      <c r="F2" s="244"/>
      <c r="G2" s="244"/>
      <c r="H2" s="244"/>
      <c r="I2" s="244"/>
      <c r="J2" s="5" t="s">
        <v>52</v>
      </c>
    </row>
    <row r="3" spans="1:13" ht="14.2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3" ht="13.5" customHeight="1" x14ac:dyDescent="0.3">
      <c r="A4" s="1" t="s">
        <v>2</v>
      </c>
      <c r="C4" s="196" t="s">
        <v>127</v>
      </c>
      <c r="D4" s="196"/>
      <c r="E4" s="196"/>
      <c r="F4" s="196"/>
      <c r="G4" s="196"/>
      <c r="H4" s="196"/>
      <c r="I4" s="196"/>
      <c r="J4" s="196"/>
    </row>
    <row r="5" spans="1:13" ht="6" customHeight="1" x14ac:dyDescent="0.3">
      <c r="A5" s="167"/>
    </row>
    <row r="6" spans="1:13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271" t="s">
        <v>20</v>
      </c>
      <c r="K6" s="271"/>
      <c r="L6" s="168" t="s">
        <v>21</v>
      </c>
      <c r="M6" s="168" t="s">
        <v>42</v>
      </c>
    </row>
    <row r="7" spans="1:13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169" t="s">
        <v>37</v>
      </c>
      <c r="M7" s="169" t="s">
        <v>94</v>
      </c>
    </row>
    <row r="8" spans="1:13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3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3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70000</v>
      </c>
      <c r="H10" s="141"/>
      <c r="I10" s="153">
        <v>10000</v>
      </c>
      <c r="J10" s="154" t="s">
        <v>103</v>
      </c>
      <c r="K10" s="154" t="s">
        <v>104</v>
      </c>
      <c r="L10" s="155" t="s">
        <v>28</v>
      </c>
      <c r="M10" s="156">
        <v>42826</v>
      </c>
    </row>
    <row r="11" spans="1:13" ht="15.75" customHeight="1" x14ac:dyDescent="0.25">
      <c r="A11" s="158">
        <v>4</v>
      </c>
      <c r="B11" s="65" t="s">
        <v>31</v>
      </c>
      <c r="C11" s="4" t="s">
        <v>32</v>
      </c>
      <c r="D11" s="140">
        <v>57127</v>
      </c>
      <c r="E11" s="140" t="s">
        <v>30</v>
      </c>
      <c r="F11" s="132"/>
      <c r="G11" s="140">
        <v>70000</v>
      </c>
      <c r="H11" s="141">
        <v>390000</v>
      </c>
      <c r="I11" s="153"/>
      <c r="J11" s="154" t="s">
        <v>33</v>
      </c>
      <c r="K11" s="154" t="s">
        <v>34</v>
      </c>
      <c r="L11" s="155" t="s">
        <v>29</v>
      </c>
      <c r="M11" s="156">
        <v>41883</v>
      </c>
    </row>
    <row r="12" spans="1:13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70000</v>
      </c>
      <c r="H12" s="141">
        <v>140000</v>
      </c>
      <c r="I12" s="153">
        <v>10000</v>
      </c>
      <c r="J12" s="154" t="s">
        <v>107</v>
      </c>
      <c r="K12" s="154" t="s">
        <v>108</v>
      </c>
      <c r="L12" s="155" t="s">
        <v>38</v>
      </c>
      <c r="M12" s="156">
        <v>42887</v>
      </c>
    </row>
    <row r="13" spans="1:13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3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3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70000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3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7"/>
      <c r="B17" s="144" t="s">
        <v>43</v>
      </c>
      <c r="C17" s="136" t="s">
        <v>23</v>
      </c>
      <c r="D17" s="143">
        <v>42579</v>
      </c>
      <c r="E17" s="145" t="s">
        <v>17</v>
      </c>
      <c r="F17" s="133">
        <v>2014001236</v>
      </c>
      <c r="G17" s="275" t="s">
        <v>135</v>
      </c>
      <c r="H17" s="276"/>
      <c r="I17" s="277"/>
      <c r="J17" s="148" t="s">
        <v>45</v>
      </c>
      <c r="K17" s="148"/>
      <c r="L17" s="149" t="s">
        <v>44</v>
      </c>
      <c r="M17" s="150">
        <v>41913</v>
      </c>
    </row>
    <row r="18" spans="1:13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70000</v>
      </c>
      <c r="H18" s="165">
        <v>300000</v>
      </c>
      <c r="I18" s="140"/>
      <c r="J18" s="166" t="s">
        <v>154</v>
      </c>
      <c r="K18" s="154"/>
      <c r="L18" s="155" t="s">
        <v>44</v>
      </c>
      <c r="M18" s="156">
        <v>42125</v>
      </c>
    </row>
    <row r="19" spans="1:13" ht="15.75" customHeight="1" x14ac:dyDescent="0.25">
      <c r="A19" s="158">
        <v>8</v>
      </c>
      <c r="B19" s="179" t="s">
        <v>163</v>
      </c>
      <c r="C19" s="4" t="s">
        <v>35</v>
      </c>
      <c r="D19" s="151"/>
      <c r="E19" s="140" t="s">
        <v>36</v>
      </c>
      <c r="F19" s="132"/>
      <c r="G19" s="140">
        <v>80000</v>
      </c>
      <c r="H19" s="141"/>
      <c r="I19" s="140"/>
      <c r="J19" s="166" t="s">
        <v>50</v>
      </c>
      <c r="K19" s="154" t="s">
        <v>51</v>
      </c>
      <c r="L19" s="155" t="s">
        <v>46</v>
      </c>
      <c r="M19" s="156">
        <v>41913</v>
      </c>
    </row>
    <row r="20" spans="1:13" ht="13.5" customHeight="1" x14ac:dyDescent="0.25">
      <c r="A20" s="272" t="s">
        <v>12</v>
      </c>
      <c r="B20" s="273"/>
      <c r="C20" s="273"/>
      <c r="D20" s="273"/>
      <c r="E20" s="273"/>
      <c r="F20" s="274"/>
      <c r="G20" s="128">
        <f>SUM(G8:G18)</f>
        <v>440000</v>
      </c>
      <c r="H20" s="129">
        <f t="shared" ref="H20" si="0">SUM(H8:H19)</f>
        <v>1770000</v>
      </c>
      <c r="I20" s="23"/>
      <c r="J20" s="6"/>
      <c r="K20" s="6"/>
    </row>
    <row r="21" spans="1:13" ht="13.5" customHeight="1" x14ac:dyDescent="0.25">
      <c r="A21" s="281" t="s">
        <v>55</v>
      </c>
      <c r="B21" s="282"/>
      <c r="C21" s="282"/>
      <c r="D21" s="282"/>
      <c r="E21" s="282"/>
      <c r="F21" s="283"/>
      <c r="G21" s="130">
        <f>G20+G19+G7</f>
        <v>620000</v>
      </c>
      <c r="H21" s="242"/>
      <c r="I21" s="95"/>
      <c r="J21" s="6"/>
      <c r="K21" s="6"/>
    </row>
    <row r="22" spans="1:13" ht="13.5" customHeight="1" x14ac:dyDescent="0.25">
      <c r="A22" s="281" t="s">
        <v>61</v>
      </c>
      <c r="B22" s="282"/>
      <c r="C22" s="282"/>
      <c r="D22" s="282"/>
      <c r="E22" s="282"/>
      <c r="F22" s="283"/>
      <c r="G22" s="130">
        <f>PRODUCT(G20,0.12)</f>
        <v>52800</v>
      </c>
      <c r="H22" s="243"/>
      <c r="I22" s="95"/>
      <c r="J22" s="6"/>
      <c r="K22" s="6"/>
    </row>
    <row r="23" spans="1:13" ht="13.5" customHeight="1" x14ac:dyDescent="0.25">
      <c r="A23" s="284" t="s">
        <v>111</v>
      </c>
      <c r="B23" s="285"/>
      <c r="C23" s="285"/>
      <c r="D23" s="285"/>
      <c r="E23" s="285"/>
      <c r="F23" s="286"/>
      <c r="G23" s="125">
        <f>G20-G22</f>
        <v>387200</v>
      </c>
      <c r="H23" s="243"/>
      <c r="I23" s="94"/>
      <c r="J23" s="6"/>
      <c r="K23" s="6"/>
    </row>
    <row r="24" spans="1:13" ht="13.5" customHeight="1" x14ac:dyDescent="0.25">
      <c r="A24" s="287" t="s">
        <v>112</v>
      </c>
      <c r="B24" s="288"/>
      <c r="C24" s="288"/>
      <c r="D24" s="288"/>
      <c r="E24" s="288"/>
      <c r="F24" s="289"/>
      <c r="G24" s="125">
        <f>G7+G19-16800</f>
        <v>163200</v>
      </c>
      <c r="H24" s="243"/>
      <c r="I24" s="94"/>
      <c r="J24" s="6"/>
      <c r="K24" s="6"/>
    </row>
    <row r="25" spans="1:13" ht="13.5" customHeight="1" x14ac:dyDescent="0.25">
      <c r="A25" s="260" t="s">
        <v>117</v>
      </c>
      <c r="B25" s="261"/>
      <c r="C25" s="261"/>
      <c r="D25" s="261"/>
      <c r="E25" s="261"/>
      <c r="F25" s="262"/>
      <c r="G25" s="125">
        <f>SUM(G23:G24)</f>
        <v>550400</v>
      </c>
      <c r="H25" s="243"/>
      <c r="I25" s="94"/>
      <c r="J25" s="6"/>
      <c r="K25" s="6"/>
    </row>
    <row r="26" spans="1:13" ht="12.75" customHeight="1" x14ac:dyDescent="0.25">
      <c r="A26" s="263" t="s">
        <v>136</v>
      </c>
      <c r="B26" s="263"/>
      <c r="C26" s="263"/>
      <c r="D26" s="263"/>
      <c r="E26" s="263"/>
      <c r="F26" s="263"/>
      <c r="G26" s="126">
        <f>(G20*0.05)</f>
        <v>22000</v>
      </c>
      <c r="H26" s="243"/>
      <c r="I26" s="93"/>
      <c r="J26" s="26"/>
    </row>
    <row r="27" spans="1:13" ht="12.75" customHeight="1" x14ac:dyDescent="0.25">
      <c r="A27" s="263" t="s">
        <v>137</v>
      </c>
      <c r="B27" s="263"/>
      <c r="C27" s="263"/>
      <c r="D27" s="263"/>
      <c r="E27" s="263"/>
      <c r="F27" s="263"/>
      <c r="G27" s="126">
        <f>(G7+G19)*0.1</f>
        <v>18000</v>
      </c>
      <c r="H27" s="108"/>
      <c r="I27" s="93"/>
      <c r="J27" s="26"/>
    </row>
    <row r="28" spans="1:13" ht="12.75" customHeight="1" x14ac:dyDescent="0.25">
      <c r="A28" s="290" t="s">
        <v>138</v>
      </c>
      <c r="B28" s="291"/>
      <c r="C28" s="291"/>
      <c r="D28" s="291"/>
      <c r="E28" s="291"/>
      <c r="F28" s="292"/>
      <c r="G28" s="183">
        <f>SUM(G26:G27)</f>
        <v>40000</v>
      </c>
      <c r="H28" s="108"/>
      <c r="I28" s="93"/>
      <c r="J28" s="26"/>
    </row>
    <row r="29" spans="1:13" ht="12.75" customHeight="1" x14ac:dyDescent="0.25">
      <c r="A29" s="293" t="s">
        <v>158</v>
      </c>
      <c r="B29" s="293"/>
      <c r="C29" s="293"/>
      <c r="D29" s="293"/>
      <c r="E29" s="293"/>
      <c r="F29" s="293"/>
      <c r="G29" s="180"/>
      <c r="H29" s="184"/>
      <c r="I29" s="180">
        <v>10000</v>
      </c>
      <c r="J29" s="115"/>
      <c r="K29" s="116"/>
      <c r="L29" s="116"/>
      <c r="M29" s="116"/>
    </row>
    <row r="30" spans="1:13" ht="12.75" customHeight="1" x14ac:dyDescent="0.25">
      <c r="A30" s="293" t="s">
        <v>159</v>
      </c>
      <c r="B30" s="293"/>
      <c r="C30" s="293"/>
      <c r="D30" s="293"/>
      <c r="E30" s="293"/>
      <c r="F30" s="293"/>
      <c r="G30" s="180"/>
      <c r="H30" s="184"/>
      <c r="I30" s="180">
        <v>10000</v>
      </c>
      <c r="J30" s="115"/>
      <c r="K30" s="116"/>
      <c r="L30" s="116"/>
      <c r="M30" s="116"/>
    </row>
    <row r="31" spans="1:13" ht="12.75" customHeight="1" x14ac:dyDescent="0.25">
      <c r="A31" s="293" t="s">
        <v>157</v>
      </c>
      <c r="B31" s="293"/>
      <c r="C31" s="293"/>
      <c r="D31" s="293"/>
      <c r="E31" s="293"/>
      <c r="F31" s="293"/>
      <c r="G31" s="185"/>
      <c r="H31" s="185"/>
      <c r="I31" s="180">
        <v>91600</v>
      </c>
      <c r="J31" s="115"/>
      <c r="K31" s="116"/>
      <c r="L31" s="116"/>
      <c r="M31" s="116"/>
    </row>
    <row r="32" spans="1:13" ht="12.75" customHeight="1" x14ac:dyDescent="0.25">
      <c r="A32" s="293" t="s">
        <v>162</v>
      </c>
      <c r="B32" s="293"/>
      <c r="C32" s="293"/>
      <c r="D32" s="293"/>
      <c r="E32" s="293"/>
      <c r="F32" s="293"/>
      <c r="G32" s="180"/>
      <c r="H32" s="186"/>
      <c r="I32" s="180">
        <v>71600</v>
      </c>
      <c r="J32" s="115"/>
      <c r="K32" s="116"/>
      <c r="L32" s="116"/>
      <c r="M32" s="116"/>
    </row>
    <row r="33" spans="1:13" ht="12.75" customHeight="1" x14ac:dyDescent="0.25">
      <c r="A33" s="293" t="s">
        <v>160</v>
      </c>
      <c r="B33" s="293"/>
      <c r="C33" s="293"/>
      <c r="D33" s="293"/>
      <c r="E33" s="293"/>
      <c r="F33" s="293"/>
      <c r="G33" s="180"/>
      <c r="H33" s="186"/>
      <c r="I33" s="181">
        <v>-2000</v>
      </c>
      <c r="J33" s="115"/>
      <c r="K33" s="116"/>
      <c r="L33" s="116"/>
      <c r="M33" s="116"/>
    </row>
    <row r="34" spans="1:13" ht="12.75" customHeight="1" x14ac:dyDescent="0.25">
      <c r="A34" s="294" t="s">
        <v>161</v>
      </c>
      <c r="B34" s="294"/>
      <c r="C34" s="294"/>
      <c r="D34" s="294"/>
      <c r="E34" s="294"/>
      <c r="F34" s="294"/>
      <c r="G34" s="180"/>
      <c r="H34" s="186"/>
      <c r="I34" s="181">
        <v>-67200</v>
      </c>
      <c r="J34" s="115"/>
      <c r="K34" s="116"/>
      <c r="L34" s="116"/>
      <c r="M34" s="116"/>
    </row>
    <row r="35" spans="1:13" ht="12" customHeight="1" x14ac:dyDescent="0.25">
      <c r="A35" s="258" t="s">
        <v>164</v>
      </c>
      <c r="B35" s="258"/>
      <c r="C35" s="258"/>
      <c r="D35" s="258"/>
      <c r="E35" s="258"/>
      <c r="F35" s="258"/>
      <c r="G35" s="182"/>
      <c r="H35" s="182"/>
      <c r="I35" s="182">
        <f>SUM(I29:I34)</f>
        <v>114000</v>
      </c>
      <c r="J35" s="116"/>
      <c r="K35" s="116"/>
      <c r="L35" s="116"/>
      <c r="M35" s="116"/>
    </row>
    <row r="36" spans="1:13" ht="12" customHeight="1" x14ac:dyDescent="0.25">
      <c r="A36" s="255" t="s">
        <v>128</v>
      </c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</row>
    <row r="37" spans="1:13" ht="12.75" customHeight="1" x14ac:dyDescent="0.25">
      <c r="A37" s="255" t="s">
        <v>145</v>
      </c>
      <c r="B37" s="255"/>
      <c r="C37" s="255"/>
      <c r="D37" s="255"/>
      <c r="E37" s="255"/>
      <c r="F37" s="255"/>
      <c r="G37" s="255"/>
      <c r="H37" s="255"/>
      <c r="I37" s="255"/>
      <c r="J37" s="255"/>
      <c r="K37" s="116"/>
      <c r="L37" s="116"/>
      <c r="M37" s="116"/>
    </row>
  </sheetData>
  <mergeCells count="24">
    <mergeCell ref="A35:F35"/>
    <mergeCell ref="A36:M36"/>
    <mergeCell ref="A37:J37"/>
    <mergeCell ref="A34:F34"/>
    <mergeCell ref="A31:F31"/>
    <mergeCell ref="A32:F32"/>
    <mergeCell ref="A33:F33"/>
    <mergeCell ref="A27:F27"/>
    <mergeCell ref="A28:F28"/>
    <mergeCell ref="A29:F29"/>
    <mergeCell ref="A30:F30"/>
    <mergeCell ref="A21:F21"/>
    <mergeCell ref="H21:H26"/>
    <mergeCell ref="A22:F22"/>
    <mergeCell ref="A23:F23"/>
    <mergeCell ref="A24:F24"/>
    <mergeCell ref="A25:F25"/>
    <mergeCell ref="A26:F26"/>
    <mergeCell ref="A20:F20"/>
    <mergeCell ref="A1:K1"/>
    <mergeCell ref="E2:I2"/>
    <mergeCell ref="C4:J4"/>
    <mergeCell ref="J6:K6"/>
    <mergeCell ref="G17:I17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9" workbookViewId="0">
      <selection activeCell="A2" sqref="A2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198" t="s">
        <v>165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3" ht="14.25" customHeight="1" x14ac:dyDescent="0.3">
      <c r="A2" s="1" t="s">
        <v>0</v>
      </c>
      <c r="E2" s="244" t="s">
        <v>126</v>
      </c>
      <c r="F2" s="244"/>
      <c r="G2" s="244"/>
      <c r="H2" s="244"/>
      <c r="I2" s="244"/>
      <c r="J2" s="5" t="s">
        <v>52</v>
      </c>
    </row>
    <row r="3" spans="1:13" ht="14.2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3" ht="13.5" customHeight="1" x14ac:dyDescent="0.3">
      <c r="A4" s="1" t="s">
        <v>2</v>
      </c>
      <c r="C4" s="196" t="s">
        <v>127</v>
      </c>
      <c r="D4" s="196"/>
      <c r="E4" s="196"/>
      <c r="F4" s="196"/>
      <c r="G4" s="196"/>
      <c r="H4" s="196"/>
      <c r="I4" s="196"/>
      <c r="J4" s="196"/>
    </row>
    <row r="5" spans="1:13" ht="6" customHeight="1" x14ac:dyDescent="0.3">
      <c r="A5" s="176"/>
    </row>
    <row r="6" spans="1:13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271" t="s">
        <v>20</v>
      </c>
      <c r="K6" s="271"/>
      <c r="L6" s="177" t="s">
        <v>21</v>
      </c>
      <c r="M6" s="177" t="s">
        <v>42</v>
      </c>
    </row>
    <row r="7" spans="1:13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178" t="s">
        <v>37</v>
      </c>
      <c r="M7" s="178" t="s">
        <v>94</v>
      </c>
    </row>
    <row r="8" spans="1:13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3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3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</row>
    <row r="11" spans="1:13" ht="15.75" customHeight="1" x14ac:dyDescent="0.25">
      <c r="A11" s="158">
        <v>4</v>
      </c>
      <c r="B11" s="65" t="s">
        <v>31</v>
      </c>
      <c r="C11" s="4" t="s">
        <v>32</v>
      </c>
      <c r="D11" s="140">
        <v>57127</v>
      </c>
      <c r="E11" s="140" t="s">
        <v>30</v>
      </c>
      <c r="F11" s="132"/>
      <c r="G11" s="152">
        <v>70000</v>
      </c>
      <c r="H11" s="141">
        <v>400000</v>
      </c>
      <c r="I11" s="153"/>
      <c r="J11" s="154" t="s">
        <v>33</v>
      </c>
      <c r="K11" s="154" t="s">
        <v>34</v>
      </c>
      <c r="L11" s="155" t="s">
        <v>29</v>
      </c>
      <c r="M11" s="156">
        <v>41883</v>
      </c>
    </row>
    <row r="12" spans="1:13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52">
        <v>90000</v>
      </c>
      <c r="H12" s="141">
        <v>10000</v>
      </c>
      <c r="I12" s="153"/>
      <c r="J12" s="154" t="s">
        <v>107</v>
      </c>
      <c r="K12" s="154" t="s">
        <v>108</v>
      </c>
      <c r="L12" s="155" t="s">
        <v>38</v>
      </c>
      <c r="M12" s="156">
        <v>42887</v>
      </c>
    </row>
    <row r="13" spans="1:13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3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3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90000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3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7"/>
      <c r="B17" s="144" t="s">
        <v>43</v>
      </c>
      <c r="C17" s="136" t="s">
        <v>23</v>
      </c>
      <c r="D17" s="143">
        <v>42579</v>
      </c>
      <c r="E17" s="145" t="s">
        <v>17</v>
      </c>
      <c r="F17" s="133">
        <v>2014001236</v>
      </c>
      <c r="G17" s="275" t="s">
        <v>135</v>
      </c>
      <c r="H17" s="276"/>
      <c r="I17" s="277"/>
      <c r="J17" s="148" t="s">
        <v>45</v>
      </c>
      <c r="K17" s="148"/>
      <c r="L17" s="149" t="s">
        <v>44</v>
      </c>
      <c r="M17" s="150">
        <v>41913</v>
      </c>
    </row>
    <row r="18" spans="1:13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>
        <v>310000</v>
      </c>
      <c r="I18" s="140"/>
      <c r="J18" s="166" t="s">
        <v>154</v>
      </c>
      <c r="K18" s="154"/>
      <c r="L18" s="155" t="s">
        <v>44</v>
      </c>
      <c r="M18" s="156">
        <v>42125</v>
      </c>
    </row>
    <row r="19" spans="1:13" ht="15.75" customHeight="1" x14ac:dyDescent="0.25">
      <c r="A19" s="158">
        <v>8</v>
      </c>
      <c r="B19" s="179" t="s">
        <v>163</v>
      </c>
      <c r="C19" s="4" t="s">
        <v>35</v>
      </c>
      <c r="D19" s="151"/>
      <c r="E19" s="140" t="s">
        <v>36</v>
      </c>
      <c r="F19" s="132"/>
      <c r="G19" s="140">
        <v>80000</v>
      </c>
      <c r="H19" s="141"/>
      <c r="I19" s="140"/>
      <c r="J19" s="166" t="s">
        <v>50</v>
      </c>
      <c r="K19" s="154" t="s">
        <v>51</v>
      </c>
      <c r="L19" s="155" t="s">
        <v>46</v>
      </c>
      <c r="M19" s="156">
        <v>41913</v>
      </c>
    </row>
    <row r="20" spans="1:13" ht="13.5" customHeight="1" x14ac:dyDescent="0.25">
      <c r="A20" s="272" t="s">
        <v>12</v>
      </c>
      <c r="B20" s="273"/>
      <c r="C20" s="273"/>
      <c r="D20" s="273"/>
      <c r="E20" s="273"/>
      <c r="F20" s="274"/>
      <c r="G20" s="128">
        <f>SUM(G8:G18)</f>
        <v>520000</v>
      </c>
      <c r="H20" s="129">
        <f t="shared" ref="H20" si="0">SUM(H8:H19)</f>
        <v>1660000</v>
      </c>
      <c r="I20" s="23"/>
      <c r="J20" s="6"/>
      <c r="K20" s="6"/>
    </row>
    <row r="21" spans="1:13" ht="13.5" customHeight="1" x14ac:dyDescent="0.25">
      <c r="A21" s="281" t="s">
        <v>55</v>
      </c>
      <c r="B21" s="282"/>
      <c r="C21" s="282"/>
      <c r="D21" s="282"/>
      <c r="E21" s="282"/>
      <c r="F21" s="283"/>
      <c r="G21" s="130">
        <f>G20+G19+G7</f>
        <v>700000</v>
      </c>
      <c r="H21" s="242"/>
      <c r="I21" s="95"/>
      <c r="J21" s="6"/>
      <c r="K21" s="6"/>
    </row>
    <row r="22" spans="1:13" ht="13.5" customHeight="1" x14ac:dyDescent="0.25">
      <c r="A22" s="281" t="s">
        <v>61</v>
      </c>
      <c r="B22" s="282"/>
      <c r="C22" s="282"/>
      <c r="D22" s="282"/>
      <c r="E22" s="282"/>
      <c r="F22" s="283"/>
      <c r="G22" s="130">
        <f>PRODUCT(G20,0.12)</f>
        <v>62400</v>
      </c>
      <c r="H22" s="243"/>
      <c r="I22" s="95"/>
      <c r="J22" s="6"/>
      <c r="K22" s="6"/>
    </row>
    <row r="23" spans="1:13" ht="13.5" customHeight="1" x14ac:dyDescent="0.25">
      <c r="A23" s="284" t="s">
        <v>111</v>
      </c>
      <c r="B23" s="285"/>
      <c r="C23" s="285"/>
      <c r="D23" s="285"/>
      <c r="E23" s="285"/>
      <c r="F23" s="286"/>
      <c r="G23" s="125">
        <f>G20-G22</f>
        <v>457600</v>
      </c>
      <c r="H23" s="243"/>
      <c r="I23" s="94"/>
      <c r="J23" s="6"/>
      <c r="K23" s="6"/>
    </row>
    <row r="24" spans="1:13" ht="13.5" customHeight="1" x14ac:dyDescent="0.25">
      <c r="A24" s="287" t="s">
        <v>112</v>
      </c>
      <c r="B24" s="288"/>
      <c r="C24" s="288"/>
      <c r="D24" s="288"/>
      <c r="E24" s="288"/>
      <c r="F24" s="289"/>
      <c r="G24" s="125">
        <f>G7+G19-16800</f>
        <v>163200</v>
      </c>
      <c r="H24" s="243"/>
      <c r="I24" s="94"/>
      <c r="J24" s="6"/>
      <c r="K24" s="6"/>
    </row>
    <row r="25" spans="1:13" ht="13.5" customHeight="1" x14ac:dyDescent="0.25">
      <c r="A25" s="260" t="s">
        <v>117</v>
      </c>
      <c r="B25" s="261"/>
      <c r="C25" s="261"/>
      <c r="D25" s="261"/>
      <c r="E25" s="261"/>
      <c r="F25" s="262"/>
      <c r="G25" s="125">
        <f>SUM(G23:G24)</f>
        <v>620800</v>
      </c>
      <c r="H25" s="243"/>
      <c r="I25" s="94"/>
      <c r="J25" s="6"/>
      <c r="K25" s="6"/>
    </row>
    <row r="26" spans="1:13" ht="12.75" customHeight="1" x14ac:dyDescent="0.25">
      <c r="A26" s="263" t="s">
        <v>136</v>
      </c>
      <c r="B26" s="263"/>
      <c r="C26" s="263"/>
      <c r="D26" s="263"/>
      <c r="E26" s="263"/>
      <c r="F26" s="263"/>
      <c r="G26" s="126">
        <f>(G20*0.05)</f>
        <v>26000</v>
      </c>
      <c r="H26" s="243"/>
      <c r="I26" s="93"/>
      <c r="J26" s="26"/>
    </row>
    <row r="27" spans="1:13" ht="12.75" customHeight="1" x14ac:dyDescent="0.25">
      <c r="A27" s="263" t="s">
        <v>137</v>
      </c>
      <c r="B27" s="263"/>
      <c r="C27" s="263"/>
      <c r="D27" s="263"/>
      <c r="E27" s="263"/>
      <c r="F27" s="263"/>
      <c r="G27" s="126">
        <f>(G7+G19)*0.1</f>
        <v>18000</v>
      </c>
      <c r="H27" s="108"/>
      <c r="I27" s="93"/>
      <c r="J27" s="26"/>
    </row>
    <row r="28" spans="1:13" ht="12.75" customHeight="1" x14ac:dyDescent="0.25">
      <c r="A28" s="290" t="s">
        <v>138</v>
      </c>
      <c r="B28" s="291"/>
      <c r="C28" s="291"/>
      <c r="D28" s="291"/>
      <c r="E28" s="291"/>
      <c r="F28" s="292"/>
      <c r="G28" s="183">
        <f>SUM(G26:G27)</f>
        <v>44000</v>
      </c>
      <c r="H28" s="108"/>
      <c r="I28" s="93"/>
      <c r="J28" s="26"/>
    </row>
    <row r="29" spans="1:13" ht="12.75" customHeight="1" x14ac:dyDescent="0.25">
      <c r="A29" s="293" t="s">
        <v>170</v>
      </c>
      <c r="B29" s="293"/>
      <c r="C29" s="293"/>
      <c r="D29" s="293"/>
      <c r="E29" s="293"/>
      <c r="F29" s="293"/>
      <c r="G29" s="180"/>
      <c r="H29" s="184"/>
      <c r="I29" s="180">
        <v>10000</v>
      </c>
      <c r="J29" s="115"/>
      <c r="K29" s="116"/>
      <c r="L29" s="116"/>
      <c r="M29" s="116"/>
    </row>
    <row r="30" spans="1:13" ht="12.75" customHeight="1" x14ac:dyDescent="0.25">
      <c r="A30" s="293" t="s">
        <v>171</v>
      </c>
      <c r="B30" s="293"/>
      <c r="C30" s="293"/>
      <c r="D30" s="293"/>
      <c r="E30" s="293"/>
      <c r="F30" s="293"/>
      <c r="G30" s="180"/>
      <c r="H30" s="184"/>
      <c r="I30" s="180">
        <v>10000</v>
      </c>
      <c r="J30" s="115"/>
      <c r="K30" s="116"/>
      <c r="L30" s="116"/>
      <c r="M30" s="116"/>
    </row>
    <row r="31" spans="1:13" ht="12.75" customHeight="1" x14ac:dyDescent="0.25">
      <c r="A31" s="293" t="s">
        <v>166</v>
      </c>
      <c r="B31" s="293"/>
      <c r="C31" s="293"/>
      <c r="D31" s="293"/>
      <c r="E31" s="293"/>
      <c r="F31" s="293"/>
      <c r="G31" s="185"/>
      <c r="H31" s="185"/>
      <c r="I31" s="180">
        <v>91600</v>
      </c>
      <c r="J31" s="115"/>
      <c r="K31" s="116"/>
      <c r="L31" s="116"/>
      <c r="M31" s="116"/>
    </row>
    <row r="32" spans="1:13" ht="12.75" customHeight="1" x14ac:dyDescent="0.25">
      <c r="A32" s="293" t="s">
        <v>172</v>
      </c>
      <c r="B32" s="293"/>
      <c r="C32" s="293"/>
      <c r="D32" s="293"/>
      <c r="E32" s="293"/>
      <c r="F32" s="293"/>
      <c r="G32" s="180"/>
      <c r="H32" s="186"/>
      <c r="I32" s="180">
        <v>71600</v>
      </c>
      <c r="J32" s="115"/>
      <c r="K32" s="116"/>
      <c r="L32" s="116"/>
      <c r="M32" s="116"/>
    </row>
    <row r="33" spans="1:13" ht="12.75" customHeight="1" x14ac:dyDescent="0.25">
      <c r="A33" s="293" t="s">
        <v>168</v>
      </c>
      <c r="B33" s="293"/>
      <c r="C33" s="293"/>
      <c r="D33" s="293"/>
      <c r="E33" s="293"/>
      <c r="F33" s="293"/>
      <c r="G33" s="180"/>
      <c r="H33" s="186"/>
      <c r="I33" s="181">
        <v>1000</v>
      </c>
      <c r="J33" s="189"/>
      <c r="K33" s="116"/>
      <c r="L33" s="116"/>
      <c r="M33" s="116"/>
    </row>
    <row r="34" spans="1:13" ht="12.75" customHeight="1" x14ac:dyDescent="0.25">
      <c r="A34" s="294" t="s">
        <v>167</v>
      </c>
      <c r="B34" s="294"/>
      <c r="C34" s="294"/>
      <c r="D34" s="294"/>
      <c r="E34" s="294"/>
      <c r="F34" s="294"/>
      <c r="G34" s="180"/>
      <c r="H34" s="186"/>
      <c r="I34" s="181">
        <v>-100000</v>
      </c>
      <c r="J34" s="115"/>
      <c r="K34" s="116"/>
      <c r="L34" s="116"/>
      <c r="M34" s="116"/>
    </row>
    <row r="35" spans="1:13" ht="12.75" customHeight="1" x14ac:dyDescent="0.25">
      <c r="A35" s="293" t="s">
        <v>173</v>
      </c>
      <c r="B35" s="293"/>
      <c r="C35" s="293"/>
      <c r="D35" s="293"/>
      <c r="E35" s="293"/>
      <c r="F35" s="293"/>
      <c r="G35" s="180"/>
      <c r="H35" s="186"/>
      <c r="I35" s="181">
        <v>-2000</v>
      </c>
      <c r="J35" s="115"/>
      <c r="K35" s="116"/>
      <c r="L35" s="116"/>
      <c r="M35" s="116"/>
    </row>
    <row r="36" spans="1:13" ht="12" customHeight="1" x14ac:dyDescent="0.25">
      <c r="A36" s="258" t="s">
        <v>169</v>
      </c>
      <c r="B36" s="258"/>
      <c r="C36" s="258"/>
      <c r="D36" s="258"/>
      <c r="E36" s="258"/>
      <c r="F36" s="258"/>
      <c r="G36" s="182"/>
      <c r="H36" s="182"/>
      <c r="I36" s="182">
        <f>SUM(I29:I35)</f>
        <v>82200</v>
      </c>
      <c r="J36" s="188"/>
      <c r="K36" s="116"/>
      <c r="L36" s="116"/>
      <c r="M36" s="116"/>
    </row>
    <row r="37" spans="1:13" ht="12" customHeight="1" x14ac:dyDescent="0.25">
      <c r="A37" s="295" t="s">
        <v>174</v>
      </c>
      <c r="B37" s="295"/>
      <c r="C37" s="295"/>
      <c r="D37" s="295"/>
      <c r="E37" s="295"/>
      <c r="F37" s="295"/>
      <c r="G37" s="295"/>
      <c r="H37" s="295"/>
      <c r="I37" s="182">
        <v>-140000</v>
      </c>
      <c r="J37" s="188"/>
      <c r="K37" s="116"/>
      <c r="L37" s="116"/>
      <c r="M37" s="116"/>
    </row>
    <row r="38" spans="1:13" ht="12" customHeight="1" x14ac:dyDescent="0.25">
      <c r="A38" s="295" t="s">
        <v>175</v>
      </c>
      <c r="B38" s="295"/>
      <c r="C38" s="295"/>
      <c r="D38" s="295"/>
      <c r="E38" s="295"/>
      <c r="F38" s="295"/>
      <c r="G38" s="295"/>
      <c r="H38" s="295"/>
      <c r="I38" s="182">
        <f>SUM(I36:I37)</f>
        <v>-57800</v>
      </c>
      <c r="J38" s="188"/>
      <c r="K38" s="116"/>
      <c r="L38" s="116"/>
      <c r="M38" s="116"/>
    </row>
    <row r="39" spans="1:13" ht="12" customHeight="1" x14ac:dyDescent="0.25">
      <c r="A39" s="255" t="s">
        <v>128</v>
      </c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</row>
    <row r="40" spans="1:13" ht="12.75" customHeight="1" x14ac:dyDescent="0.25">
      <c r="A40" s="255" t="s">
        <v>145</v>
      </c>
      <c r="B40" s="255"/>
      <c r="C40" s="255"/>
      <c r="D40" s="255"/>
      <c r="E40" s="255"/>
      <c r="F40" s="255"/>
      <c r="G40" s="255"/>
      <c r="H40" s="255"/>
      <c r="I40" s="255"/>
      <c r="J40" s="255"/>
      <c r="K40" s="116"/>
      <c r="L40" s="116"/>
      <c r="M40" s="116"/>
    </row>
  </sheetData>
  <mergeCells count="27">
    <mergeCell ref="A20:F20"/>
    <mergeCell ref="A35:F35"/>
    <mergeCell ref="A37:H37"/>
    <mergeCell ref="A38:H38"/>
    <mergeCell ref="A1:K1"/>
    <mergeCell ref="E2:I2"/>
    <mergeCell ref="C4:J4"/>
    <mergeCell ref="J6:K6"/>
    <mergeCell ref="G17:I17"/>
    <mergeCell ref="A32:F32"/>
    <mergeCell ref="A21:F21"/>
    <mergeCell ref="H21:H26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40:J40"/>
    <mergeCell ref="A31:F31"/>
    <mergeCell ref="A33:F33"/>
    <mergeCell ref="A34:F34"/>
    <mergeCell ref="A36:F36"/>
    <mergeCell ref="A39:M39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6" workbookViewId="0">
      <selection activeCell="H20" sqref="H20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23.25" customHeight="1" x14ac:dyDescent="0.25">
      <c r="A1" s="198" t="s">
        <v>180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3" ht="16.5" customHeight="1" x14ac:dyDescent="0.3">
      <c r="A2" s="1" t="s">
        <v>0</v>
      </c>
      <c r="E2" s="244" t="s">
        <v>126</v>
      </c>
      <c r="F2" s="244"/>
      <c r="G2" s="244"/>
      <c r="H2" s="244"/>
      <c r="I2" s="244"/>
      <c r="J2" s="5" t="s">
        <v>52</v>
      </c>
    </row>
    <row r="3" spans="1:13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3" ht="17.25" customHeight="1" x14ac:dyDescent="0.3">
      <c r="A4" s="1" t="s">
        <v>2</v>
      </c>
      <c r="C4" s="196" t="s">
        <v>127</v>
      </c>
      <c r="D4" s="196"/>
      <c r="E4" s="196"/>
      <c r="F4" s="196"/>
      <c r="G4" s="196"/>
      <c r="H4" s="196"/>
      <c r="I4" s="196"/>
      <c r="J4" s="196"/>
    </row>
    <row r="5" spans="1:13" ht="6" customHeight="1" x14ac:dyDescent="0.3">
      <c r="A5" s="190"/>
    </row>
    <row r="6" spans="1:13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271" t="s">
        <v>20</v>
      </c>
      <c r="K6" s="271"/>
      <c r="L6" s="191" t="s">
        <v>21</v>
      </c>
      <c r="M6" s="191" t="s">
        <v>42</v>
      </c>
    </row>
    <row r="7" spans="1:13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192" t="s">
        <v>37</v>
      </c>
      <c r="M7" s="192" t="s">
        <v>94</v>
      </c>
    </row>
    <row r="8" spans="1:13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3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3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</row>
    <row r="11" spans="1:13" ht="15.75" customHeight="1" x14ac:dyDescent="0.25">
      <c r="A11" s="158">
        <v>4</v>
      </c>
      <c r="B11" s="65" t="s">
        <v>31</v>
      </c>
      <c r="C11" s="4" t="s">
        <v>32</v>
      </c>
      <c r="D11" s="140">
        <v>57127</v>
      </c>
      <c r="E11" s="140" t="s">
        <v>30</v>
      </c>
      <c r="F11" s="132"/>
      <c r="G11" s="140">
        <v>70000</v>
      </c>
      <c r="H11" s="141">
        <v>400000</v>
      </c>
      <c r="I11" s="153"/>
      <c r="J11" s="154" t="s">
        <v>33</v>
      </c>
      <c r="K11" s="154" t="s">
        <v>34</v>
      </c>
      <c r="L11" s="155" t="s">
        <v>29</v>
      </c>
      <c r="M11" s="156">
        <v>41883</v>
      </c>
    </row>
    <row r="12" spans="1:13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</row>
    <row r="13" spans="1:13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3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3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90000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3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7"/>
      <c r="B17" s="144" t="s">
        <v>43</v>
      </c>
      <c r="C17" s="136" t="s">
        <v>23</v>
      </c>
      <c r="D17" s="143">
        <v>42579</v>
      </c>
      <c r="E17" s="145" t="s">
        <v>17</v>
      </c>
      <c r="F17" s="133">
        <v>2014001236</v>
      </c>
      <c r="G17" s="275" t="s">
        <v>135</v>
      </c>
      <c r="H17" s="276"/>
      <c r="I17" s="277"/>
      <c r="J17" s="148" t="s">
        <v>45</v>
      </c>
      <c r="K17" s="148"/>
      <c r="L17" s="149" t="s">
        <v>44</v>
      </c>
      <c r="M17" s="150">
        <v>41913</v>
      </c>
    </row>
    <row r="18" spans="1:13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>
        <v>310000</v>
      </c>
      <c r="I18" s="140"/>
      <c r="J18" s="166" t="s">
        <v>154</v>
      </c>
      <c r="K18" s="154"/>
      <c r="L18" s="155" t="s">
        <v>44</v>
      </c>
      <c r="M18" s="156">
        <v>42125</v>
      </c>
    </row>
    <row r="19" spans="1:13" ht="15.75" customHeight="1" x14ac:dyDescent="0.25">
      <c r="A19" s="158">
        <v>8</v>
      </c>
      <c r="B19" s="179" t="s">
        <v>163</v>
      </c>
      <c r="C19" s="4" t="s">
        <v>35</v>
      </c>
      <c r="D19" s="151"/>
      <c r="E19" s="140" t="s">
        <v>36</v>
      </c>
      <c r="F19" s="132"/>
      <c r="G19" s="140">
        <v>80000</v>
      </c>
      <c r="H19" s="141"/>
      <c r="I19" s="140"/>
      <c r="J19" s="166" t="s">
        <v>50</v>
      </c>
      <c r="K19" s="154" t="s">
        <v>51</v>
      </c>
      <c r="L19" s="155" t="s">
        <v>46</v>
      </c>
      <c r="M19" s="156">
        <v>41913</v>
      </c>
    </row>
    <row r="20" spans="1:13" ht="13.5" customHeight="1" x14ac:dyDescent="0.25">
      <c r="A20" s="272" t="s">
        <v>12</v>
      </c>
      <c r="B20" s="273"/>
      <c r="C20" s="273"/>
      <c r="D20" s="273"/>
      <c r="E20" s="273"/>
      <c r="F20" s="274"/>
      <c r="G20" s="128">
        <f>SUM(G8:G18)</f>
        <v>520000</v>
      </c>
      <c r="H20" s="298">
        <f t="shared" ref="H20" si="0">SUM(H8:H19)</f>
        <v>1650000</v>
      </c>
      <c r="I20" s="23"/>
      <c r="J20" s="6"/>
      <c r="K20" s="6"/>
    </row>
    <row r="21" spans="1:13" ht="13.5" customHeight="1" x14ac:dyDescent="0.25">
      <c r="A21" s="281" t="s">
        <v>55</v>
      </c>
      <c r="B21" s="282"/>
      <c r="C21" s="282"/>
      <c r="D21" s="282"/>
      <c r="E21" s="282"/>
      <c r="F21" s="283"/>
      <c r="G21" s="130">
        <f>G20+G19+G7</f>
        <v>700000</v>
      </c>
      <c r="H21" s="242"/>
      <c r="I21" s="95"/>
      <c r="J21" s="6"/>
      <c r="K21" s="6"/>
    </row>
    <row r="22" spans="1:13" ht="13.5" customHeight="1" x14ac:dyDescent="0.25">
      <c r="A22" s="281" t="s">
        <v>61</v>
      </c>
      <c r="B22" s="282"/>
      <c r="C22" s="282"/>
      <c r="D22" s="282"/>
      <c r="E22" s="282"/>
      <c r="F22" s="283"/>
      <c r="G22" s="130">
        <f>PRODUCT(G20,0.12)</f>
        <v>62400</v>
      </c>
      <c r="H22" s="243"/>
      <c r="I22" s="95"/>
      <c r="J22" s="6"/>
      <c r="K22" s="6"/>
    </row>
    <row r="23" spans="1:13" ht="13.5" customHeight="1" x14ac:dyDescent="0.25">
      <c r="A23" s="284" t="s">
        <v>111</v>
      </c>
      <c r="B23" s="285"/>
      <c r="C23" s="285"/>
      <c r="D23" s="285"/>
      <c r="E23" s="285"/>
      <c r="F23" s="286"/>
      <c r="G23" s="125">
        <f>G20-G22</f>
        <v>457600</v>
      </c>
      <c r="H23" s="243"/>
      <c r="I23" s="94"/>
      <c r="J23" s="6"/>
      <c r="K23" s="6"/>
    </row>
    <row r="24" spans="1:13" ht="13.5" customHeight="1" x14ac:dyDescent="0.25">
      <c r="A24" s="287" t="s">
        <v>112</v>
      </c>
      <c r="B24" s="288"/>
      <c r="C24" s="288"/>
      <c r="D24" s="288"/>
      <c r="E24" s="288"/>
      <c r="F24" s="289"/>
      <c r="G24" s="125">
        <f>G7+G19-16800</f>
        <v>163200</v>
      </c>
      <c r="H24" s="243"/>
      <c r="I24" s="94"/>
      <c r="J24" s="6"/>
      <c r="K24" s="6"/>
    </row>
    <row r="25" spans="1:13" ht="13.5" customHeight="1" x14ac:dyDescent="0.25">
      <c r="A25" s="260" t="s">
        <v>117</v>
      </c>
      <c r="B25" s="261"/>
      <c r="C25" s="261"/>
      <c r="D25" s="261"/>
      <c r="E25" s="261"/>
      <c r="F25" s="262"/>
      <c r="G25" s="125">
        <f>SUM(G23:G24)</f>
        <v>620800</v>
      </c>
      <c r="H25" s="243"/>
      <c r="I25" s="94"/>
      <c r="J25" s="6"/>
      <c r="K25" s="6"/>
    </row>
    <row r="26" spans="1:13" ht="12.75" customHeight="1" x14ac:dyDescent="0.25">
      <c r="A26" s="263" t="s">
        <v>136</v>
      </c>
      <c r="B26" s="263"/>
      <c r="C26" s="263"/>
      <c r="D26" s="263"/>
      <c r="E26" s="263"/>
      <c r="F26" s="263"/>
      <c r="G26" s="130">
        <f>(G20*0.05)</f>
        <v>26000</v>
      </c>
      <c r="H26" s="243"/>
      <c r="I26" s="93"/>
      <c r="J26" s="26"/>
    </row>
    <row r="27" spans="1:13" ht="12.75" customHeight="1" x14ac:dyDescent="0.25">
      <c r="A27" s="263" t="s">
        <v>137</v>
      </c>
      <c r="B27" s="263"/>
      <c r="C27" s="263"/>
      <c r="D27" s="263"/>
      <c r="E27" s="263"/>
      <c r="F27" s="263"/>
      <c r="G27" s="130">
        <f>(G7+G19)*0.1</f>
        <v>18000</v>
      </c>
      <c r="H27" s="108"/>
      <c r="I27" s="93"/>
      <c r="J27" s="26"/>
    </row>
    <row r="28" spans="1:13" ht="12.75" customHeight="1" x14ac:dyDescent="0.25">
      <c r="A28" s="290" t="s">
        <v>138</v>
      </c>
      <c r="B28" s="291"/>
      <c r="C28" s="291"/>
      <c r="D28" s="291"/>
      <c r="E28" s="291"/>
      <c r="F28" s="292"/>
      <c r="G28" s="130">
        <f>SUM(G26:G27)</f>
        <v>44000</v>
      </c>
      <c r="H28" s="108"/>
      <c r="I28" s="93"/>
      <c r="J28" s="26"/>
    </row>
    <row r="29" spans="1:13" ht="12.75" customHeight="1" x14ac:dyDescent="0.25">
      <c r="A29" s="293" t="s">
        <v>176</v>
      </c>
      <c r="B29" s="293"/>
      <c r="C29" s="293"/>
      <c r="D29" s="293"/>
      <c r="E29" s="293"/>
      <c r="F29" s="293"/>
      <c r="G29" s="180"/>
      <c r="H29" s="184"/>
      <c r="I29" s="180">
        <v>10000</v>
      </c>
      <c r="J29" s="115"/>
      <c r="K29" s="116"/>
      <c r="L29" s="116"/>
      <c r="M29" s="116"/>
    </row>
    <row r="30" spans="1:13" ht="12.75" customHeight="1" x14ac:dyDescent="0.25">
      <c r="A30" s="293" t="s">
        <v>177</v>
      </c>
      <c r="B30" s="293"/>
      <c r="C30" s="293"/>
      <c r="D30" s="293"/>
      <c r="E30" s="293"/>
      <c r="F30" s="293"/>
      <c r="G30" s="180"/>
      <c r="H30" s="184"/>
      <c r="I30" s="180">
        <v>10000</v>
      </c>
      <c r="J30" s="115"/>
      <c r="K30" s="116"/>
      <c r="L30" s="116"/>
      <c r="M30" s="116"/>
    </row>
    <row r="31" spans="1:13" ht="12.75" customHeight="1" x14ac:dyDescent="0.25">
      <c r="A31" s="293" t="s">
        <v>178</v>
      </c>
      <c r="B31" s="293"/>
      <c r="C31" s="293"/>
      <c r="D31" s="293"/>
      <c r="E31" s="293"/>
      <c r="F31" s="293"/>
      <c r="G31" s="185"/>
      <c r="H31" s="185"/>
      <c r="I31" s="180">
        <v>91600</v>
      </c>
      <c r="J31" s="115"/>
      <c r="K31" s="116"/>
      <c r="L31" s="116"/>
      <c r="M31" s="116"/>
    </row>
    <row r="32" spans="1:13" ht="12.75" customHeight="1" x14ac:dyDescent="0.25">
      <c r="A32" s="293" t="s">
        <v>179</v>
      </c>
      <c r="B32" s="293"/>
      <c r="C32" s="293"/>
      <c r="D32" s="293"/>
      <c r="E32" s="293"/>
      <c r="F32" s="293"/>
      <c r="G32" s="180"/>
      <c r="H32" s="186"/>
      <c r="I32" s="180">
        <v>71600</v>
      </c>
      <c r="J32" s="115"/>
      <c r="K32" s="116"/>
      <c r="L32" s="116"/>
      <c r="M32" s="116"/>
    </row>
    <row r="33" spans="1:13" ht="12.75" customHeight="1" x14ac:dyDescent="0.25">
      <c r="A33" s="293" t="s">
        <v>167</v>
      </c>
      <c r="B33" s="293"/>
      <c r="C33" s="293"/>
      <c r="D33" s="293"/>
      <c r="E33" s="293"/>
      <c r="F33" s="293"/>
      <c r="G33" s="180"/>
      <c r="H33" s="186"/>
      <c r="I33" s="181">
        <v>-57800</v>
      </c>
      <c r="J33" s="115"/>
      <c r="K33" s="116"/>
      <c r="L33" s="116"/>
      <c r="M33" s="116"/>
    </row>
    <row r="34" spans="1:13" ht="12.75" customHeight="1" x14ac:dyDescent="0.25">
      <c r="A34" s="278" t="s">
        <v>181</v>
      </c>
      <c r="B34" s="279"/>
      <c r="C34" s="279"/>
      <c r="D34" s="279"/>
      <c r="E34" s="279"/>
      <c r="F34" s="280"/>
      <c r="G34" s="180"/>
      <c r="H34" s="186"/>
      <c r="I34" s="181">
        <v>-100000</v>
      </c>
      <c r="J34" s="115"/>
      <c r="K34" s="116"/>
      <c r="L34" s="116"/>
      <c r="M34" s="116"/>
    </row>
    <row r="35" spans="1:13" ht="12" customHeight="1" x14ac:dyDescent="0.25">
      <c r="A35" s="258" t="s">
        <v>182</v>
      </c>
      <c r="B35" s="258"/>
      <c r="C35" s="258"/>
      <c r="D35" s="258"/>
      <c r="E35" s="258"/>
      <c r="F35" s="258"/>
      <c r="G35" s="182"/>
      <c r="H35" s="182"/>
      <c r="I35" s="182">
        <f>SUM(I29:I34)</f>
        <v>25400</v>
      </c>
      <c r="J35" s="188"/>
      <c r="K35" s="116"/>
      <c r="L35" s="116"/>
      <c r="M35" s="116"/>
    </row>
    <row r="36" spans="1:13" ht="12" customHeight="1" x14ac:dyDescent="0.25">
      <c r="A36" s="255" t="s">
        <v>128</v>
      </c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</row>
    <row r="37" spans="1:13" ht="12.75" customHeight="1" x14ac:dyDescent="0.25">
      <c r="A37" s="255" t="s">
        <v>145</v>
      </c>
      <c r="B37" s="255"/>
      <c r="C37" s="255"/>
      <c r="D37" s="255"/>
      <c r="E37" s="255"/>
      <c r="F37" s="255"/>
      <c r="G37" s="255"/>
      <c r="H37" s="255"/>
      <c r="I37" s="255"/>
      <c r="J37" s="255"/>
      <c r="K37" s="116"/>
      <c r="L37" s="116"/>
      <c r="M37" s="116"/>
    </row>
  </sheetData>
  <mergeCells count="24">
    <mergeCell ref="A36:M36"/>
    <mergeCell ref="A37:J37"/>
    <mergeCell ref="A33:F33"/>
    <mergeCell ref="A34:F34"/>
    <mergeCell ref="A35:F35"/>
    <mergeCell ref="A32:F32"/>
    <mergeCell ref="A21:F21"/>
    <mergeCell ref="H21:H26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20:F20"/>
    <mergeCell ref="A1:K1"/>
    <mergeCell ref="E2:I2"/>
    <mergeCell ref="C4:J4"/>
    <mergeCell ref="J6:K6"/>
    <mergeCell ref="G17:I17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17" sqref="D17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140625" customWidth="1"/>
    <col min="9" max="9" width="10" customWidth="1"/>
    <col min="10" max="10" width="7.28515625" customWidth="1"/>
    <col min="11" max="11" width="7.7109375" customWidth="1"/>
  </cols>
  <sheetData>
    <row r="1" spans="1:11" ht="18.75" x14ac:dyDescent="0.25">
      <c r="A1" s="198" t="s">
        <v>155</v>
      </c>
      <c r="B1" s="198"/>
      <c r="C1" s="198"/>
      <c r="D1" s="198"/>
      <c r="E1" s="198"/>
      <c r="F1" s="198"/>
      <c r="G1" s="198"/>
      <c r="H1" s="198"/>
      <c r="I1" s="198"/>
    </row>
    <row r="2" spans="1:11" ht="18.75" x14ac:dyDescent="0.3">
      <c r="A2" s="1" t="s">
        <v>0</v>
      </c>
      <c r="E2" s="297" t="s">
        <v>126</v>
      </c>
      <c r="F2" s="297"/>
      <c r="G2" s="297"/>
      <c r="H2" s="170" t="s">
        <v>52</v>
      </c>
      <c r="I2" s="1"/>
    </row>
    <row r="3" spans="1:11" ht="18.75" x14ac:dyDescent="0.3">
      <c r="A3" s="1" t="s">
        <v>1</v>
      </c>
      <c r="E3" s="5" t="s">
        <v>125</v>
      </c>
      <c r="F3" s="5"/>
      <c r="G3" s="5"/>
    </row>
    <row r="4" spans="1:11" ht="15" customHeight="1" x14ac:dyDescent="0.3">
      <c r="A4" s="1" t="s">
        <v>2</v>
      </c>
      <c r="C4" s="196" t="s">
        <v>127</v>
      </c>
      <c r="D4" s="196"/>
      <c r="E4" s="196"/>
      <c r="F4" s="196"/>
      <c r="G4" s="196"/>
      <c r="H4" s="196"/>
    </row>
    <row r="5" spans="1:11" ht="6" customHeight="1" x14ac:dyDescent="0.3">
      <c r="A5" s="109"/>
    </row>
    <row r="6" spans="1:11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99" t="s">
        <v>20</v>
      </c>
      <c r="I6" s="199"/>
      <c r="J6" s="110" t="s">
        <v>21</v>
      </c>
      <c r="K6" s="110" t="s">
        <v>42</v>
      </c>
    </row>
    <row r="7" spans="1:11" ht="18" customHeight="1" x14ac:dyDescent="0.25">
      <c r="A7" s="2">
        <v>1</v>
      </c>
      <c r="B7" s="8" t="s">
        <v>22</v>
      </c>
      <c r="C7" s="25" t="s">
        <v>54</v>
      </c>
      <c r="D7" s="3">
        <v>23510</v>
      </c>
      <c r="E7" s="3" t="s">
        <v>17</v>
      </c>
      <c r="F7" s="22">
        <v>2014001389</v>
      </c>
      <c r="G7" s="19">
        <v>90000</v>
      </c>
      <c r="H7" s="15" t="s">
        <v>24</v>
      </c>
      <c r="I7" s="15"/>
      <c r="J7" s="16" t="s">
        <v>25</v>
      </c>
      <c r="K7" s="17">
        <v>41883</v>
      </c>
    </row>
    <row r="8" spans="1:11" ht="18" customHeight="1" x14ac:dyDescent="0.25">
      <c r="A8" s="2">
        <v>2</v>
      </c>
      <c r="B8" s="73" t="s">
        <v>26</v>
      </c>
      <c r="C8" s="74" t="s">
        <v>23</v>
      </c>
      <c r="D8" s="74">
        <v>43854</v>
      </c>
      <c r="E8" s="74" t="s">
        <v>17</v>
      </c>
      <c r="F8" s="63">
        <v>2014001387</v>
      </c>
      <c r="G8" s="80">
        <v>70000</v>
      </c>
      <c r="H8" s="76" t="s">
        <v>27</v>
      </c>
      <c r="I8" s="76"/>
      <c r="J8" s="77" t="s">
        <v>28</v>
      </c>
      <c r="K8" s="78">
        <v>41913</v>
      </c>
    </row>
    <row r="9" spans="1:11" ht="18" customHeight="1" x14ac:dyDescent="0.25">
      <c r="A9" s="2">
        <v>3</v>
      </c>
      <c r="B9" s="8" t="s">
        <v>101</v>
      </c>
      <c r="C9" s="3" t="s">
        <v>74</v>
      </c>
      <c r="D9" s="3">
        <v>90528</v>
      </c>
      <c r="E9" s="3" t="s">
        <v>102</v>
      </c>
      <c r="F9" s="22">
        <v>2014001482</v>
      </c>
      <c r="G9" s="19">
        <v>70000</v>
      </c>
      <c r="H9" s="15" t="s">
        <v>103</v>
      </c>
      <c r="I9" s="15" t="s">
        <v>104</v>
      </c>
      <c r="J9" s="16" t="s">
        <v>28</v>
      </c>
      <c r="K9" s="17">
        <v>42826</v>
      </c>
    </row>
    <row r="10" spans="1:11" ht="18" customHeight="1" x14ac:dyDescent="0.25">
      <c r="A10" s="2">
        <v>4</v>
      </c>
      <c r="B10" s="65" t="s">
        <v>105</v>
      </c>
      <c r="C10" s="3" t="s">
        <v>74</v>
      </c>
      <c r="D10" s="3">
        <v>90943</v>
      </c>
      <c r="E10" s="3" t="s">
        <v>106</v>
      </c>
      <c r="F10" s="22">
        <v>2014001387</v>
      </c>
      <c r="G10" s="3">
        <v>70000</v>
      </c>
      <c r="H10" s="15" t="s">
        <v>107</v>
      </c>
      <c r="I10" s="15" t="s">
        <v>108</v>
      </c>
      <c r="J10" s="16" t="s">
        <v>38</v>
      </c>
      <c r="K10" s="17">
        <v>42887</v>
      </c>
    </row>
    <row r="11" spans="1:11" ht="18" customHeight="1" x14ac:dyDescent="0.25">
      <c r="A11" s="2">
        <v>5</v>
      </c>
      <c r="B11" s="83" t="s">
        <v>58</v>
      </c>
      <c r="C11" s="171" t="s">
        <v>23</v>
      </c>
      <c r="D11" s="171">
        <v>43413</v>
      </c>
      <c r="E11" s="31" t="s">
        <v>17</v>
      </c>
      <c r="F11" s="84">
        <v>2014001236</v>
      </c>
      <c r="G11" s="31">
        <v>70000</v>
      </c>
      <c r="H11" s="173">
        <v>40575878</v>
      </c>
      <c r="I11" s="86"/>
      <c r="J11" s="172" t="s">
        <v>44</v>
      </c>
      <c r="K11" s="87">
        <v>42125</v>
      </c>
    </row>
    <row r="12" spans="1:11" ht="13.5" customHeight="1" x14ac:dyDescent="0.25">
      <c r="A12" s="217" t="s">
        <v>12</v>
      </c>
      <c r="B12" s="201"/>
      <c r="C12" s="201"/>
      <c r="D12" s="201"/>
      <c r="E12" s="201"/>
      <c r="F12" s="202"/>
      <c r="G12" s="51">
        <f>SUM(G7:G11)</f>
        <v>370000</v>
      </c>
      <c r="H12" s="6"/>
      <c r="I12" s="6"/>
    </row>
    <row r="13" spans="1:11" ht="13.5" customHeight="1" x14ac:dyDescent="0.25">
      <c r="A13" s="214" t="s">
        <v>61</v>
      </c>
      <c r="B13" s="215"/>
      <c r="C13" s="215"/>
      <c r="D13" s="215"/>
      <c r="E13" s="215"/>
      <c r="F13" s="216"/>
      <c r="G13" s="24">
        <f>PRODUCT(G12,0.12)</f>
        <v>44400</v>
      </c>
      <c r="H13" s="6"/>
      <c r="I13" s="6"/>
    </row>
    <row r="14" spans="1:11" ht="18" customHeight="1" x14ac:dyDescent="0.3">
      <c r="A14" s="174" t="s">
        <v>111</v>
      </c>
      <c r="B14" s="175"/>
      <c r="C14" s="296" t="s">
        <v>156</v>
      </c>
      <c r="D14" s="296"/>
      <c r="E14" s="296"/>
      <c r="F14" s="296"/>
      <c r="G14" s="296"/>
      <c r="H14" s="6"/>
      <c r="I14" s="6"/>
    </row>
  </sheetData>
  <mergeCells count="7">
    <mergeCell ref="A12:F12"/>
    <mergeCell ref="C14:G14"/>
    <mergeCell ref="A1:I1"/>
    <mergeCell ref="E2:G2"/>
    <mergeCell ref="C4:H4"/>
    <mergeCell ref="H6:I6"/>
    <mergeCell ref="A13:F13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G22" sqref="G22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198" t="s">
        <v>76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196" t="s">
        <v>10</v>
      </c>
      <c r="D4" s="196"/>
      <c r="E4" s="196"/>
      <c r="F4" s="196"/>
      <c r="G4" s="196"/>
      <c r="H4" s="196"/>
      <c r="I4" s="196"/>
      <c r="J4" s="196"/>
    </row>
    <row r="5" spans="1:13" ht="6" customHeight="1" x14ac:dyDescent="0.3">
      <c r="A5" s="38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199" t="s">
        <v>20</v>
      </c>
      <c r="K6" s="199"/>
      <c r="L6" s="39" t="s">
        <v>21</v>
      </c>
      <c r="M6" s="39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42" t="s">
        <v>37</v>
      </c>
      <c r="M7" s="42" t="s">
        <v>94</v>
      </c>
    </row>
    <row r="8" spans="1:13" ht="15.75" customHeight="1" x14ac:dyDescent="0.25">
      <c r="A8" s="2"/>
      <c r="B8" s="8" t="s">
        <v>15</v>
      </c>
      <c r="C8" s="3" t="s">
        <v>16</v>
      </c>
      <c r="D8" s="3">
        <v>25416</v>
      </c>
      <c r="E8" s="3" t="s">
        <v>17</v>
      </c>
      <c r="F8" s="22">
        <v>2014001482</v>
      </c>
      <c r="G8" s="3"/>
      <c r="H8" s="12">
        <v>160000</v>
      </c>
      <c r="I8" s="31"/>
      <c r="J8" s="14" t="s">
        <v>18</v>
      </c>
      <c r="K8" s="15" t="s">
        <v>19</v>
      </c>
      <c r="L8" s="16" t="s">
        <v>37</v>
      </c>
      <c r="M8" s="17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2014001388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">
        <v>3</v>
      </c>
      <c r="B10" s="8" t="s">
        <v>26</v>
      </c>
      <c r="C10" s="3" t="s">
        <v>23</v>
      </c>
      <c r="D10" s="3">
        <v>43854</v>
      </c>
      <c r="E10" s="3" t="s">
        <v>17</v>
      </c>
      <c r="F10" s="22">
        <v>2014001387</v>
      </c>
      <c r="G10" s="19">
        <v>70000</v>
      </c>
      <c r="H10" s="12"/>
      <c r="I10" s="31">
        <v>10000</v>
      </c>
      <c r="J10" s="15" t="s">
        <v>27</v>
      </c>
      <c r="K10" s="15"/>
      <c r="L10" s="16" t="s">
        <v>28</v>
      </c>
      <c r="M10" s="17">
        <v>41913</v>
      </c>
    </row>
    <row r="11" spans="1:13" ht="12.75" customHeight="1" x14ac:dyDescent="0.25">
      <c r="A11" s="7">
        <v>4</v>
      </c>
      <c r="B11" s="8" t="s">
        <v>31</v>
      </c>
      <c r="C11" s="3" t="s">
        <v>32</v>
      </c>
      <c r="D11" s="3">
        <v>57127</v>
      </c>
      <c r="E11" s="3" t="s">
        <v>30</v>
      </c>
      <c r="F11" s="22"/>
      <c r="G11" s="3">
        <v>70000</v>
      </c>
      <c r="H11" s="12">
        <v>260000</v>
      </c>
      <c r="I11" s="32"/>
      <c r="J11" s="15" t="s">
        <v>33</v>
      </c>
      <c r="K11" s="15" t="s">
        <v>34</v>
      </c>
      <c r="L11" s="16" t="s">
        <v>29</v>
      </c>
      <c r="M11" s="17">
        <v>41883</v>
      </c>
    </row>
    <row r="12" spans="1:13" ht="12.75" customHeight="1" x14ac:dyDescent="0.25">
      <c r="A12" s="7"/>
      <c r="B12" s="8" t="s">
        <v>59</v>
      </c>
      <c r="C12" s="3" t="s">
        <v>23</v>
      </c>
      <c r="D12" s="3">
        <v>42472</v>
      </c>
      <c r="E12" s="3" t="s">
        <v>17</v>
      </c>
      <c r="F12" s="22"/>
      <c r="G12" s="31"/>
      <c r="H12" s="12">
        <v>40000</v>
      </c>
      <c r="I12" s="31"/>
      <c r="J12" s="15">
        <v>41753246</v>
      </c>
      <c r="K12" s="15" t="s">
        <v>60</v>
      </c>
      <c r="L12" s="16" t="s">
        <v>38</v>
      </c>
      <c r="M12" s="17">
        <v>42461</v>
      </c>
    </row>
    <row r="13" spans="1:13" ht="12.75" customHeight="1" x14ac:dyDescent="0.25">
      <c r="A13" s="7"/>
      <c r="B13" s="8" t="s">
        <v>73</v>
      </c>
      <c r="C13" s="3" t="s">
        <v>74</v>
      </c>
      <c r="D13" s="3"/>
      <c r="E13" s="3" t="s">
        <v>36</v>
      </c>
      <c r="F13" s="22"/>
      <c r="G13" s="31"/>
      <c r="H13" s="12">
        <v>320000</v>
      </c>
      <c r="I13" s="31"/>
      <c r="J13" s="15"/>
      <c r="K13" s="15"/>
      <c r="L13" s="16" t="s">
        <v>38</v>
      </c>
      <c r="M13" s="17">
        <v>41883</v>
      </c>
    </row>
    <row r="14" spans="1:13" ht="12.75" customHeight="1" x14ac:dyDescent="0.25">
      <c r="A14" s="7">
        <v>5</v>
      </c>
      <c r="B14" s="8" t="s">
        <v>40</v>
      </c>
      <c r="C14" s="2" t="s">
        <v>23</v>
      </c>
      <c r="D14" s="2">
        <v>6787</v>
      </c>
      <c r="E14" s="3" t="s">
        <v>17</v>
      </c>
      <c r="F14" s="22">
        <v>20140011547</v>
      </c>
      <c r="G14" s="19">
        <v>70000</v>
      </c>
      <c r="H14" s="12">
        <v>330000</v>
      </c>
      <c r="I14" s="31"/>
      <c r="J14" s="15" t="s">
        <v>41</v>
      </c>
      <c r="K14" s="15"/>
      <c r="L14" s="16" t="s">
        <v>39</v>
      </c>
      <c r="M14" s="17">
        <v>41883</v>
      </c>
    </row>
    <row r="15" spans="1:13" ht="12.75" customHeight="1" x14ac:dyDescent="0.25">
      <c r="A15" s="7"/>
      <c r="B15" s="8" t="s">
        <v>43</v>
      </c>
      <c r="C15" s="2" t="s">
        <v>23</v>
      </c>
      <c r="D15" s="2">
        <v>42579</v>
      </c>
      <c r="E15" s="3" t="s">
        <v>17</v>
      </c>
      <c r="F15" s="22">
        <v>2014001236</v>
      </c>
      <c r="G15" s="3"/>
      <c r="H15" s="12">
        <v>270000</v>
      </c>
      <c r="I15" s="4"/>
      <c r="J15" s="15" t="s">
        <v>45</v>
      </c>
      <c r="K15" s="15"/>
      <c r="L15" s="16" t="s">
        <v>44</v>
      </c>
      <c r="M15" s="17">
        <v>41913</v>
      </c>
    </row>
    <row r="16" spans="1:13" ht="12.75" customHeight="1" x14ac:dyDescent="0.25">
      <c r="A16" s="7">
        <v>6</v>
      </c>
      <c r="B16" s="8" t="s">
        <v>58</v>
      </c>
      <c r="C16" s="2" t="s">
        <v>23</v>
      </c>
      <c r="D16" s="2">
        <v>43413</v>
      </c>
      <c r="E16" s="3" t="s">
        <v>17</v>
      </c>
      <c r="F16" s="22">
        <v>2014001236</v>
      </c>
      <c r="G16" s="3">
        <v>70000</v>
      </c>
      <c r="H16" s="13">
        <v>170000</v>
      </c>
      <c r="I16" s="4"/>
      <c r="J16" s="18"/>
      <c r="K16" s="15"/>
      <c r="L16" s="16" t="s">
        <v>44</v>
      </c>
      <c r="M16" s="17">
        <v>42125</v>
      </c>
    </row>
    <row r="17" spans="1:13" ht="12.75" customHeight="1" x14ac:dyDescent="0.25">
      <c r="A17" s="7">
        <v>7</v>
      </c>
      <c r="B17" s="8" t="s">
        <v>49</v>
      </c>
      <c r="C17" s="3" t="s">
        <v>35</v>
      </c>
      <c r="D17" s="2"/>
      <c r="E17" s="3" t="s">
        <v>36</v>
      </c>
      <c r="F17" s="22"/>
      <c r="G17" s="3">
        <v>80000</v>
      </c>
      <c r="H17" s="13"/>
      <c r="I17" s="4"/>
      <c r="J17" s="18" t="s">
        <v>50</v>
      </c>
      <c r="K17" s="15" t="s">
        <v>51</v>
      </c>
      <c r="L17" s="16" t="s">
        <v>46</v>
      </c>
      <c r="M17" s="17">
        <v>41913</v>
      </c>
    </row>
    <row r="18" spans="1:13" ht="13.5" customHeight="1" x14ac:dyDescent="0.25">
      <c r="A18" s="217" t="s">
        <v>12</v>
      </c>
      <c r="B18" s="201"/>
      <c r="C18" s="201"/>
      <c r="D18" s="201"/>
      <c r="E18" s="201"/>
      <c r="F18" s="202"/>
      <c r="G18" s="40">
        <f>SUM(G8:G16)</f>
        <v>370000</v>
      </c>
      <c r="H18" s="28">
        <f t="shared" ref="H18:I18" si="0">SUM(H8:H17)</f>
        <v>1550000</v>
      </c>
      <c r="I18" s="23">
        <f t="shared" si="0"/>
        <v>10000</v>
      </c>
      <c r="J18" s="6"/>
      <c r="K18" s="6"/>
    </row>
    <row r="19" spans="1:13" ht="13.5" customHeight="1" x14ac:dyDescent="0.25">
      <c r="A19" s="214" t="s">
        <v>55</v>
      </c>
      <c r="B19" s="215"/>
      <c r="C19" s="215"/>
      <c r="D19" s="215"/>
      <c r="E19" s="215"/>
      <c r="F19" s="216"/>
      <c r="G19" s="24">
        <f>G18+G17+G7</f>
        <v>550000</v>
      </c>
      <c r="H19" s="29"/>
      <c r="I19" s="20"/>
      <c r="J19" s="6"/>
      <c r="K19" s="6"/>
    </row>
    <row r="20" spans="1:13" ht="13.5" customHeight="1" x14ac:dyDescent="0.25">
      <c r="A20" s="214" t="s">
        <v>61</v>
      </c>
      <c r="B20" s="215"/>
      <c r="C20" s="215"/>
      <c r="D20" s="215"/>
      <c r="E20" s="215"/>
      <c r="F20" s="216"/>
      <c r="G20" s="24">
        <f>PRODUCT(G18,0.12)</f>
        <v>44400</v>
      </c>
      <c r="H20" s="29"/>
      <c r="I20" s="20"/>
      <c r="J20" s="6"/>
      <c r="K20" s="6"/>
    </row>
    <row r="21" spans="1:13" ht="13.5" customHeight="1" x14ac:dyDescent="0.25">
      <c r="A21" s="220" t="s">
        <v>75</v>
      </c>
      <c r="B21" s="221"/>
      <c r="C21" s="221"/>
      <c r="D21" s="221"/>
      <c r="E21" s="221"/>
      <c r="F21" s="222"/>
      <c r="G21" s="35">
        <f>G19-G20</f>
        <v>505600</v>
      </c>
      <c r="H21" s="29"/>
      <c r="I21" s="36"/>
      <c r="J21" s="6"/>
      <c r="K21" s="6"/>
    </row>
    <row r="22" spans="1:13" ht="12.75" customHeight="1" x14ac:dyDescent="0.25">
      <c r="A22" s="223" t="s">
        <v>13</v>
      </c>
      <c r="B22" s="223"/>
      <c r="C22" s="223"/>
      <c r="D22" s="223"/>
      <c r="E22" s="223"/>
      <c r="F22" s="223"/>
      <c r="G22" s="30">
        <f>(G19*0.05)+I22</f>
        <v>28500</v>
      </c>
      <c r="H22" s="27"/>
      <c r="I22" s="30">
        <f>(I18*0.1)</f>
        <v>1000</v>
      </c>
      <c r="J22" s="26"/>
    </row>
    <row r="23" spans="1:13" ht="15.75" x14ac:dyDescent="0.25">
      <c r="A23" s="21" t="s">
        <v>53</v>
      </c>
      <c r="B23" s="21"/>
      <c r="G23" s="224">
        <f>+F5001</f>
        <v>0</v>
      </c>
      <c r="H23" s="224"/>
      <c r="I23" s="33"/>
    </row>
    <row r="24" spans="1:13" ht="15.75" x14ac:dyDescent="0.25">
      <c r="A24" s="225" t="s">
        <v>71</v>
      </c>
      <c r="B24" s="225"/>
      <c r="C24" s="225"/>
      <c r="D24" s="225"/>
      <c r="E24" s="225"/>
      <c r="G24" s="41"/>
      <c r="H24" s="41"/>
      <c r="I24" s="33"/>
    </row>
    <row r="25" spans="1:13" ht="14.25" customHeight="1" x14ac:dyDescent="0.25">
      <c r="A25" s="2">
        <v>1</v>
      </c>
      <c r="B25" s="8" t="s">
        <v>15</v>
      </c>
      <c r="C25" s="3" t="s">
        <v>16</v>
      </c>
      <c r="D25" s="3">
        <v>25416</v>
      </c>
      <c r="E25" s="3" t="s">
        <v>17</v>
      </c>
      <c r="F25" s="22">
        <v>2014001482</v>
      </c>
      <c r="G25" s="12">
        <v>160000</v>
      </c>
      <c r="H25" s="14" t="s">
        <v>18</v>
      </c>
      <c r="I25" s="15" t="s">
        <v>19</v>
      </c>
      <c r="J25" s="218" t="s">
        <v>72</v>
      </c>
      <c r="K25" s="219"/>
      <c r="L25" s="16" t="s">
        <v>37</v>
      </c>
      <c r="M25" s="17">
        <v>41883</v>
      </c>
    </row>
    <row r="26" spans="1:13" ht="15.75" x14ac:dyDescent="0.25">
      <c r="A26" s="226" t="s">
        <v>56</v>
      </c>
      <c r="B26" s="226"/>
      <c r="C26" s="227" t="s">
        <v>57</v>
      </c>
      <c r="D26" s="227"/>
      <c r="E26" s="227"/>
      <c r="F26" s="227"/>
      <c r="G26" s="228"/>
      <c r="H26" s="228"/>
      <c r="I26" s="34"/>
    </row>
    <row r="27" spans="1:13" ht="15.75" x14ac:dyDescent="0.25">
      <c r="A27" s="213" t="s">
        <v>62</v>
      </c>
      <c r="B27" s="213"/>
      <c r="C27" s="213"/>
      <c r="D27" s="213"/>
      <c r="E27" s="213"/>
      <c r="F27" s="213"/>
      <c r="G27" s="213"/>
      <c r="H27" s="213"/>
    </row>
    <row r="28" spans="1:13" ht="15.75" x14ac:dyDescent="0.25">
      <c r="A28" s="213" t="s">
        <v>63</v>
      </c>
      <c r="B28" s="213"/>
      <c r="C28" s="213"/>
      <c r="D28" s="213"/>
      <c r="E28" s="213"/>
      <c r="F28" s="213"/>
      <c r="G28" s="213"/>
      <c r="H28" s="213"/>
    </row>
    <row r="29" spans="1:13" ht="4.5" customHeight="1" x14ac:dyDescent="0.25"/>
    <row r="30" spans="1:13" x14ac:dyDescent="0.25">
      <c r="A30" s="197" t="s">
        <v>64</v>
      </c>
      <c r="B30" s="197"/>
      <c r="C30" s="197"/>
      <c r="D30" s="197"/>
      <c r="E30" s="197"/>
      <c r="F30" s="197"/>
      <c r="G30" s="197"/>
      <c r="H30" s="197"/>
      <c r="I30" s="197"/>
      <c r="J30" s="197"/>
      <c r="K30" s="197"/>
    </row>
    <row r="31" spans="1:13" x14ac:dyDescent="0.25">
      <c r="G31" s="203" t="s">
        <v>65</v>
      </c>
      <c r="H31" s="203"/>
      <c r="I31" s="203" t="s">
        <v>66</v>
      </c>
      <c r="J31" s="203"/>
    </row>
    <row r="32" spans="1:13" ht="15.75" x14ac:dyDescent="0.25">
      <c r="A32" s="203" t="s">
        <v>67</v>
      </c>
      <c r="B32" s="203"/>
      <c r="C32" s="212">
        <v>864000</v>
      </c>
      <c r="D32" s="212"/>
      <c r="E32" s="212"/>
      <c r="F32" s="212"/>
      <c r="G32" s="212">
        <f>C32/12</f>
        <v>72000</v>
      </c>
      <c r="H32" s="212"/>
      <c r="I32" s="208">
        <f>PRODUCT(G32:H32)*3</f>
        <v>216000</v>
      </c>
      <c r="J32" s="209"/>
    </row>
    <row r="33" spans="1:10" ht="15.75" x14ac:dyDescent="0.25">
      <c r="A33" s="206" t="s">
        <v>61</v>
      </c>
      <c r="B33" s="206"/>
      <c r="C33" s="206"/>
      <c r="D33" s="206"/>
      <c r="E33" s="206"/>
      <c r="F33" s="207"/>
      <c r="G33" s="208">
        <v>-61200</v>
      </c>
      <c r="H33" s="209"/>
      <c r="I33" s="210">
        <f>PRODUCT(G33:H33)*3</f>
        <v>-183600</v>
      </c>
      <c r="J33" s="211"/>
    </row>
    <row r="34" spans="1:10" ht="15.75" x14ac:dyDescent="0.25">
      <c r="A34" s="205" t="s">
        <v>68</v>
      </c>
      <c r="B34" s="205"/>
      <c r="C34" s="205"/>
      <c r="D34" s="205"/>
      <c r="E34" s="205"/>
      <c r="F34" s="205"/>
      <c r="G34" s="204">
        <f>SUM(G32:H33)</f>
        <v>10800</v>
      </c>
      <c r="H34" s="205"/>
      <c r="I34" s="204">
        <f>SUM(I32:J33)</f>
        <v>32400</v>
      </c>
      <c r="J34" s="205"/>
    </row>
    <row r="35" spans="1:10" ht="3.75" customHeight="1" x14ac:dyDescent="0.25"/>
    <row r="36" spans="1:10" ht="15.75" x14ac:dyDescent="0.25">
      <c r="A36" s="203" t="s">
        <v>69</v>
      </c>
      <c r="B36" s="203"/>
      <c r="C36" s="203"/>
      <c r="D36" s="203"/>
      <c r="E36" s="203"/>
      <c r="F36" s="203"/>
      <c r="G36" s="204" t="s">
        <v>70</v>
      </c>
      <c r="H36" s="205"/>
    </row>
  </sheetData>
  <mergeCells count="31">
    <mergeCell ref="A27:H27"/>
    <mergeCell ref="A28:H28"/>
    <mergeCell ref="A20:F20"/>
    <mergeCell ref="A1:K1"/>
    <mergeCell ref="C4:J4"/>
    <mergeCell ref="J6:K6"/>
    <mergeCell ref="A18:F18"/>
    <mergeCell ref="A19:F19"/>
    <mergeCell ref="J25:K25"/>
    <mergeCell ref="A21:F21"/>
    <mergeCell ref="A22:F22"/>
    <mergeCell ref="G23:H23"/>
    <mergeCell ref="A24:E24"/>
    <mergeCell ref="A26:B26"/>
    <mergeCell ref="C26:F26"/>
    <mergeCell ref="G26:H26"/>
    <mergeCell ref="A30:K30"/>
    <mergeCell ref="G31:H31"/>
    <mergeCell ref="I31:J31"/>
    <mergeCell ref="A36:F36"/>
    <mergeCell ref="G36:H36"/>
    <mergeCell ref="A33:F33"/>
    <mergeCell ref="G33:H33"/>
    <mergeCell ref="I33:J33"/>
    <mergeCell ref="A34:F34"/>
    <mergeCell ref="G34:H34"/>
    <mergeCell ref="I34:J34"/>
    <mergeCell ref="A32:B32"/>
    <mergeCell ref="C32:F32"/>
    <mergeCell ref="G32:H32"/>
    <mergeCell ref="I32:J32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G23" sqref="G23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198" t="s">
        <v>95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196" t="s">
        <v>10</v>
      </c>
      <c r="D4" s="196"/>
      <c r="E4" s="196"/>
      <c r="F4" s="196"/>
      <c r="G4" s="196"/>
      <c r="H4" s="196"/>
      <c r="I4" s="196"/>
      <c r="J4" s="196"/>
    </row>
    <row r="5" spans="1:13" ht="6" customHeight="1" x14ac:dyDescent="0.3">
      <c r="A5" s="49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199" t="s">
        <v>20</v>
      </c>
      <c r="K6" s="199"/>
      <c r="L6" s="50" t="s">
        <v>21</v>
      </c>
      <c r="M6" s="50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50" t="s">
        <v>37</v>
      </c>
      <c r="M7" s="50" t="s">
        <v>94</v>
      </c>
    </row>
    <row r="8" spans="1:13" ht="15.75" customHeight="1" x14ac:dyDescent="0.25">
      <c r="A8" s="2"/>
      <c r="B8" s="8" t="s">
        <v>15</v>
      </c>
      <c r="C8" s="3" t="s">
        <v>16</v>
      </c>
      <c r="D8" s="3">
        <v>25416</v>
      </c>
      <c r="E8" s="3" t="s">
        <v>17</v>
      </c>
      <c r="F8" s="22">
        <v>2014001482</v>
      </c>
      <c r="G8" s="3"/>
      <c r="H8" s="12">
        <v>160000</v>
      </c>
      <c r="I8" s="31"/>
      <c r="J8" s="14" t="s">
        <v>18</v>
      </c>
      <c r="K8" s="15" t="s">
        <v>19</v>
      </c>
      <c r="L8" s="16" t="s">
        <v>37</v>
      </c>
      <c r="M8" s="17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">
        <v>3</v>
      </c>
      <c r="B10" s="8" t="s">
        <v>26</v>
      </c>
      <c r="C10" s="3" t="s">
        <v>23</v>
      </c>
      <c r="D10" s="3">
        <v>43854</v>
      </c>
      <c r="E10" s="3" t="s">
        <v>17</v>
      </c>
      <c r="F10" s="22">
        <v>2014001387</v>
      </c>
      <c r="G10" s="19">
        <v>70000</v>
      </c>
      <c r="H10" s="12"/>
      <c r="I10" s="31">
        <v>10000</v>
      </c>
      <c r="J10" s="15" t="s">
        <v>27</v>
      </c>
      <c r="K10" s="15"/>
      <c r="L10" s="16" t="s">
        <v>28</v>
      </c>
      <c r="M10" s="17">
        <v>41913</v>
      </c>
    </row>
    <row r="11" spans="1:13" ht="12.75" customHeight="1" x14ac:dyDescent="0.25">
      <c r="A11" s="7">
        <v>4</v>
      </c>
      <c r="B11" s="8" t="s">
        <v>31</v>
      </c>
      <c r="C11" s="3" t="s">
        <v>32</v>
      </c>
      <c r="D11" s="3">
        <v>57127</v>
      </c>
      <c r="E11" s="3" t="s">
        <v>30</v>
      </c>
      <c r="F11" s="22"/>
      <c r="G11" s="3">
        <v>70000</v>
      </c>
      <c r="H11" s="12">
        <v>260000</v>
      </c>
      <c r="I11" s="32"/>
      <c r="J11" s="15" t="s">
        <v>33</v>
      </c>
      <c r="K11" s="15" t="s">
        <v>34</v>
      </c>
      <c r="L11" s="16" t="s">
        <v>29</v>
      </c>
      <c r="M11" s="17">
        <v>41883</v>
      </c>
    </row>
    <row r="12" spans="1:13" ht="12.75" customHeight="1" x14ac:dyDescent="0.25">
      <c r="A12" s="7"/>
      <c r="B12" s="8" t="s">
        <v>59</v>
      </c>
      <c r="C12" s="3" t="s">
        <v>23</v>
      </c>
      <c r="D12" s="3">
        <v>42472</v>
      </c>
      <c r="E12" s="3" t="s">
        <v>17</v>
      </c>
      <c r="F12" s="22"/>
      <c r="G12" s="31"/>
      <c r="H12" s="12">
        <v>40000</v>
      </c>
      <c r="I12" s="31"/>
      <c r="J12" s="15">
        <v>41753246</v>
      </c>
      <c r="K12" s="15" t="s">
        <v>60</v>
      </c>
      <c r="L12" s="16" t="s">
        <v>38</v>
      </c>
      <c r="M12" s="17">
        <v>42461</v>
      </c>
    </row>
    <row r="13" spans="1:13" ht="12.75" customHeight="1" x14ac:dyDescent="0.25">
      <c r="A13" s="7"/>
      <c r="B13" s="8" t="s">
        <v>73</v>
      </c>
      <c r="C13" s="3" t="s">
        <v>74</v>
      </c>
      <c r="D13" s="3"/>
      <c r="E13" s="3" t="s">
        <v>36</v>
      </c>
      <c r="F13" s="22"/>
      <c r="G13" s="31"/>
      <c r="H13" s="12">
        <v>320000</v>
      </c>
      <c r="I13" s="31"/>
      <c r="J13" s="15"/>
      <c r="K13" s="15"/>
      <c r="L13" s="16" t="s">
        <v>38</v>
      </c>
      <c r="M13" s="17">
        <v>41883</v>
      </c>
    </row>
    <row r="14" spans="1:13" ht="12.75" customHeight="1" x14ac:dyDescent="0.25">
      <c r="A14" s="7">
        <v>5</v>
      </c>
      <c r="B14" s="8" t="s">
        <v>40</v>
      </c>
      <c r="C14" s="2" t="s">
        <v>23</v>
      </c>
      <c r="D14" s="2">
        <v>6787</v>
      </c>
      <c r="E14" s="3" t="s">
        <v>17</v>
      </c>
      <c r="F14" s="22">
        <v>20140011547</v>
      </c>
      <c r="G14" s="19">
        <v>70000</v>
      </c>
      <c r="H14" s="12">
        <v>330000</v>
      </c>
      <c r="I14" s="31"/>
      <c r="J14" s="15" t="s">
        <v>41</v>
      </c>
      <c r="K14" s="15"/>
      <c r="L14" s="16" t="s">
        <v>39</v>
      </c>
      <c r="M14" s="17">
        <v>41883</v>
      </c>
    </row>
    <row r="15" spans="1:13" ht="12.75" customHeight="1" x14ac:dyDescent="0.25">
      <c r="A15" s="7"/>
      <c r="B15" s="8" t="s">
        <v>43</v>
      </c>
      <c r="C15" s="2" t="s">
        <v>23</v>
      </c>
      <c r="D15" s="2">
        <v>42579</v>
      </c>
      <c r="E15" s="3" t="s">
        <v>17</v>
      </c>
      <c r="F15" s="22">
        <v>2014001236</v>
      </c>
      <c r="G15" s="3"/>
      <c r="H15" s="12">
        <v>270000</v>
      </c>
      <c r="I15" s="4"/>
      <c r="J15" s="15" t="s">
        <v>45</v>
      </c>
      <c r="K15" s="15"/>
      <c r="L15" s="16" t="s">
        <v>44</v>
      </c>
      <c r="M15" s="17">
        <v>41913</v>
      </c>
    </row>
    <row r="16" spans="1:13" ht="12.75" customHeight="1" x14ac:dyDescent="0.25">
      <c r="A16" s="7">
        <v>6</v>
      </c>
      <c r="B16" s="8" t="s">
        <v>58</v>
      </c>
      <c r="C16" s="2" t="s">
        <v>23</v>
      </c>
      <c r="D16" s="2">
        <v>43413</v>
      </c>
      <c r="E16" s="3" t="s">
        <v>17</v>
      </c>
      <c r="F16" s="22">
        <v>2014001236</v>
      </c>
      <c r="G16" s="3">
        <v>70000</v>
      </c>
      <c r="H16" s="13">
        <v>170000</v>
      </c>
      <c r="I16" s="4"/>
      <c r="J16" s="18"/>
      <c r="K16" s="15"/>
      <c r="L16" s="16" t="s">
        <v>44</v>
      </c>
      <c r="M16" s="17">
        <v>42125</v>
      </c>
    </row>
    <row r="17" spans="1:13" ht="12.75" customHeight="1" x14ac:dyDescent="0.25">
      <c r="A17" s="7">
        <v>7</v>
      </c>
      <c r="B17" s="8" t="s">
        <v>49</v>
      </c>
      <c r="C17" s="3" t="s">
        <v>35</v>
      </c>
      <c r="D17" s="2"/>
      <c r="E17" s="3" t="s">
        <v>36</v>
      </c>
      <c r="F17" s="22"/>
      <c r="G17" s="3">
        <v>80000</v>
      </c>
      <c r="H17" s="13"/>
      <c r="I17" s="4"/>
      <c r="J17" s="18" t="s">
        <v>50</v>
      </c>
      <c r="K17" s="15" t="s">
        <v>51</v>
      </c>
      <c r="L17" s="16" t="s">
        <v>46</v>
      </c>
      <c r="M17" s="17">
        <v>41913</v>
      </c>
    </row>
    <row r="18" spans="1:13" ht="13.5" customHeight="1" x14ac:dyDescent="0.25">
      <c r="A18" s="217" t="s">
        <v>12</v>
      </c>
      <c r="B18" s="201"/>
      <c r="C18" s="201"/>
      <c r="D18" s="201"/>
      <c r="E18" s="201"/>
      <c r="F18" s="202"/>
      <c r="G18" s="51">
        <f>SUM(G8:G16)</f>
        <v>370000</v>
      </c>
      <c r="H18" s="28">
        <f t="shared" ref="H18:I18" si="0">SUM(H8:H17)</f>
        <v>1550000</v>
      </c>
      <c r="I18" s="23">
        <f t="shared" si="0"/>
        <v>10000</v>
      </c>
      <c r="J18" s="6"/>
      <c r="K18" s="6"/>
    </row>
    <row r="19" spans="1:13" ht="13.5" customHeight="1" x14ac:dyDescent="0.25">
      <c r="A19" s="214" t="s">
        <v>55</v>
      </c>
      <c r="B19" s="215"/>
      <c r="C19" s="215"/>
      <c r="D19" s="215"/>
      <c r="E19" s="215"/>
      <c r="F19" s="216"/>
      <c r="G19" s="24">
        <f>G18+G17+G7</f>
        <v>550000</v>
      </c>
      <c r="H19" s="29"/>
      <c r="I19" s="20"/>
      <c r="J19" s="6"/>
      <c r="K19" s="6"/>
    </row>
    <row r="20" spans="1:13" ht="13.5" customHeight="1" x14ac:dyDescent="0.25">
      <c r="A20" s="214" t="s">
        <v>61</v>
      </c>
      <c r="B20" s="215"/>
      <c r="C20" s="215"/>
      <c r="D20" s="215"/>
      <c r="E20" s="215"/>
      <c r="F20" s="216"/>
      <c r="G20" s="24">
        <f>PRODUCT(G18,0.12)</f>
        <v>44400</v>
      </c>
      <c r="H20" s="29"/>
      <c r="I20" s="20"/>
      <c r="J20" s="6"/>
      <c r="K20" s="6"/>
    </row>
    <row r="21" spans="1:13" ht="13.5" customHeight="1" x14ac:dyDescent="0.25">
      <c r="A21" s="220" t="s">
        <v>96</v>
      </c>
      <c r="B21" s="221"/>
      <c r="C21" s="221"/>
      <c r="D21" s="221"/>
      <c r="E21" s="221"/>
      <c r="F21" s="222"/>
      <c r="G21" s="35">
        <f>G19-G20</f>
        <v>505600</v>
      </c>
      <c r="H21" s="29"/>
      <c r="I21" s="36"/>
      <c r="J21" s="6"/>
      <c r="K21" s="6"/>
    </row>
    <row r="22" spans="1:13" ht="12.75" customHeight="1" x14ac:dyDescent="0.25">
      <c r="A22" s="223" t="s">
        <v>13</v>
      </c>
      <c r="B22" s="223"/>
      <c r="C22" s="223"/>
      <c r="D22" s="223"/>
      <c r="E22" s="223"/>
      <c r="F22" s="223"/>
      <c r="G22" s="30">
        <f>(G19*0.05)+I22</f>
        <v>28500</v>
      </c>
      <c r="H22" s="27"/>
      <c r="I22" s="30">
        <f>(I18*0.1)</f>
        <v>1000</v>
      </c>
      <c r="J22" s="26"/>
    </row>
  </sheetData>
  <mergeCells count="8">
    <mergeCell ref="A21:F21"/>
    <mergeCell ref="A22:F22"/>
    <mergeCell ref="A1:K1"/>
    <mergeCell ref="C4:J4"/>
    <mergeCell ref="J6:K6"/>
    <mergeCell ref="A18:F18"/>
    <mergeCell ref="A19:F19"/>
    <mergeCell ref="A20:F2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10" sqref="H10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198" t="s">
        <v>97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196" t="s">
        <v>10</v>
      </c>
      <c r="D4" s="196"/>
      <c r="E4" s="196"/>
      <c r="F4" s="196"/>
      <c r="G4" s="196"/>
      <c r="H4" s="196"/>
      <c r="I4" s="196"/>
      <c r="J4" s="196"/>
    </row>
    <row r="5" spans="1:13" ht="6" customHeight="1" x14ac:dyDescent="0.3">
      <c r="A5" s="52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199" t="s">
        <v>20</v>
      </c>
      <c r="K6" s="199"/>
      <c r="L6" s="53" t="s">
        <v>21</v>
      </c>
      <c r="M6" s="53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53" t="s">
        <v>37</v>
      </c>
      <c r="M7" s="53" t="s">
        <v>94</v>
      </c>
    </row>
    <row r="8" spans="1:13" ht="15.75" customHeight="1" x14ac:dyDescent="0.25">
      <c r="A8" s="2"/>
      <c r="B8" s="8" t="s">
        <v>15</v>
      </c>
      <c r="C8" s="3" t="s">
        <v>16</v>
      </c>
      <c r="D8" s="3">
        <v>25416</v>
      </c>
      <c r="E8" s="3" t="s">
        <v>17</v>
      </c>
      <c r="F8" s="22">
        <v>2014001482</v>
      </c>
      <c r="G8" s="3"/>
      <c r="H8" s="12">
        <v>160000</v>
      </c>
      <c r="I8" s="31"/>
      <c r="J8" s="14" t="s">
        <v>18</v>
      </c>
      <c r="K8" s="15" t="s">
        <v>19</v>
      </c>
      <c r="L8" s="16" t="s">
        <v>37</v>
      </c>
      <c r="M8" s="17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">
        <v>3</v>
      </c>
      <c r="B10" s="8" t="s">
        <v>26</v>
      </c>
      <c r="C10" s="3" t="s">
        <v>23</v>
      </c>
      <c r="D10" s="3">
        <v>43854</v>
      </c>
      <c r="E10" s="3" t="s">
        <v>17</v>
      </c>
      <c r="F10" s="22">
        <v>2014001387</v>
      </c>
      <c r="G10" s="19">
        <v>70000</v>
      </c>
      <c r="H10" s="12"/>
      <c r="I10" s="31">
        <v>10000</v>
      </c>
      <c r="J10" s="15" t="s">
        <v>27</v>
      </c>
      <c r="K10" s="15"/>
      <c r="L10" s="16" t="s">
        <v>28</v>
      </c>
      <c r="M10" s="17">
        <v>41913</v>
      </c>
    </row>
    <row r="11" spans="1:13" ht="12.75" customHeight="1" x14ac:dyDescent="0.25">
      <c r="A11" s="7">
        <v>4</v>
      </c>
      <c r="B11" s="8" t="s">
        <v>31</v>
      </c>
      <c r="C11" s="3" t="s">
        <v>32</v>
      </c>
      <c r="D11" s="3">
        <v>57127</v>
      </c>
      <c r="E11" s="3" t="s">
        <v>30</v>
      </c>
      <c r="F11" s="22"/>
      <c r="G11" s="3">
        <v>70000</v>
      </c>
      <c r="H11" s="12">
        <v>300000</v>
      </c>
      <c r="I11" s="32"/>
      <c r="J11" s="15" t="s">
        <v>33</v>
      </c>
      <c r="K11" s="15" t="s">
        <v>34</v>
      </c>
      <c r="L11" s="16" t="s">
        <v>29</v>
      </c>
      <c r="M11" s="17">
        <v>41883</v>
      </c>
    </row>
    <row r="12" spans="1:13" ht="12.75" customHeight="1" x14ac:dyDescent="0.25">
      <c r="A12" s="7"/>
      <c r="B12" s="8" t="s">
        <v>59</v>
      </c>
      <c r="C12" s="3" t="s">
        <v>23</v>
      </c>
      <c r="D12" s="3">
        <v>42472</v>
      </c>
      <c r="E12" s="3" t="s">
        <v>17</v>
      </c>
      <c r="F12" s="22"/>
      <c r="G12" s="31"/>
      <c r="H12" s="12">
        <v>40000</v>
      </c>
      <c r="I12" s="31"/>
      <c r="J12" s="15">
        <v>41753246</v>
      </c>
      <c r="K12" s="15" t="s">
        <v>60</v>
      </c>
      <c r="L12" s="16" t="s">
        <v>38</v>
      </c>
      <c r="M12" s="17">
        <v>42461</v>
      </c>
    </row>
    <row r="13" spans="1:13" ht="12.75" customHeight="1" x14ac:dyDescent="0.25">
      <c r="A13" s="7"/>
      <c r="B13" s="8" t="s">
        <v>73</v>
      </c>
      <c r="C13" s="3" t="s">
        <v>74</v>
      </c>
      <c r="D13" s="3"/>
      <c r="E13" s="3" t="s">
        <v>36</v>
      </c>
      <c r="F13" s="22"/>
      <c r="G13" s="31"/>
      <c r="H13" s="12">
        <v>320000</v>
      </c>
      <c r="I13" s="31"/>
      <c r="J13" s="15"/>
      <c r="K13" s="15"/>
      <c r="L13" s="16" t="s">
        <v>38</v>
      </c>
      <c r="M13" s="17">
        <v>41883</v>
      </c>
    </row>
    <row r="14" spans="1:13" ht="12.75" customHeight="1" x14ac:dyDescent="0.25">
      <c r="A14" s="7">
        <v>5</v>
      </c>
      <c r="B14" s="8" t="s">
        <v>40</v>
      </c>
      <c r="C14" s="2" t="s">
        <v>23</v>
      </c>
      <c r="D14" s="2">
        <v>6787</v>
      </c>
      <c r="E14" s="3" t="s">
        <v>17</v>
      </c>
      <c r="F14" s="22">
        <v>20140011547</v>
      </c>
      <c r="G14" s="19">
        <v>70000</v>
      </c>
      <c r="H14" s="12">
        <v>370000</v>
      </c>
      <c r="I14" s="31"/>
      <c r="J14" s="15" t="s">
        <v>41</v>
      </c>
      <c r="K14" s="15"/>
      <c r="L14" s="16" t="s">
        <v>39</v>
      </c>
      <c r="M14" s="17">
        <v>41883</v>
      </c>
    </row>
    <row r="15" spans="1:13" ht="12.75" customHeight="1" x14ac:dyDescent="0.25">
      <c r="A15" s="7"/>
      <c r="B15" s="8" t="s">
        <v>43</v>
      </c>
      <c r="C15" s="2" t="s">
        <v>23</v>
      </c>
      <c r="D15" s="2">
        <v>42579</v>
      </c>
      <c r="E15" s="3" t="s">
        <v>17</v>
      </c>
      <c r="F15" s="22">
        <v>2014001236</v>
      </c>
      <c r="G15" s="3"/>
      <c r="H15" s="12">
        <v>270000</v>
      </c>
      <c r="I15" s="4"/>
      <c r="J15" s="15" t="s">
        <v>45</v>
      </c>
      <c r="K15" s="15"/>
      <c r="L15" s="16" t="s">
        <v>44</v>
      </c>
      <c r="M15" s="17">
        <v>41913</v>
      </c>
    </row>
    <row r="16" spans="1:13" ht="12.75" customHeight="1" x14ac:dyDescent="0.25">
      <c r="A16" s="7">
        <v>6</v>
      </c>
      <c r="B16" s="8" t="s">
        <v>58</v>
      </c>
      <c r="C16" s="2" t="s">
        <v>23</v>
      </c>
      <c r="D16" s="2">
        <v>43413</v>
      </c>
      <c r="E16" s="3" t="s">
        <v>17</v>
      </c>
      <c r="F16" s="22">
        <v>2014001236</v>
      </c>
      <c r="G16" s="3">
        <v>70000</v>
      </c>
      <c r="H16" s="13">
        <v>210000</v>
      </c>
      <c r="I16" s="4"/>
      <c r="J16" s="18"/>
      <c r="K16" s="15"/>
      <c r="L16" s="16" t="s">
        <v>44</v>
      </c>
      <c r="M16" s="17">
        <v>42125</v>
      </c>
    </row>
    <row r="17" spans="1:13" ht="12.75" customHeight="1" x14ac:dyDescent="0.25">
      <c r="A17" s="7">
        <v>7</v>
      </c>
      <c r="B17" s="8" t="s">
        <v>49</v>
      </c>
      <c r="C17" s="3" t="s">
        <v>35</v>
      </c>
      <c r="D17" s="2"/>
      <c r="E17" s="3" t="s">
        <v>36</v>
      </c>
      <c r="F17" s="22"/>
      <c r="G17" s="3">
        <v>80000</v>
      </c>
      <c r="H17" s="13"/>
      <c r="I17" s="4"/>
      <c r="J17" s="18" t="s">
        <v>50</v>
      </c>
      <c r="K17" s="15" t="s">
        <v>51</v>
      </c>
      <c r="L17" s="16" t="s">
        <v>46</v>
      </c>
      <c r="M17" s="17">
        <v>41913</v>
      </c>
    </row>
    <row r="18" spans="1:13" ht="13.5" customHeight="1" x14ac:dyDescent="0.25">
      <c r="A18" s="217" t="s">
        <v>12</v>
      </c>
      <c r="B18" s="201"/>
      <c r="C18" s="201"/>
      <c r="D18" s="201"/>
      <c r="E18" s="201"/>
      <c r="F18" s="202"/>
      <c r="G18" s="51">
        <f>SUM(G8:G16)</f>
        <v>370000</v>
      </c>
      <c r="H18" s="28">
        <f t="shared" ref="H18:I18" si="0">SUM(H8:H17)</f>
        <v>1670000</v>
      </c>
      <c r="I18" s="23">
        <f t="shared" si="0"/>
        <v>10000</v>
      </c>
      <c r="J18" s="6"/>
      <c r="K18" s="6"/>
    </row>
    <row r="19" spans="1:13" ht="13.5" customHeight="1" x14ac:dyDescent="0.25">
      <c r="A19" s="214" t="s">
        <v>55</v>
      </c>
      <c r="B19" s="215"/>
      <c r="C19" s="215"/>
      <c r="D19" s="215"/>
      <c r="E19" s="215"/>
      <c r="F19" s="216"/>
      <c r="G19" s="24">
        <f>G18+G17+G7</f>
        <v>550000</v>
      </c>
      <c r="H19" s="29"/>
      <c r="I19" s="20"/>
      <c r="J19" s="6"/>
      <c r="K19" s="6"/>
    </row>
    <row r="20" spans="1:13" ht="13.5" customHeight="1" x14ac:dyDescent="0.25">
      <c r="A20" s="214" t="s">
        <v>61</v>
      </c>
      <c r="B20" s="215"/>
      <c r="C20" s="215"/>
      <c r="D20" s="215"/>
      <c r="E20" s="215"/>
      <c r="F20" s="216"/>
      <c r="G20" s="24">
        <f>PRODUCT(G18,0.12)</f>
        <v>44400</v>
      </c>
      <c r="H20" s="29"/>
      <c r="I20" s="20"/>
      <c r="J20" s="6"/>
      <c r="K20" s="6"/>
    </row>
    <row r="21" spans="1:13" ht="13.5" customHeight="1" x14ac:dyDescent="0.25">
      <c r="A21" s="220" t="s">
        <v>96</v>
      </c>
      <c r="B21" s="221"/>
      <c r="C21" s="221"/>
      <c r="D21" s="221"/>
      <c r="E21" s="221"/>
      <c r="F21" s="222"/>
      <c r="G21" s="35">
        <f>G19-G20</f>
        <v>505600</v>
      </c>
      <c r="H21" s="29"/>
      <c r="I21" s="36"/>
      <c r="J21" s="6"/>
      <c r="K21" s="6"/>
    </row>
    <row r="22" spans="1:13" ht="12.75" customHeight="1" x14ac:dyDescent="0.25">
      <c r="A22" s="223" t="s">
        <v>13</v>
      </c>
      <c r="B22" s="223"/>
      <c r="C22" s="223"/>
      <c r="D22" s="223"/>
      <c r="E22" s="223"/>
      <c r="F22" s="223"/>
      <c r="G22" s="30">
        <f>(G19*0.05)+I22</f>
        <v>28500</v>
      </c>
      <c r="H22" s="27"/>
      <c r="I22" s="30">
        <f>(I18*0.1)</f>
        <v>1000</v>
      </c>
      <c r="J22" s="26"/>
    </row>
  </sheetData>
  <mergeCells count="8">
    <mergeCell ref="A21:F21"/>
    <mergeCell ref="A22:F22"/>
    <mergeCell ref="A1:K1"/>
    <mergeCell ref="C4:J4"/>
    <mergeCell ref="J6:K6"/>
    <mergeCell ref="A18:F18"/>
    <mergeCell ref="A19:F19"/>
    <mergeCell ref="A20:F2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18" sqref="H18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198" t="s">
        <v>98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196" t="s">
        <v>10</v>
      </c>
      <c r="D4" s="196"/>
      <c r="E4" s="196"/>
      <c r="F4" s="196"/>
      <c r="G4" s="196"/>
      <c r="H4" s="196"/>
      <c r="I4" s="196"/>
      <c r="J4" s="196"/>
    </row>
    <row r="5" spans="1:13" ht="6" customHeight="1" x14ac:dyDescent="0.3">
      <c r="A5" s="54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199" t="s">
        <v>20</v>
      </c>
      <c r="K6" s="199"/>
      <c r="L6" s="55" t="s">
        <v>21</v>
      </c>
      <c r="M6" s="55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55" t="s">
        <v>37</v>
      </c>
      <c r="M7" s="55" t="s">
        <v>94</v>
      </c>
    </row>
    <row r="8" spans="1:13" ht="15.75" customHeight="1" x14ac:dyDescent="0.25">
      <c r="A8" s="2"/>
      <c r="B8" s="8" t="s">
        <v>15</v>
      </c>
      <c r="C8" s="3" t="s">
        <v>16</v>
      </c>
      <c r="D8" s="3">
        <v>25416</v>
      </c>
      <c r="E8" s="3" t="s">
        <v>17</v>
      </c>
      <c r="F8" s="22">
        <v>2014001482</v>
      </c>
      <c r="G8" s="3"/>
      <c r="H8" s="58">
        <v>160000</v>
      </c>
      <c r="I8" s="31"/>
      <c r="J8" s="14" t="s">
        <v>18</v>
      </c>
      <c r="K8" s="15" t="s">
        <v>19</v>
      </c>
      <c r="L8" s="16" t="s">
        <v>37</v>
      </c>
      <c r="M8" s="17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">
        <v>3</v>
      </c>
      <c r="B10" s="8" t="s">
        <v>26</v>
      </c>
      <c r="C10" s="3" t="s">
        <v>23</v>
      </c>
      <c r="D10" s="3">
        <v>43854</v>
      </c>
      <c r="E10" s="3" t="s">
        <v>17</v>
      </c>
      <c r="F10" s="22">
        <v>2014001387</v>
      </c>
      <c r="G10" s="19">
        <v>70000</v>
      </c>
      <c r="H10" s="12">
        <v>10000</v>
      </c>
      <c r="I10" s="31"/>
      <c r="J10" s="15" t="s">
        <v>27</v>
      </c>
      <c r="K10" s="15"/>
      <c r="L10" s="16" t="s">
        <v>28</v>
      </c>
      <c r="M10" s="17">
        <v>41913</v>
      </c>
    </row>
    <row r="11" spans="1:13" ht="12.75" customHeight="1" x14ac:dyDescent="0.25">
      <c r="A11" s="7">
        <v>4</v>
      </c>
      <c r="B11" s="8" t="s">
        <v>31</v>
      </c>
      <c r="C11" s="3" t="s">
        <v>32</v>
      </c>
      <c r="D11" s="3">
        <v>57127</v>
      </c>
      <c r="E11" s="3" t="s">
        <v>30</v>
      </c>
      <c r="F11" s="22"/>
      <c r="G11" s="3">
        <v>70000</v>
      </c>
      <c r="H11" s="12">
        <v>310000</v>
      </c>
      <c r="I11" s="32"/>
      <c r="J11" s="15" t="s">
        <v>33</v>
      </c>
      <c r="K11" s="15" t="s">
        <v>34</v>
      </c>
      <c r="L11" s="16" t="s">
        <v>29</v>
      </c>
      <c r="M11" s="17">
        <v>41883</v>
      </c>
    </row>
    <row r="12" spans="1:13" ht="12.75" customHeight="1" x14ac:dyDescent="0.25">
      <c r="A12" s="7"/>
      <c r="B12" s="8" t="s">
        <v>59</v>
      </c>
      <c r="C12" s="3" t="s">
        <v>23</v>
      </c>
      <c r="D12" s="3">
        <v>42472</v>
      </c>
      <c r="E12" s="3" t="s">
        <v>17</v>
      </c>
      <c r="F12" s="22"/>
      <c r="G12" s="31"/>
      <c r="H12" s="58">
        <v>40000</v>
      </c>
      <c r="I12" s="31"/>
      <c r="J12" s="15">
        <v>41753246</v>
      </c>
      <c r="K12" s="15" t="s">
        <v>60</v>
      </c>
      <c r="L12" s="16" t="s">
        <v>38</v>
      </c>
      <c r="M12" s="17">
        <v>42461</v>
      </c>
    </row>
    <row r="13" spans="1:13" ht="12.75" customHeight="1" x14ac:dyDescent="0.25">
      <c r="A13" s="7"/>
      <c r="B13" s="8" t="s">
        <v>73</v>
      </c>
      <c r="C13" s="3" t="s">
        <v>74</v>
      </c>
      <c r="D13" s="3"/>
      <c r="E13" s="3" t="s">
        <v>36</v>
      </c>
      <c r="F13" s="22"/>
      <c r="G13" s="31"/>
      <c r="H13" s="58">
        <v>320000</v>
      </c>
      <c r="I13" s="31"/>
      <c r="J13" s="15"/>
      <c r="K13" s="15"/>
      <c r="L13" s="16" t="s">
        <v>38</v>
      </c>
      <c r="M13" s="17">
        <v>41883</v>
      </c>
    </row>
    <row r="14" spans="1:13" ht="12.75" customHeight="1" x14ac:dyDescent="0.25">
      <c r="A14" s="7">
        <v>5</v>
      </c>
      <c r="B14" s="8" t="s">
        <v>40</v>
      </c>
      <c r="C14" s="2" t="s">
        <v>23</v>
      </c>
      <c r="D14" s="2">
        <v>6787</v>
      </c>
      <c r="E14" s="3" t="s">
        <v>17</v>
      </c>
      <c r="F14" s="22">
        <v>20140011547</v>
      </c>
      <c r="G14" s="19">
        <v>70000</v>
      </c>
      <c r="H14" s="12">
        <v>380000</v>
      </c>
      <c r="I14" s="31"/>
      <c r="J14" s="15" t="s">
        <v>41</v>
      </c>
      <c r="K14" s="15"/>
      <c r="L14" s="16" t="s">
        <v>39</v>
      </c>
      <c r="M14" s="17">
        <v>41883</v>
      </c>
    </row>
    <row r="15" spans="1:13" ht="12.75" customHeight="1" x14ac:dyDescent="0.25">
      <c r="A15" s="7"/>
      <c r="B15" s="8" t="s">
        <v>43</v>
      </c>
      <c r="C15" s="2" t="s">
        <v>23</v>
      </c>
      <c r="D15" s="2">
        <v>42579</v>
      </c>
      <c r="E15" s="3" t="s">
        <v>17</v>
      </c>
      <c r="F15" s="22">
        <v>2014001236</v>
      </c>
      <c r="G15" s="3"/>
      <c r="H15" s="58">
        <v>270000</v>
      </c>
      <c r="I15" s="4"/>
      <c r="J15" s="15" t="s">
        <v>45</v>
      </c>
      <c r="K15" s="15"/>
      <c r="L15" s="16" t="s">
        <v>44</v>
      </c>
      <c r="M15" s="17">
        <v>41913</v>
      </c>
    </row>
    <row r="16" spans="1:13" ht="12.75" customHeight="1" x14ac:dyDescent="0.25">
      <c r="A16" s="7">
        <v>6</v>
      </c>
      <c r="B16" s="8" t="s">
        <v>58</v>
      </c>
      <c r="C16" s="2" t="s">
        <v>23</v>
      </c>
      <c r="D16" s="2">
        <v>43413</v>
      </c>
      <c r="E16" s="3" t="s">
        <v>17</v>
      </c>
      <c r="F16" s="22">
        <v>2014001236</v>
      </c>
      <c r="G16" s="3">
        <v>70000</v>
      </c>
      <c r="H16" s="13">
        <v>220000</v>
      </c>
      <c r="I16" s="4"/>
      <c r="J16" s="18"/>
      <c r="K16" s="15"/>
      <c r="L16" s="16" t="s">
        <v>44</v>
      </c>
      <c r="M16" s="17">
        <v>42125</v>
      </c>
    </row>
    <row r="17" spans="1:13" ht="12.75" customHeight="1" x14ac:dyDescent="0.25">
      <c r="A17" s="7">
        <v>7</v>
      </c>
      <c r="B17" s="8" t="s">
        <v>49</v>
      </c>
      <c r="C17" s="3" t="s">
        <v>35</v>
      </c>
      <c r="D17" s="2"/>
      <c r="E17" s="3" t="s">
        <v>36</v>
      </c>
      <c r="F17" s="22"/>
      <c r="G17" s="3">
        <v>80000</v>
      </c>
      <c r="H17" s="13"/>
      <c r="I17" s="4"/>
      <c r="J17" s="18" t="s">
        <v>50</v>
      </c>
      <c r="K17" s="15" t="s">
        <v>51</v>
      </c>
      <c r="L17" s="16" t="s">
        <v>46</v>
      </c>
      <c r="M17" s="17">
        <v>41913</v>
      </c>
    </row>
    <row r="18" spans="1:13" ht="13.5" customHeight="1" x14ac:dyDescent="0.25">
      <c r="A18" s="217" t="s">
        <v>12</v>
      </c>
      <c r="B18" s="201"/>
      <c r="C18" s="201"/>
      <c r="D18" s="201"/>
      <c r="E18" s="201"/>
      <c r="F18" s="202"/>
      <c r="G18" s="51">
        <f>SUM(G8:G16)</f>
        <v>370000</v>
      </c>
      <c r="H18" s="28">
        <f t="shared" ref="H18" si="0">SUM(H8:H17)</f>
        <v>1710000</v>
      </c>
      <c r="I18" s="23"/>
      <c r="J18" s="6"/>
      <c r="K18" s="6"/>
    </row>
    <row r="19" spans="1:13" ht="13.5" customHeight="1" x14ac:dyDescent="0.25">
      <c r="A19" s="214" t="s">
        <v>55</v>
      </c>
      <c r="B19" s="215"/>
      <c r="C19" s="215"/>
      <c r="D19" s="215"/>
      <c r="E19" s="215"/>
      <c r="F19" s="216"/>
      <c r="G19" s="24">
        <f>G18+G17+G7</f>
        <v>550000</v>
      </c>
      <c r="H19" s="29"/>
      <c r="I19" s="20"/>
      <c r="J19" s="6"/>
      <c r="K19" s="6"/>
    </row>
    <row r="20" spans="1:13" ht="13.5" customHeight="1" x14ac:dyDescent="0.25">
      <c r="A20" s="214" t="s">
        <v>61</v>
      </c>
      <c r="B20" s="215"/>
      <c r="C20" s="215"/>
      <c r="D20" s="215"/>
      <c r="E20" s="215"/>
      <c r="F20" s="216"/>
      <c r="G20" s="24">
        <f>PRODUCT(G18,0.12)</f>
        <v>44400</v>
      </c>
      <c r="H20" s="29"/>
      <c r="I20" s="20"/>
      <c r="J20" s="6"/>
      <c r="K20" s="6"/>
    </row>
    <row r="21" spans="1:13" ht="13.5" customHeight="1" x14ac:dyDescent="0.25">
      <c r="A21" s="220" t="s">
        <v>96</v>
      </c>
      <c r="B21" s="221"/>
      <c r="C21" s="221"/>
      <c r="D21" s="221"/>
      <c r="E21" s="221"/>
      <c r="F21" s="222"/>
      <c r="G21" s="35">
        <f>G19-G20</f>
        <v>505600</v>
      </c>
      <c r="H21" s="29"/>
      <c r="I21" s="36"/>
      <c r="J21" s="6"/>
      <c r="K21" s="6"/>
    </row>
    <row r="22" spans="1:13" ht="12.75" customHeight="1" x14ac:dyDescent="0.25">
      <c r="A22" s="223" t="s">
        <v>13</v>
      </c>
      <c r="B22" s="223"/>
      <c r="C22" s="223"/>
      <c r="D22" s="223"/>
      <c r="E22" s="223"/>
      <c r="F22" s="223"/>
      <c r="G22" s="30">
        <f>(G19*0.05)+I22</f>
        <v>27500</v>
      </c>
      <c r="H22" s="27"/>
      <c r="I22" s="30"/>
      <c r="J22" s="26"/>
    </row>
  </sheetData>
  <mergeCells count="8">
    <mergeCell ref="A21:F21"/>
    <mergeCell ref="A22:F22"/>
    <mergeCell ref="A1:K1"/>
    <mergeCell ref="C4:J4"/>
    <mergeCell ref="J6:K6"/>
    <mergeCell ref="A18:F18"/>
    <mergeCell ref="A19:F19"/>
    <mergeCell ref="A20:F2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24" sqref="H24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198" t="s">
        <v>99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196" t="s">
        <v>10</v>
      </c>
      <c r="D4" s="196"/>
      <c r="E4" s="196"/>
      <c r="F4" s="196"/>
      <c r="G4" s="196"/>
      <c r="H4" s="196"/>
      <c r="I4" s="196"/>
      <c r="J4" s="196"/>
    </row>
    <row r="5" spans="1:13" ht="6" customHeight="1" x14ac:dyDescent="0.3">
      <c r="A5" s="56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199" t="s">
        <v>20</v>
      </c>
      <c r="K6" s="199"/>
      <c r="L6" s="57" t="s">
        <v>21</v>
      </c>
      <c r="M6" s="57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57" t="s">
        <v>37</v>
      </c>
      <c r="M7" s="57" t="s">
        <v>94</v>
      </c>
    </row>
    <row r="8" spans="1:13" ht="15.75" customHeight="1" x14ac:dyDescent="0.25">
      <c r="A8" s="2"/>
      <c r="B8" s="8" t="s">
        <v>15</v>
      </c>
      <c r="C8" s="3" t="s">
        <v>16</v>
      </c>
      <c r="D8" s="3">
        <v>25416</v>
      </c>
      <c r="E8" s="3" t="s">
        <v>17</v>
      </c>
      <c r="F8" s="22">
        <v>2014001482</v>
      </c>
      <c r="G8" s="3"/>
      <c r="H8" s="58">
        <v>160000</v>
      </c>
      <c r="I8" s="31"/>
      <c r="J8" s="14" t="s">
        <v>18</v>
      </c>
      <c r="K8" s="15" t="s">
        <v>19</v>
      </c>
      <c r="L8" s="16" t="s">
        <v>37</v>
      </c>
      <c r="M8" s="17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">
        <v>3</v>
      </c>
      <c r="B10" s="8" t="s">
        <v>26</v>
      </c>
      <c r="C10" s="3" t="s">
        <v>23</v>
      </c>
      <c r="D10" s="3">
        <v>43854</v>
      </c>
      <c r="E10" s="3" t="s">
        <v>17</v>
      </c>
      <c r="F10" s="22">
        <v>2014001387</v>
      </c>
      <c r="G10" s="19">
        <v>70000</v>
      </c>
      <c r="H10" s="12"/>
      <c r="I10" s="31"/>
      <c r="J10" s="15" t="s">
        <v>27</v>
      </c>
      <c r="K10" s="15"/>
      <c r="L10" s="16" t="s">
        <v>28</v>
      </c>
      <c r="M10" s="17">
        <v>41913</v>
      </c>
    </row>
    <row r="11" spans="1:13" ht="12.75" customHeight="1" x14ac:dyDescent="0.25">
      <c r="A11" s="7">
        <v>4</v>
      </c>
      <c r="B11" s="8" t="s">
        <v>31</v>
      </c>
      <c r="C11" s="3" t="s">
        <v>32</v>
      </c>
      <c r="D11" s="3">
        <v>57127</v>
      </c>
      <c r="E11" s="3" t="s">
        <v>30</v>
      </c>
      <c r="F11" s="22"/>
      <c r="G11" s="3">
        <v>70000</v>
      </c>
      <c r="H11" s="12">
        <v>320000</v>
      </c>
      <c r="I11" s="32"/>
      <c r="J11" s="15" t="s">
        <v>33</v>
      </c>
      <c r="K11" s="15" t="s">
        <v>34</v>
      </c>
      <c r="L11" s="16" t="s">
        <v>29</v>
      </c>
      <c r="M11" s="17">
        <v>41883</v>
      </c>
    </row>
    <row r="12" spans="1:13" ht="12.75" customHeight="1" x14ac:dyDescent="0.25">
      <c r="A12" s="7"/>
      <c r="B12" s="8" t="s">
        <v>59</v>
      </c>
      <c r="C12" s="3" t="s">
        <v>23</v>
      </c>
      <c r="D12" s="3">
        <v>42472</v>
      </c>
      <c r="E12" s="3" t="s">
        <v>17</v>
      </c>
      <c r="F12" s="22"/>
      <c r="G12" s="31"/>
      <c r="H12" s="58">
        <v>40000</v>
      </c>
      <c r="I12" s="31"/>
      <c r="J12" s="15">
        <v>41753246</v>
      </c>
      <c r="K12" s="15" t="s">
        <v>60</v>
      </c>
      <c r="L12" s="16" t="s">
        <v>38</v>
      </c>
      <c r="M12" s="17">
        <v>42461</v>
      </c>
    </row>
    <row r="13" spans="1:13" ht="12.75" customHeight="1" x14ac:dyDescent="0.25">
      <c r="A13" s="7"/>
      <c r="B13" s="8" t="s">
        <v>73</v>
      </c>
      <c r="C13" s="3" t="s">
        <v>74</v>
      </c>
      <c r="D13" s="3"/>
      <c r="E13" s="3" t="s">
        <v>36</v>
      </c>
      <c r="F13" s="22"/>
      <c r="G13" s="31"/>
      <c r="H13" s="58">
        <v>320000</v>
      </c>
      <c r="I13" s="31"/>
      <c r="J13" s="15"/>
      <c r="K13" s="15"/>
      <c r="L13" s="16" t="s">
        <v>38</v>
      </c>
      <c r="M13" s="17">
        <v>41883</v>
      </c>
    </row>
    <row r="14" spans="1:13" ht="12.75" customHeight="1" x14ac:dyDescent="0.25">
      <c r="A14" s="7">
        <v>5</v>
      </c>
      <c r="B14" s="8" t="s">
        <v>40</v>
      </c>
      <c r="C14" s="2" t="s">
        <v>23</v>
      </c>
      <c r="D14" s="2">
        <v>6787</v>
      </c>
      <c r="E14" s="3" t="s">
        <v>17</v>
      </c>
      <c r="F14" s="22">
        <v>20140011547</v>
      </c>
      <c r="G14" s="19">
        <v>70000</v>
      </c>
      <c r="H14" s="12">
        <v>390000</v>
      </c>
      <c r="I14" s="31"/>
      <c r="J14" s="15" t="s">
        <v>41</v>
      </c>
      <c r="K14" s="15"/>
      <c r="L14" s="16" t="s">
        <v>39</v>
      </c>
      <c r="M14" s="17">
        <v>41883</v>
      </c>
    </row>
    <row r="15" spans="1:13" ht="12.75" customHeight="1" x14ac:dyDescent="0.25">
      <c r="A15" s="7"/>
      <c r="B15" s="8" t="s">
        <v>43</v>
      </c>
      <c r="C15" s="2" t="s">
        <v>23</v>
      </c>
      <c r="D15" s="2">
        <v>42579</v>
      </c>
      <c r="E15" s="3" t="s">
        <v>17</v>
      </c>
      <c r="F15" s="22">
        <v>2014001236</v>
      </c>
      <c r="G15" s="3"/>
      <c r="H15" s="58">
        <v>270000</v>
      </c>
      <c r="I15" s="4"/>
      <c r="J15" s="15" t="s">
        <v>45</v>
      </c>
      <c r="K15" s="15"/>
      <c r="L15" s="16" t="s">
        <v>44</v>
      </c>
      <c r="M15" s="17">
        <v>41913</v>
      </c>
    </row>
    <row r="16" spans="1:13" ht="12.75" customHeight="1" x14ac:dyDescent="0.25">
      <c r="A16" s="7">
        <v>6</v>
      </c>
      <c r="B16" s="8" t="s">
        <v>58</v>
      </c>
      <c r="C16" s="2" t="s">
        <v>23</v>
      </c>
      <c r="D16" s="2">
        <v>43413</v>
      </c>
      <c r="E16" s="3" t="s">
        <v>17</v>
      </c>
      <c r="F16" s="22">
        <v>2014001236</v>
      </c>
      <c r="G16" s="3">
        <v>70000</v>
      </c>
      <c r="H16" s="13">
        <v>230000</v>
      </c>
      <c r="I16" s="4"/>
      <c r="J16" s="18"/>
      <c r="K16" s="15"/>
      <c r="L16" s="16" t="s">
        <v>44</v>
      </c>
      <c r="M16" s="17">
        <v>42125</v>
      </c>
    </row>
    <row r="17" spans="1:13" ht="12.75" customHeight="1" x14ac:dyDescent="0.25">
      <c r="A17" s="7">
        <v>7</v>
      </c>
      <c r="B17" s="8" t="s">
        <v>49</v>
      </c>
      <c r="C17" s="3" t="s">
        <v>35</v>
      </c>
      <c r="D17" s="2"/>
      <c r="E17" s="3" t="s">
        <v>36</v>
      </c>
      <c r="F17" s="22"/>
      <c r="G17" s="3">
        <v>80000</v>
      </c>
      <c r="H17" s="13"/>
      <c r="I17" s="4"/>
      <c r="J17" s="18" t="s">
        <v>50</v>
      </c>
      <c r="K17" s="15" t="s">
        <v>51</v>
      </c>
      <c r="L17" s="16" t="s">
        <v>46</v>
      </c>
      <c r="M17" s="17">
        <v>41913</v>
      </c>
    </row>
    <row r="18" spans="1:13" ht="13.5" customHeight="1" x14ac:dyDescent="0.25">
      <c r="A18" s="217" t="s">
        <v>12</v>
      </c>
      <c r="B18" s="201"/>
      <c r="C18" s="201"/>
      <c r="D18" s="201"/>
      <c r="E18" s="201"/>
      <c r="F18" s="202"/>
      <c r="G18" s="51">
        <f>SUM(G8:G16)</f>
        <v>370000</v>
      </c>
      <c r="H18" s="28">
        <f t="shared" ref="H18" si="0">SUM(H8:H17)</f>
        <v>1730000</v>
      </c>
      <c r="I18" s="23"/>
      <c r="J18" s="6"/>
      <c r="K18" s="6"/>
    </row>
    <row r="19" spans="1:13" ht="13.5" customHeight="1" x14ac:dyDescent="0.25">
      <c r="A19" s="214" t="s">
        <v>55</v>
      </c>
      <c r="B19" s="215"/>
      <c r="C19" s="215"/>
      <c r="D19" s="215"/>
      <c r="E19" s="215"/>
      <c r="F19" s="216"/>
      <c r="G19" s="24">
        <f>G18+G17+G7</f>
        <v>550000</v>
      </c>
      <c r="H19" s="29"/>
      <c r="I19" s="20"/>
      <c r="J19" s="6"/>
      <c r="K19" s="6"/>
    </row>
    <row r="20" spans="1:13" ht="13.5" customHeight="1" x14ac:dyDescent="0.25">
      <c r="A20" s="214" t="s">
        <v>61</v>
      </c>
      <c r="B20" s="215"/>
      <c r="C20" s="215"/>
      <c r="D20" s="215"/>
      <c r="E20" s="215"/>
      <c r="F20" s="216"/>
      <c r="G20" s="24">
        <f>PRODUCT(G18,0.12)</f>
        <v>44400</v>
      </c>
      <c r="H20" s="29"/>
      <c r="I20" s="20"/>
      <c r="J20" s="6"/>
      <c r="K20" s="6"/>
    </row>
    <row r="21" spans="1:13" ht="13.5" customHeight="1" x14ac:dyDescent="0.25">
      <c r="A21" s="220" t="s">
        <v>96</v>
      </c>
      <c r="B21" s="221"/>
      <c r="C21" s="221"/>
      <c r="D21" s="221"/>
      <c r="E21" s="221"/>
      <c r="F21" s="222"/>
      <c r="G21" s="35">
        <f>G19-G20</f>
        <v>505600</v>
      </c>
      <c r="H21" s="29"/>
      <c r="I21" s="36"/>
      <c r="J21" s="6"/>
      <c r="K21" s="6"/>
    </row>
    <row r="22" spans="1:13" ht="12.75" customHeight="1" x14ac:dyDescent="0.25">
      <c r="A22" s="223" t="s">
        <v>13</v>
      </c>
      <c r="B22" s="223"/>
      <c r="C22" s="223"/>
      <c r="D22" s="223"/>
      <c r="E22" s="223"/>
      <c r="F22" s="223"/>
      <c r="G22" s="30">
        <f>(G19*0.05)+I22</f>
        <v>27500</v>
      </c>
      <c r="H22" s="27"/>
      <c r="I22" s="30"/>
      <c r="J22" s="26"/>
    </row>
  </sheetData>
  <mergeCells count="8">
    <mergeCell ref="A21:F21"/>
    <mergeCell ref="A22:F22"/>
    <mergeCell ref="A1:K1"/>
    <mergeCell ref="C4:J4"/>
    <mergeCell ref="J6:K6"/>
    <mergeCell ref="A18:F18"/>
    <mergeCell ref="A19:F19"/>
    <mergeCell ref="A20:F2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18" sqref="D18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198" t="s">
        <v>100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196" t="s">
        <v>10</v>
      </c>
      <c r="D4" s="196"/>
      <c r="E4" s="196"/>
      <c r="F4" s="196"/>
      <c r="G4" s="196"/>
      <c r="H4" s="196"/>
      <c r="I4" s="196"/>
      <c r="J4" s="196"/>
    </row>
    <row r="5" spans="1:13" ht="6" customHeight="1" x14ac:dyDescent="0.3">
      <c r="A5" s="59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199" t="s">
        <v>20</v>
      </c>
      <c r="K6" s="199"/>
      <c r="L6" s="60" t="s">
        <v>21</v>
      </c>
      <c r="M6" s="60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60" t="s">
        <v>37</v>
      </c>
      <c r="M7" s="60" t="s">
        <v>94</v>
      </c>
    </row>
    <row r="8" spans="1:13" ht="15.75" customHeight="1" x14ac:dyDescent="0.25">
      <c r="A8" s="72"/>
      <c r="B8" s="73" t="s">
        <v>15</v>
      </c>
      <c r="C8" s="74" t="s">
        <v>16</v>
      </c>
      <c r="D8" s="74">
        <v>25416</v>
      </c>
      <c r="E8" s="74" t="s">
        <v>17</v>
      </c>
      <c r="F8" s="63">
        <v>2014001482</v>
      </c>
      <c r="G8" s="74"/>
      <c r="H8" s="58">
        <v>160000</v>
      </c>
      <c r="I8" s="74"/>
      <c r="J8" s="75" t="s">
        <v>18</v>
      </c>
      <c r="K8" s="76" t="s">
        <v>19</v>
      </c>
      <c r="L8" s="77" t="s">
        <v>37</v>
      </c>
      <c r="M8" s="78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9">
        <v>3</v>
      </c>
      <c r="B10" s="73" t="s">
        <v>26</v>
      </c>
      <c r="C10" s="74" t="s">
        <v>23</v>
      </c>
      <c r="D10" s="74">
        <v>43854</v>
      </c>
      <c r="E10" s="74" t="s">
        <v>17</v>
      </c>
      <c r="F10" s="63">
        <v>2014001387</v>
      </c>
      <c r="G10" s="80">
        <v>70000</v>
      </c>
      <c r="H10" s="58"/>
      <c r="I10" s="74"/>
      <c r="J10" s="76" t="s">
        <v>27</v>
      </c>
      <c r="K10" s="76"/>
      <c r="L10" s="77" t="s">
        <v>28</v>
      </c>
      <c r="M10" s="78">
        <v>41913</v>
      </c>
    </row>
    <row r="11" spans="1:13" ht="12.75" customHeight="1" x14ac:dyDescent="0.25">
      <c r="A11" s="7">
        <v>4</v>
      </c>
      <c r="B11" s="8" t="s">
        <v>101</v>
      </c>
      <c r="C11" s="3" t="s">
        <v>74</v>
      </c>
      <c r="D11" s="3">
        <v>90528</v>
      </c>
      <c r="E11" s="3" t="s">
        <v>102</v>
      </c>
      <c r="F11" s="22">
        <v>2014001482</v>
      </c>
      <c r="G11" s="19"/>
      <c r="H11" s="64">
        <v>140000</v>
      </c>
      <c r="I11" s="31"/>
      <c r="J11" s="15" t="s">
        <v>103</v>
      </c>
      <c r="K11" s="15" t="s">
        <v>104</v>
      </c>
      <c r="L11" s="16" t="s">
        <v>28</v>
      </c>
      <c r="M11" s="17">
        <v>42826</v>
      </c>
    </row>
    <row r="12" spans="1:13" ht="12.75" customHeight="1" x14ac:dyDescent="0.25">
      <c r="A12" s="7">
        <v>5</v>
      </c>
      <c r="B12" s="8" t="s">
        <v>31</v>
      </c>
      <c r="C12" s="3" t="s">
        <v>32</v>
      </c>
      <c r="D12" s="3">
        <v>57127</v>
      </c>
      <c r="E12" s="3" t="s">
        <v>30</v>
      </c>
      <c r="F12" s="22"/>
      <c r="G12" s="3">
        <v>70000</v>
      </c>
      <c r="H12" s="12">
        <v>330000</v>
      </c>
      <c r="I12" s="32"/>
      <c r="J12" s="15" t="s">
        <v>33</v>
      </c>
      <c r="K12" s="15" t="s">
        <v>34</v>
      </c>
      <c r="L12" s="16" t="s">
        <v>29</v>
      </c>
      <c r="M12" s="17">
        <v>41883</v>
      </c>
    </row>
    <row r="13" spans="1:13" ht="12.75" customHeight="1" x14ac:dyDescent="0.25">
      <c r="A13" s="7">
        <v>6</v>
      </c>
      <c r="B13" s="65" t="s">
        <v>105</v>
      </c>
      <c r="C13" s="3" t="s">
        <v>74</v>
      </c>
      <c r="D13" s="3">
        <v>90943</v>
      </c>
      <c r="E13" s="3" t="s">
        <v>106</v>
      </c>
      <c r="F13" s="22">
        <v>2014001387</v>
      </c>
      <c r="G13" s="3"/>
      <c r="H13" s="12"/>
      <c r="I13" s="32"/>
      <c r="J13" s="15" t="s">
        <v>107</v>
      </c>
      <c r="K13" s="15" t="s">
        <v>108</v>
      </c>
      <c r="L13" s="16" t="s">
        <v>38</v>
      </c>
      <c r="M13" s="17">
        <v>42887</v>
      </c>
    </row>
    <row r="14" spans="1:13" ht="12.75" customHeight="1" x14ac:dyDescent="0.25">
      <c r="A14" s="79"/>
      <c r="B14" s="73" t="s">
        <v>59</v>
      </c>
      <c r="C14" s="74" t="s">
        <v>23</v>
      </c>
      <c r="D14" s="74">
        <v>42472</v>
      </c>
      <c r="E14" s="74" t="s">
        <v>17</v>
      </c>
      <c r="F14" s="63"/>
      <c r="G14" s="74"/>
      <c r="H14" s="58">
        <v>40000</v>
      </c>
      <c r="I14" s="74"/>
      <c r="J14" s="76">
        <v>41753246</v>
      </c>
      <c r="K14" s="76" t="s">
        <v>60</v>
      </c>
      <c r="L14" s="77" t="s">
        <v>38</v>
      </c>
      <c r="M14" s="78">
        <v>42461</v>
      </c>
    </row>
    <row r="15" spans="1:13" ht="12.75" customHeight="1" x14ac:dyDescent="0.25">
      <c r="A15" s="79"/>
      <c r="B15" s="73" t="s">
        <v>73</v>
      </c>
      <c r="C15" s="74" t="s">
        <v>74</v>
      </c>
      <c r="D15" s="74"/>
      <c r="E15" s="74" t="s">
        <v>36</v>
      </c>
      <c r="F15" s="63"/>
      <c r="G15" s="74"/>
      <c r="H15" s="58">
        <v>320000</v>
      </c>
      <c r="I15" s="74"/>
      <c r="J15" s="76"/>
      <c r="K15" s="76"/>
      <c r="L15" s="77" t="s">
        <v>38</v>
      </c>
      <c r="M15" s="78">
        <v>41883</v>
      </c>
    </row>
    <row r="16" spans="1:13" ht="12.75" customHeight="1" x14ac:dyDescent="0.25">
      <c r="A16" s="7">
        <v>7</v>
      </c>
      <c r="B16" s="8" t="s">
        <v>40</v>
      </c>
      <c r="C16" s="2" t="s">
        <v>23</v>
      </c>
      <c r="D16" s="2">
        <v>6787</v>
      </c>
      <c r="E16" s="3" t="s">
        <v>17</v>
      </c>
      <c r="F16" s="22">
        <v>20140011547</v>
      </c>
      <c r="G16" s="19">
        <v>70000</v>
      </c>
      <c r="H16" s="12">
        <v>400000</v>
      </c>
      <c r="I16" s="31"/>
      <c r="J16" s="15" t="s">
        <v>41</v>
      </c>
      <c r="K16" s="15"/>
      <c r="L16" s="16" t="s">
        <v>39</v>
      </c>
      <c r="M16" s="17">
        <v>41883</v>
      </c>
    </row>
    <row r="17" spans="1:13" ht="12.75" customHeight="1" x14ac:dyDescent="0.25">
      <c r="A17" s="79"/>
      <c r="B17" s="73" t="s">
        <v>43</v>
      </c>
      <c r="C17" s="72" t="s">
        <v>23</v>
      </c>
      <c r="D17" s="72">
        <v>42579</v>
      </c>
      <c r="E17" s="74" t="s">
        <v>17</v>
      </c>
      <c r="F17" s="63">
        <v>2014001236</v>
      </c>
      <c r="G17" s="74"/>
      <c r="H17" s="58">
        <v>270000</v>
      </c>
      <c r="I17" s="81"/>
      <c r="J17" s="76" t="s">
        <v>45</v>
      </c>
      <c r="K17" s="76"/>
      <c r="L17" s="77" t="s">
        <v>44</v>
      </c>
      <c r="M17" s="78">
        <v>41913</v>
      </c>
    </row>
    <row r="18" spans="1:13" ht="12.75" customHeight="1" x14ac:dyDescent="0.25">
      <c r="A18" s="7">
        <v>8</v>
      </c>
      <c r="B18" s="8" t="s">
        <v>58</v>
      </c>
      <c r="C18" s="2" t="s">
        <v>23</v>
      </c>
      <c r="D18" s="2">
        <v>43413</v>
      </c>
      <c r="E18" s="3" t="s">
        <v>17</v>
      </c>
      <c r="F18" s="22">
        <v>2014001236</v>
      </c>
      <c r="G18" s="3">
        <v>70000</v>
      </c>
      <c r="H18" s="13">
        <v>240000</v>
      </c>
      <c r="I18" s="4"/>
      <c r="J18" s="18"/>
      <c r="K18" s="15"/>
      <c r="L18" s="16" t="s">
        <v>44</v>
      </c>
      <c r="M18" s="17">
        <v>42125</v>
      </c>
    </row>
    <row r="19" spans="1:13" ht="12.75" customHeight="1" x14ac:dyDescent="0.25">
      <c r="A19" s="7">
        <v>9</v>
      </c>
      <c r="B19" s="8" t="s">
        <v>49</v>
      </c>
      <c r="C19" s="3" t="s">
        <v>35</v>
      </c>
      <c r="D19" s="2"/>
      <c r="E19" s="3" t="s">
        <v>36</v>
      </c>
      <c r="F19" s="22"/>
      <c r="G19" s="3">
        <v>80000</v>
      </c>
      <c r="H19" s="13"/>
      <c r="I19" s="4"/>
      <c r="J19" s="18" t="s">
        <v>50</v>
      </c>
      <c r="K19" s="15" t="s">
        <v>51</v>
      </c>
      <c r="L19" s="16" t="s">
        <v>46</v>
      </c>
      <c r="M19" s="17">
        <v>41913</v>
      </c>
    </row>
    <row r="20" spans="1:13" ht="13.5" customHeight="1" x14ac:dyDescent="0.25">
      <c r="A20" s="217" t="s">
        <v>12</v>
      </c>
      <c r="B20" s="201"/>
      <c r="C20" s="201"/>
      <c r="D20" s="201"/>
      <c r="E20" s="201"/>
      <c r="F20" s="202"/>
      <c r="G20" s="51">
        <f>SUM(G8:G18)</f>
        <v>370000</v>
      </c>
      <c r="H20" s="28">
        <f t="shared" ref="H20" si="0">SUM(H8:H19)</f>
        <v>1900000</v>
      </c>
      <c r="I20" s="23"/>
      <c r="J20" s="6"/>
      <c r="K20" s="6"/>
    </row>
    <row r="21" spans="1:13" ht="13.5" customHeight="1" x14ac:dyDescent="0.25">
      <c r="A21" s="214" t="s">
        <v>55</v>
      </c>
      <c r="B21" s="215"/>
      <c r="C21" s="215"/>
      <c r="D21" s="215"/>
      <c r="E21" s="215"/>
      <c r="F21" s="216"/>
      <c r="G21" s="24">
        <f>G20+G19+G7</f>
        <v>550000</v>
      </c>
      <c r="H21" s="29"/>
      <c r="I21" s="20"/>
      <c r="J21" s="6"/>
      <c r="K21" s="6"/>
    </row>
    <row r="22" spans="1:13" ht="13.5" customHeight="1" x14ac:dyDescent="0.25">
      <c r="A22" s="214" t="s">
        <v>61</v>
      </c>
      <c r="B22" s="215"/>
      <c r="C22" s="215"/>
      <c r="D22" s="215"/>
      <c r="E22" s="215"/>
      <c r="F22" s="216"/>
      <c r="G22" s="24">
        <f>PRODUCT(G20,0.12)</f>
        <v>44400</v>
      </c>
      <c r="H22" s="29"/>
      <c r="I22" s="20"/>
      <c r="J22" s="6"/>
      <c r="K22" s="6"/>
    </row>
    <row r="23" spans="1:13" ht="13.5" customHeight="1" x14ac:dyDescent="0.25">
      <c r="A23" s="220" t="s">
        <v>96</v>
      </c>
      <c r="B23" s="221"/>
      <c r="C23" s="221"/>
      <c r="D23" s="221"/>
      <c r="E23" s="221"/>
      <c r="F23" s="222"/>
      <c r="G23" s="35">
        <f>G21-G22</f>
        <v>505600</v>
      </c>
      <c r="H23" s="29"/>
      <c r="I23" s="36"/>
      <c r="J23" s="6"/>
      <c r="K23" s="6"/>
    </row>
    <row r="24" spans="1:13" ht="12.75" customHeight="1" x14ac:dyDescent="0.25">
      <c r="A24" s="223" t="s">
        <v>13</v>
      </c>
      <c r="B24" s="223"/>
      <c r="C24" s="223"/>
      <c r="D24" s="223"/>
      <c r="E24" s="223"/>
      <c r="F24" s="223"/>
      <c r="G24" s="30">
        <f>(G21*0.05)+I24</f>
        <v>27500</v>
      </c>
      <c r="H24" s="27"/>
      <c r="I24" s="30"/>
      <c r="J24" s="26"/>
    </row>
  </sheetData>
  <mergeCells count="8">
    <mergeCell ref="A23:F23"/>
    <mergeCell ref="A24:F24"/>
    <mergeCell ref="A1:K1"/>
    <mergeCell ref="C4:J4"/>
    <mergeCell ref="J6:K6"/>
    <mergeCell ref="A20:F20"/>
    <mergeCell ref="A21:F21"/>
    <mergeCell ref="A22:F22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7" sqref="B7:B19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198" t="s">
        <v>109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196" t="s">
        <v>10</v>
      </c>
      <c r="D4" s="196"/>
      <c r="E4" s="196"/>
      <c r="F4" s="196"/>
      <c r="G4" s="196"/>
      <c r="H4" s="196"/>
      <c r="I4" s="196"/>
      <c r="J4" s="196"/>
    </row>
    <row r="5" spans="1:13" ht="6" customHeight="1" x14ac:dyDescent="0.3">
      <c r="A5" s="61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199" t="s">
        <v>20</v>
      </c>
      <c r="K6" s="199"/>
      <c r="L6" s="62" t="s">
        <v>21</v>
      </c>
      <c r="M6" s="62" t="s">
        <v>42</v>
      </c>
    </row>
    <row r="7" spans="1:13" ht="18" customHeight="1" x14ac:dyDescent="0.25">
      <c r="A7" s="3">
        <v>1</v>
      </c>
      <c r="B7" s="193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>
        <v>91600</v>
      </c>
      <c r="I7" s="10"/>
      <c r="J7" s="14" t="s">
        <v>84</v>
      </c>
      <c r="K7" s="14" t="s">
        <v>85</v>
      </c>
      <c r="L7" s="62" t="s">
        <v>37</v>
      </c>
      <c r="M7" s="62" t="s">
        <v>94</v>
      </c>
    </row>
    <row r="8" spans="1:13" ht="15.75" customHeight="1" x14ac:dyDescent="0.25">
      <c r="A8" s="63"/>
      <c r="B8" s="194" t="s">
        <v>15</v>
      </c>
      <c r="C8" s="63" t="s">
        <v>16</v>
      </c>
      <c r="D8" s="63">
        <v>25416</v>
      </c>
      <c r="E8" s="63" t="s">
        <v>17</v>
      </c>
      <c r="F8" s="63">
        <v>2014001482</v>
      </c>
      <c r="G8" s="74"/>
      <c r="H8" s="74">
        <v>160000</v>
      </c>
      <c r="I8" s="63"/>
      <c r="J8" s="63" t="s">
        <v>18</v>
      </c>
      <c r="K8" s="63" t="s">
        <v>19</v>
      </c>
      <c r="L8" s="63" t="s">
        <v>37</v>
      </c>
      <c r="M8" s="63">
        <v>41883</v>
      </c>
    </row>
    <row r="9" spans="1:13" ht="12.75" customHeight="1" x14ac:dyDescent="0.25">
      <c r="A9" s="2">
        <v>2</v>
      </c>
      <c r="B9" s="193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63">
        <v>3</v>
      </c>
      <c r="B10" s="194" t="s">
        <v>26</v>
      </c>
      <c r="C10" s="63" t="s">
        <v>23</v>
      </c>
      <c r="D10" s="63">
        <v>43854</v>
      </c>
      <c r="E10" s="63" t="s">
        <v>17</v>
      </c>
      <c r="F10" s="63">
        <v>2014001387</v>
      </c>
      <c r="G10" s="74">
        <v>70000</v>
      </c>
      <c r="H10" s="74"/>
      <c r="I10" s="63"/>
      <c r="J10" s="63" t="s">
        <v>27</v>
      </c>
      <c r="K10" s="63"/>
      <c r="L10" s="63" t="s">
        <v>28</v>
      </c>
      <c r="M10" s="63">
        <v>41913</v>
      </c>
    </row>
    <row r="11" spans="1:13" ht="12.75" customHeight="1" x14ac:dyDescent="0.25">
      <c r="A11" s="7">
        <v>4</v>
      </c>
      <c r="B11" s="193" t="s">
        <v>101</v>
      </c>
      <c r="C11" s="3" t="s">
        <v>74</v>
      </c>
      <c r="D11" s="3">
        <v>90528</v>
      </c>
      <c r="E11" s="3" t="s">
        <v>102</v>
      </c>
      <c r="F11" s="22">
        <v>2014001482</v>
      </c>
      <c r="G11" s="19">
        <v>140000</v>
      </c>
      <c r="H11" s="64"/>
      <c r="I11" s="31">
        <v>10000</v>
      </c>
      <c r="J11" s="15" t="s">
        <v>103</v>
      </c>
      <c r="K11" s="15" t="s">
        <v>104</v>
      </c>
      <c r="L11" s="16" t="s">
        <v>28</v>
      </c>
      <c r="M11" s="17">
        <v>42826</v>
      </c>
    </row>
    <row r="12" spans="1:13" ht="12.75" customHeight="1" x14ac:dyDescent="0.25">
      <c r="A12" s="7">
        <v>5</v>
      </c>
      <c r="B12" s="193" t="s">
        <v>31</v>
      </c>
      <c r="C12" s="3" t="s">
        <v>32</v>
      </c>
      <c r="D12" s="3">
        <v>57127</v>
      </c>
      <c r="E12" s="3" t="s">
        <v>30</v>
      </c>
      <c r="F12" s="22"/>
      <c r="G12" s="3">
        <v>70000</v>
      </c>
      <c r="H12" s="12">
        <v>340000</v>
      </c>
      <c r="I12" s="32"/>
      <c r="J12" s="15" t="s">
        <v>33</v>
      </c>
      <c r="K12" s="15" t="s">
        <v>34</v>
      </c>
      <c r="L12" s="16" t="s">
        <v>29</v>
      </c>
      <c r="M12" s="17">
        <v>41883</v>
      </c>
    </row>
    <row r="13" spans="1:13" ht="12.75" customHeight="1" x14ac:dyDescent="0.25">
      <c r="A13" s="7"/>
      <c r="B13" s="193" t="s">
        <v>105</v>
      </c>
      <c r="C13" s="3" t="s">
        <v>74</v>
      </c>
      <c r="D13" s="3">
        <v>90943</v>
      </c>
      <c r="E13" s="3" t="s">
        <v>106</v>
      </c>
      <c r="F13" s="22">
        <v>2014001387</v>
      </c>
      <c r="G13" s="3"/>
      <c r="H13" s="12"/>
      <c r="I13" s="32"/>
      <c r="J13" s="15" t="s">
        <v>107</v>
      </c>
      <c r="K13" s="15" t="s">
        <v>108</v>
      </c>
      <c r="L13" s="16" t="s">
        <v>38</v>
      </c>
      <c r="M13" s="17">
        <v>42887</v>
      </c>
    </row>
    <row r="14" spans="1:13" ht="12.75" customHeight="1" x14ac:dyDescent="0.25">
      <c r="A14" s="63"/>
      <c r="B14" s="194" t="s">
        <v>59</v>
      </c>
      <c r="C14" s="63" t="s">
        <v>23</v>
      </c>
      <c r="D14" s="63">
        <v>42472</v>
      </c>
      <c r="E14" s="63" t="s">
        <v>17</v>
      </c>
      <c r="F14" s="63"/>
      <c r="G14" s="74"/>
      <c r="H14" s="74">
        <v>40000</v>
      </c>
      <c r="I14" s="63"/>
      <c r="J14" s="63">
        <v>41753246</v>
      </c>
      <c r="K14" s="63" t="s">
        <v>60</v>
      </c>
      <c r="L14" s="63" t="s">
        <v>38</v>
      </c>
      <c r="M14" s="63">
        <v>42461</v>
      </c>
    </row>
    <row r="15" spans="1:13" ht="12.75" customHeight="1" x14ac:dyDescent="0.25">
      <c r="A15" s="63"/>
      <c r="B15" s="194" t="s">
        <v>73</v>
      </c>
      <c r="C15" s="63" t="s">
        <v>74</v>
      </c>
      <c r="D15" s="63"/>
      <c r="E15" s="63" t="s">
        <v>36</v>
      </c>
      <c r="F15" s="63"/>
      <c r="G15" s="74"/>
      <c r="H15" s="74">
        <v>320000</v>
      </c>
      <c r="I15" s="63"/>
      <c r="J15" s="63"/>
      <c r="K15" s="63"/>
      <c r="L15" s="63" t="s">
        <v>38</v>
      </c>
      <c r="M15" s="63">
        <v>41883</v>
      </c>
    </row>
    <row r="16" spans="1:13" ht="12.75" customHeight="1" x14ac:dyDescent="0.25">
      <c r="A16" s="7">
        <v>6</v>
      </c>
      <c r="B16" s="193" t="s">
        <v>40</v>
      </c>
      <c r="C16" s="2" t="s">
        <v>23</v>
      </c>
      <c r="D16" s="2">
        <v>6787</v>
      </c>
      <c r="E16" s="3" t="s">
        <v>17</v>
      </c>
      <c r="F16" s="22">
        <v>20140011547</v>
      </c>
      <c r="G16" s="19">
        <v>70000</v>
      </c>
      <c r="H16" s="12">
        <v>410000</v>
      </c>
      <c r="I16" s="31"/>
      <c r="J16" s="15" t="s">
        <v>41</v>
      </c>
      <c r="K16" s="15"/>
      <c r="L16" s="16" t="s">
        <v>39</v>
      </c>
      <c r="M16" s="17">
        <v>41883</v>
      </c>
    </row>
    <row r="17" spans="1:13" ht="12.75" customHeight="1" x14ac:dyDescent="0.25">
      <c r="A17" s="63"/>
      <c r="B17" s="194" t="s">
        <v>43</v>
      </c>
      <c r="C17" s="63" t="s">
        <v>23</v>
      </c>
      <c r="D17" s="63">
        <v>42579</v>
      </c>
      <c r="E17" s="63" t="s">
        <v>17</v>
      </c>
      <c r="F17" s="63">
        <v>2014001236</v>
      </c>
      <c r="G17" s="74"/>
      <c r="H17" s="74">
        <v>270000</v>
      </c>
      <c r="I17" s="63"/>
      <c r="J17" s="63" t="s">
        <v>45</v>
      </c>
      <c r="K17" s="63"/>
      <c r="L17" s="63" t="s">
        <v>44</v>
      </c>
      <c r="M17" s="63">
        <v>41913</v>
      </c>
    </row>
    <row r="18" spans="1:13" ht="12.75" customHeight="1" x14ac:dyDescent="0.25">
      <c r="A18" s="7">
        <v>7</v>
      </c>
      <c r="B18" s="193" t="s">
        <v>58</v>
      </c>
      <c r="C18" s="2" t="s">
        <v>23</v>
      </c>
      <c r="D18" s="2">
        <v>43413</v>
      </c>
      <c r="E18" s="3" t="s">
        <v>17</v>
      </c>
      <c r="F18" s="22">
        <v>2014001236</v>
      </c>
      <c r="G18" s="3">
        <v>70000</v>
      </c>
      <c r="H18" s="13">
        <v>250000</v>
      </c>
      <c r="I18" s="4"/>
      <c r="J18" s="18"/>
      <c r="K18" s="15"/>
      <c r="L18" s="16" t="s">
        <v>44</v>
      </c>
      <c r="M18" s="17">
        <v>42125</v>
      </c>
    </row>
    <row r="19" spans="1:13" ht="12.75" customHeight="1" x14ac:dyDescent="0.25">
      <c r="A19" s="7">
        <v>8</v>
      </c>
      <c r="B19" s="193" t="s">
        <v>49</v>
      </c>
      <c r="C19" s="3" t="s">
        <v>35</v>
      </c>
      <c r="D19" s="2"/>
      <c r="E19" s="3" t="s">
        <v>36</v>
      </c>
      <c r="F19" s="22"/>
      <c r="G19" s="3">
        <v>80000</v>
      </c>
      <c r="H19" s="13"/>
      <c r="I19" s="4"/>
      <c r="J19" s="18" t="s">
        <v>50</v>
      </c>
      <c r="K19" s="15" t="s">
        <v>51</v>
      </c>
      <c r="L19" s="16" t="s">
        <v>46</v>
      </c>
      <c r="M19" s="17">
        <v>41913</v>
      </c>
    </row>
    <row r="20" spans="1:13" ht="13.5" customHeight="1" x14ac:dyDescent="0.25">
      <c r="A20" s="217" t="s">
        <v>12</v>
      </c>
      <c r="B20" s="201"/>
      <c r="C20" s="201"/>
      <c r="D20" s="201"/>
      <c r="E20" s="201"/>
      <c r="F20" s="202"/>
      <c r="G20" s="51">
        <f>SUM(G8:G18)</f>
        <v>510000</v>
      </c>
      <c r="H20" s="28">
        <f t="shared" ref="H20" si="0">SUM(H8:H19)</f>
        <v>1790000</v>
      </c>
      <c r="I20" s="23"/>
      <c r="J20" s="6"/>
      <c r="K20" s="6"/>
    </row>
    <row r="21" spans="1:13" ht="13.5" customHeight="1" x14ac:dyDescent="0.25">
      <c r="A21" s="214" t="s">
        <v>55</v>
      </c>
      <c r="B21" s="215"/>
      <c r="C21" s="215"/>
      <c r="D21" s="215"/>
      <c r="E21" s="215"/>
      <c r="F21" s="216"/>
      <c r="G21" s="24">
        <f>G20+G19+G7</f>
        <v>690000</v>
      </c>
      <c r="H21" s="29"/>
      <c r="I21" s="20"/>
      <c r="J21" s="6"/>
      <c r="K21" s="6"/>
    </row>
    <row r="22" spans="1:13" ht="13.5" customHeight="1" x14ac:dyDescent="0.25">
      <c r="A22" s="214" t="s">
        <v>61</v>
      </c>
      <c r="B22" s="215"/>
      <c r="C22" s="215"/>
      <c r="D22" s="215"/>
      <c r="E22" s="215"/>
      <c r="F22" s="216"/>
      <c r="G22" s="24">
        <f>PRODUCT(G20,0.12)</f>
        <v>61200</v>
      </c>
      <c r="H22" s="29"/>
      <c r="I22" s="20"/>
      <c r="J22" s="6"/>
      <c r="K22" s="6"/>
    </row>
    <row r="23" spans="1:13" ht="13.5" customHeight="1" x14ac:dyDescent="0.25">
      <c r="A23" s="220" t="s">
        <v>96</v>
      </c>
      <c r="B23" s="221"/>
      <c r="C23" s="221"/>
      <c r="D23" s="221"/>
      <c r="E23" s="221"/>
      <c r="F23" s="222"/>
      <c r="G23" s="35">
        <f>G21-G22</f>
        <v>628800</v>
      </c>
      <c r="H23" s="29"/>
      <c r="I23" s="68">
        <f>SUM(I7:I22)</f>
        <v>10000</v>
      </c>
      <c r="J23" s="6"/>
      <c r="K23" s="6"/>
    </row>
    <row r="24" spans="1:13" ht="12.75" customHeight="1" x14ac:dyDescent="0.25">
      <c r="A24" s="223" t="s">
        <v>13</v>
      </c>
      <c r="B24" s="223"/>
      <c r="C24" s="223"/>
      <c r="D24" s="223"/>
      <c r="E24" s="223"/>
      <c r="F24" s="223"/>
      <c r="G24" s="30">
        <f>(G21*0.05)+I24</f>
        <v>35500</v>
      </c>
      <c r="H24" s="27"/>
      <c r="I24" s="30">
        <f>I23*0.1</f>
        <v>1000</v>
      </c>
      <c r="J24" s="26"/>
    </row>
  </sheetData>
  <mergeCells count="8">
    <mergeCell ref="A23:F23"/>
    <mergeCell ref="A24:F24"/>
    <mergeCell ref="A1:K1"/>
    <mergeCell ref="C4:J4"/>
    <mergeCell ref="J6:K6"/>
    <mergeCell ref="A20:F20"/>
    <mergeCell ref="A21:F21"/>
    <mergeCell ref="A22:F22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workbookViewId="0">
      <selection activeCell="G9" sqref="G9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198" t="s">
        <v>110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196" t="s">
        <v>10</v>
      </c>
      <c r="D4" s="196"/>
      <c r="E4" s="196"/>
      <c r="F4" s="196"/>
      <c r="G4" s="196"/>
      <c r="H4" s="196"/>
      <c r="I4" s="196"/>
      <c r="J4" s="196"/>
    </row>
    <row r="5" spans="1:13" ht="6" customHeight="1" x14ac:dyDescent="0.3">
      <c r="A5" s="66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199" t="s">
        <v>20</v>
      </c>
      <c r="K6" s="199"/>
      <c r="L6" s="67" t="s">
        <v>21</v>
      </c>
      <c r="M6" s="67" t="s">
        <v>42</v>
      </c>
    </row>
    <row r="7" spans="1:13" ht="18" customHeight="1" x14ac:dyDescent="0.25">
      <c r="A7" s="3">
        <v>1</v>
      </c>
      <c r="B7" s="193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>
        <v>183200</v>
      </c>
      <c r="I7" s="10"/>
      <c r="J7" s="14" t="s">
        <v>84</v>
      </c>
      <c r="K7" s="14" t="s">
        <v>85</v>
      </c>
      <c r="L7" s="67" t="s">
        <v>37</v>
      </c>
      <c r="M7" s="67" t="s">
        <v>94</v>
      </c>
    </row>
    <row r="8" spans="1:13" ht="18" customHeight="1" x14ac:dyDescent="0.25">
      <c r="A8" s="63"/>
      <c r="B8" s="194" t="s">
        <v>15</v>
      </c>
      <c r="C8" s="63" t="s">
        <v>16</v>
      </c>
      <c r="D8" s="63">
        <v>25416</v>
      </c>
      <c r="E8" s="63" t="s">
        <v>17</v>
      </c>
      <c r="F8" s="63">
        <v>2014001482</v>
      </c>
      <c r="G8" s="63"/>
      <c r="H8" s="74">
        <v>160000</v>
      </c>
      <c r="I8" s="63"/>
      <c r="J8" s="63" t="s">
        <v>18</v>
      </c>
      <c r="K8" s="63" t="s">
        <v>19</v>
      </c>
      <c r="L8" s="63" t="s">
        <v>37</v>
      </c>
      <c r="M8" s="63">
        <v>41883</v>
      </c>
    </row>
    <row r="9" spans="1:13" ht="18" customHeight="1" x14ac:dyDescent="0.25">
      <c r="A9" s="2">
        <v>2</v>
      </c>
      <c r="B9" s="193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8" customHeight="1" x14ac:dyDescent="0.25">
      <c r="A10" s="63"/>
      <c r="B10" s="194" t="s">
        <v>26</v>
      </c>
      <c r="C10" s="63" t="s">
        <v>23</v>
      </c>
      <c r="D10" s="63">
        <v>43854</v>
      </c>
      <c r="E10" s="63" t="s">
        <v>17</v>
      </c>
      <c r="F10" s="63">
        <v>2014001387</v>
      </c>
      <c r="G10" s="63"/>
      <c r="H10" s="74"/>
      <c r="I10" s="63"/>
      <c r="J10" s="63" t="s">
        <v>27</v>
      </c>
      <c r="K10" s="63"/>
      <c r="L10" s="63" t="s">
        <v>28</v>
      </c>
      <c r="M10" s="63">
        <v>41913</v>
      </c>
    </row>
    <row r="11" spans="1:13" ht="18" customHeight="1" x14ac:dyDescent="0.25">
      <c r="A11" s="7">
        <v>3</v>
      </c>
      <c r="B11" s="193" t="s">
        <v>101</v>
      </c>
      <c r="C11" s="3" t="s">
        <v>74</v>
      </c>
      <c r="D11" s="3">
        <v>90528</v>
      </c>
      <c r="E11" s="3" t="s">
        <v>102</v>
      </c>
      <c r="F11" s="22">
        <v>2014001482</v>
      </c>
      <c r="G11" s="19">
        <v>140000</v>
      </c>
      <c r="H11" s="64"/>
      <c r="I11" s="31"/>
      <c r="J11" s="15" t="s">
        <v>103</v>
      </c>
      <c r="K11" s="15" t="s">
        <v>104</v>
      </c>
      <c r="L11" s="16" t="s">
        <v>28</v>
      </c>
      <c r="M11" s="17">
        <v>42826</v>
      </c>
    </row>
    <row r="12" spans="1:13" ht="18" customHeight="1" x14ac:dyDescent="0.25">
      <c r="A12" s="7">
        <v>4</v>
      </c>
      <c r="B12" s="193" t="s">
        <v>31</v>
      </c>
      <c r="C12" s="3" t="s">
        <v>32</v>
      </c>
      <c r="D12" s="3">
        <v>57127</v>
      </c>
      <c r="E12" s="3" t="s">
        <v>30</v>
      </c>
      <c r="F12" s="22"/>
      <c r="G12" s="3">
        <v>70000</v>
      </c>
      <c r="H12" s="12">
        <v>350000</v>
      </c>
      <c r="I12" s="32"/>
      <c r="J12" s="15" t="s">
        <v>33</v>
      </c>
      <c r="K12" s="15" t="s">
        <v>34</v>
      </c>
      <c r="L12" s="16" t="s">
        <v>29</v>
      </c>
      <c r="M12" s="17">
        <v>41883</v>
      </c>
    </row>
    <row r="13" spans="1:13" ht="18" customHeight="1" x14ac:dyDescent="0.25">
      <c r="A13" s="7"/>
      <c r="B13" s="193" t="s">
        <v>105</v>
      </c>
      <c r="C13" s="3" t="s">
        <v>74</v>
      </c>
      <c r="D13" s="3">
        <v>90943</v>
      </c>
      <c r="E13" s="3" t="s">
        <v>106</v>
      </c>
      <c r="F13" s="22">
        <v>2014001387</v>
      </c>
      <c r="G13" s="3"/>
      <c r="H13" s="12">
        <v>70000</v>
      </c>
      <c r="I13" s="32"/>
      <c r="J13" s="15" t="s">
        <v>107</v>
      </c>
      <c r="K13" s="15" t="s">
        <v>108</v>
      </c>
      <c r="L13" s="16" t="s">
        <v>38</v>
      </c>
      <c r="M13" s="17">
        <v>42887</v>
      </c>
    </row>
    <row r="14" spans="1:13" ht="18" customHeight="1" x14ac:dyDescent="0.25">
      <c r="A14" s="63"/>
      <c r="B14" s="194" t="s">
        <v>59</v>
      </c>
      <c r="C14" s="63" t="s">
        <v>23</v>
      </c>
      <c r="D14" s="63">
        <v>42472</v>
      </c>
      <c r="E14" s="63" t="s">
        <v>17</v>
      </c>
      <c r="F14" s="63"/>
      <c r="G14" s="63"/>
      <c r="H14" s="74">
        <v>40000</v>
      </c>
      <c r="I14" s="63"/>
      <c r="J14" s="63">
        <v>41753246</v>
      </c>
      <c r="K14" s="63" t="s">
        <v>60</v>
      </c>
      <c r="L14" s="63" t="s">
        <v>38</v>
      </c>
      <c r="M14" s="63">
        <v>42461</v>
      </c>
    </row>
    <row r="15" spans="1:13" ht="18" customHeight="1" x14ac:dyDescent="0.25">
      <c r="A15" s="63"/>
      <c r="B15" s="194" t="s">
        <v>73</v>
      </c>
      <c r="C15" s="63" t="s">
        <v>74</v>
      </c>
      <c r="D15" s="63"/>
      <c r="E15" s="63" t="s">
        <v>36</v>
      </c>
      <c r="F15" s="63"/>
      <c r="G15" s="63"/>
      <c r="H15" s="74">
        <v>320000</v>
      </c>
      <c r="I15" s="63"/>
      <c r="J15" s="63"/>
      <c r="K15" s="63"/>
      <c r="L15" s="63" t="s">
        <v>38</v>
      </c>
      <c r="M15" s="63">
        <v>41883</v>
      </c>
    </row>
    <row r="16" spans="1:13" ht="18" customHeight="1" x14ac:dyDescent="0.25">
      <c r="A16" s="7">
        <v>5</v>
      </c>
      <c r="B16" s="193" t="s">
        <v>40</v>
      </c>
      <c r="C16" s="2" t="s">
        <v>23</v>
      </c>
      <c r="D16" s="2">
        <v>6787</v>
      </c>
      <c r="E16" s="3" t="s">
        <v>17</v>
      </c>
      <c r="F16" s="22">
        <v>20140011547</v>
      </c>
      <c r="G16" s="19">
        <v>70000</v>
      </c>
      <c r="H16" s="12">
        <v>420000</v>
      </c>
      <c r="I16" s="31"/>
      <c r="J16" s="15" t="s">
        <v>41</v>
      </c>
      <c r="K16" s="15"/>
      <c r="L16" s="16" t="s">
        <v>39</v>
      </c>
      <c r="M16" s="17">
        <v>41883</v>
      </c>
    </row>
    <row r="17" spans="1:13" ht="18" customHeight="1" x14ac:dyDescent="0.25">
      <c r="A17" s="63"/>
      <c r="B17" s="194" t="s">
        <v>43</v>
      </c>
      <c r="C17" s="63" t="s">
        <v>23</v>
      </c>
      <c r="D17" s="63">
        <v>42579</v>
      </c>
      <c r="E17" s="63" t="s">
        <v>17</v>
      </c>
      <c r="F17" s="63">
        <v>2014001236</v>
      </c>
      <c r="G17" s="63"/>
      <c r="H17" s="74">
        <v>270000</v>
      </c>
      <c r="I17" s="63"/>
      <c r="J17" s="63" t="s">
        <v>45</v>
      </c>
      <c r="K17" s="63"/>
      <c r="L17" s="63" t="s">
        <v>44</v>
      </c>
      <c r="M17" s="63">
        <v>41913</v>
      </c>
    </row>
    <row r="18" spans="1:13" ht="18" customHeight="1" x14ac:dyDescent="0.25">
      <c r="A18" s="7">
        <v>6</v>
      </c>
      <c r="B18" s="193" t="s">
        <v>58</v>
      </c>
      <c r="C18" s="2" t="s">
        <v>23</v>
      </c>
      <c r="D18" s="2">
        <v>43413</v>
      </c>
      <c r="E18" s="3" t="s">
        <v>17</v>
      </c>
      <c r="F18" s="22">
        <v>2014001236</v>
      </c>
      <c r="G18" s="3">
        <v>70000</v>
      </c>
      <c r="H18" s="13">
        <v>260000</v>
      </c>
      <c r="I18" s="4"/>
      <c r="J18" s="18"/>
      <c r="K18" s="15"/>
      <c r="L18" s="16" t="s">
        <v>44</v>
      </c>
      <c r="M18" s="17">
        <v>42125</v>
      </c>
    </row>
    <row r="19" spans="1:13" ht="18" customHeight="1" x14ac:dyDescent="0.25">
      <c r="A19" s="7">
        <v>7</v>
      </c>
      <c r="B19" s="193" t="s">
        <v>49</v>
      </c>
      <c r="C19" s="3" t="s">
        <v>35</v>
      </c>
      <c r="D19" s="2"/>
      <c r="E19" s="3" t="s">
        <v>36</v>
      </c>
      <c r="F19" s="22"/>
      <c r="G19" s="3">
        <v>80000</v>
      </c>
      <c r="H19" s="13">
        <v>80000</v>
      </c>
      <c r="I19" s="4"/>
      <c r="J19" s="18" t="s">
        <v>50</v>
      </c>
      <c r="K19" s="15" t="s">
        <v>51</v>
      </c>
      <c r="L19" s="16" t="s">
        <v>46</v>
      </c>
      <c r="M19" s="17">
        <v>41913</v>
      </c>
    </row>
    <row r="20" spans="1:13" ht="13.5" customHeight="1" x14ac:dyDescent="0.25">
      <c r="A20" s="217" t="s">
        <v>12</v>
      </c>
      <c r="B20" s="201"/>
      <c r="C20" s="201"/>
      <c r="D20" s="201"/>
      <c r="E20" s="201"/>
      <c r="F20" s="202"/>
      <c r="G20" s="51">
        <f>SUM(G8:G18)</f>
        <v>440000</v>
      </c>
      <c r="H20" s="28">
        <f t="shared" ref="H20" si="0">SUM(H8:H19)</f>
        <v>1970000</v>
      </c>
      <c r="I20" s="23"/>
      <c r="J20" s="6"/>
      <c r="K20" s="6"/>
    </row>
    <row r="21" spans="1:13" ht="13.5" customHeight="1" x14ac:dyDescent="0.25">
      <c r="A21" s="214" t="s">
        <v>55</v>
      </c>
      <c r="B21" s="215"/>
      <c r="C21" s="215"/>
      <c r="D21" s="215"/>
      <c r="E21" s="215"/>
      <c r="F21" s="216"/>
      <c r="G21" s="24">
        <f>G20+G19+G7</f>
        <v>620000</v>
      </c>
      <c r="H21" s="29"/>
      <c r="I21" s="20"/>
      <c r="J21" s="6"/>
      <c r="K21" s="6"/>
    </row>
    <row r="22" spans="1:13" ht="13.5" customHeight="1" x14ac:dyDescent="0.25">
      <c r="A22" s="214" t="s">
        <v>61</v>
      </c>
      <c r="B22" s="215"/>
      <c r="C22" s="215"/>
      <c r="D22" s="215"/>
      <c r="E22" s="215"/>
      <c r="F22" s="216"/>
      <c r="G22" s="24">
        <f>PRODUCT(G20,0.12)</f>
        <v>52800</v>
      </c>
      <c r="H22" s="29"/>
      <c r="I22" s="20"/>
      <c r="J22" s="6"/>
      <c r="K22" s="6"/>
    </row>
    <row r="23" spans="1:13" ht="13.5" customHeight="1" x14ac:dyDescent="0.25">
      <c r="A23" s="220" t="s">
        <v>111</v>
      </c>
      <c r="B23" s="221"/>
      <c r="C23" s="221"/>
      <c r="D23" s="221"/>
      <c r="E23" s="221"/>
      <c r="F23" s="222"/>
      <c r="G23" s="71">
        <f>G20-G22+G19</f>
        <v>467200</v>
      </c>
      <c r="H23" s="29"/>
      <c r="I23" s="68">
        <f>SUM(I7:I22)</f>
        <v>0</v>
      </c>
      <c r="J23" s="6"/>
      <c r="K23" s="6"/>
    </row>
    <row r="24" spans="1:13" ht="13.5" customHeight="1" x14ac:dyDescent="0.25">
      <c r="A24" s="229" t="s">
        <v>112</v>
      </c>
      <c r="B24" s="230"/>
      <c r="C24" s="230"/>
      <c r="D24" s="230"/>
      <c r="E24" s="230"/>
      <c r="F24" s="231"/>
      <c r="G24" s="71"/>
      <c r="H24" s="29">
        <v>91600</v>
      </c>
      <c r="I24" s="68"/>
      <c r="J24" s="6"/>
      <c r="K24" s="6"/>
    </row>
    <row r="25" spans="1:13" ht="13.5" customHeight="1" x14ac:dyDescent="0.25">
      <c r="A25" s="232" t="s">
        <v>117</v>
      </c>
      <c r="B25" s="233"/>
      <c r="C25" s="233"/>
      <c r="D25" s="233"/>
      <c r="E25" s="233"/>
      <c r="F25" s="234"/>
      <c r="G25" s="71">
        <f>SUM(G23:G24)</f>
        <v>467200</v>
      </c>
      <c r="H25" s="29"/>
      <c r="I25" s="68"/>
      <c r="J25" s="6"/>
      <c r="K25" s="6"/>
    </row>
    <row r="26" spans="1:13" ht="12.75" customHeight="1" x14ac:dyDescent="0.25">
      <c r="A26" s="223" t="s">
        <v>13</v>
      </c>
      <c r="B26" s="223"/>
      <c r="C26" s="223"/>
      <c r="D26" s="223"/>
      <c r="E26" s="223"/>
      <c r="F26" s="223"/>
      <c r="G26" s="30">
        <f>(G21*0.05)+I26</f>
        <v>31000</v>
      </c>
      <c r="H26" s="27"/>
      <c r="I26" s="30">
        <f>I23*0.1</f>
        <v>0</v>
      </c>
      <c r="J26" s="26"/>
    </row>
  </sheetData>
  <mergeCells count="10">
    <mergeCell ref="A23:F23"/>
    <mergeCell ref="A26:F26"/>
    <mergeCell ref="A1:K1"/>
    <mergeCell ref="C4:J4"/>
    <mergeCell ref="J6:K6"/>
    <mergeCell ref="A20:F20"/>
    <mergeCell ref="A21:F21"/>
    <mergeCell ref="A22:F22"/>
    <mergeCell ref="A24:F24"/>
    <mergeCell ref="A25:F25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IMPOT 2017</vt:lpstr>
      <vt:lpstr>DECEMBRE 16</vt:lpstr>
      <vt:lpstr>JANVIER 2017</vt:lpstr>
      <vt:lpstr>FEVRIER 2017</vt:lpstr>
      <vt:lpstr>MARS 17</vt:lpstr>
      <vt:lpstr>AVRIL 17 </vt:lpstr>
      <vt:lpstr>MAI 17 </vt:lpstr>
      <vt:lpstr>JUIN 17</vt:lpstr>
      <vt:lpstr>JUILLET 17 </vt:lpstr>
      <vt:lpstr>AOUT 17</vt:lpstr>
      <vt:lpstr>SEPTEMBRE 17</vt:lpstr>
      <vt:lpstr>OCTOBRE 17</vt:lpstr>
      <vt:lpstr>NOVEMBRE 17 </vt:lpstr>
      <vt:lpstr>DECEMBRE 17 </vt:lpstr>
      <vt:lpstr>JANVIER 18</vt:lpstr>
      <vt:lpstr>CONTROLE BAUX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2018-01-21T16:30:35Z</cp:lastPrinted>
  <dcterms:created xsi:type="dcterms:W3CDTF">2012-07-06T09:59:04Z</dcterms:created>
  <dcterms:modified xsi:type="dcterms:W3CDTF">2018-01-21T16:32:26Z</dcterms:modified>
</cp:coreProperties>
</file>