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TOURE MOUSSA\FICHES D'ENCAISSEMENT\"/>
    </mc:Choice>
  </mc:AlternateContent>
  <bookViews>
    <workbookView xWindow="240" yWindow="45" windowWidth="20115" windowHeight="7995" firstSheet="8" activeTab="13"/>
  </bookViews>
  <sheets>
    <sheet name="BILAN" sheetId="2" r:id="rId1"/>
    <sheet name="DEC 16" sheetId="23" r:id="rId2"/>
    <sheet name="JAN 17" sheetId="24" r:id="rId3"/>
    <sheet name="FEV 17" sheetId="25" r:id="rId4"/>
    <sheet name="MARS 17" sheetId="26" r:id="rId5"/>
    <sheet name="AVRIL 17" sheetId="27" r:id="rId6"/>
    <sheet name="MAI 17" sheetId="28" r:id="rId7"/>
    <sheet name="JUIN 17" sheetId="29" r:id="rId8"/>
    <sheet name="JUILLET 17" sheetId="30" r:id="rId9"/>
    <sheet name="AOUT 17" sheetId="32" r:id="rId10"/>
    <sheet name="SEPTEMBRE 17" sheetId="33" r:id="rId11"/>
    <sheet name="OCTOBRE 17 " sheetId="34" r:id="rId12"/>
    <sheet name="NOVEMBRE 17" sheetId="35" r:id="rId13"/>
    <sheet name="DECEMBRE 17" sheetId="36" r:id="rId14"/>
  </sheets>
  <calcPr calcId="152511"/>
</workbook>
</file>

<file path=xl/calcChain.xml><?xml version="1.0" encoding="utf-8"?>
<calcChain xmlns="http://schemas.openxmlformats.org/spreadsheetml/2006/main">
  <c r="J24" i="36" l="1"/>
  <c r="G21" i="36" s="1"/>
  <c r="J22" i="36"/>
  <c r="H21" i="36"/>
  <c r="I21" i="36"/>
  <c r="J16" i="36"/>
  <c r="J17" i="36"/>
  <c r="J18" i="36"/>
  <c r="J19" i="36"/>
  <c r="J20" i="36"/>
  <c r="J15" i="36"/>
  <c r="J13" i="36"/>
  <c r="J21" i="36" s="1"/>
  <c r="J12" i="36"/>
  <c r="F21" i="36" l="1"/>
  <c r="E21" i="36"/>
  <c r="J24" i="35"/>
  <c r="J22" i="35"/>
  <c r="H21" i="35"/>
  <c r="I21" i="35"/>
  <c r="J13" i="35"/>
  <c r="J14" i="35"/>
  <c r="J15" i="35"/>
  <c r="J16" i="35"/>
  <c r="J17" i="35"/>
  <c r="J18" i="35"/>
  <c r="J19" i="35"/>
  <c r="J20" i="35"/>
  <c r="J12" i="35"/>
  <c r="J21" i="35" s="1"/>
  <c r="G21" i="35" l="1"/>
  <c r="F21" i="35"/>
  <c r="E21" i="35"/>
  <c r="J14" i="34"/>
  <c r="I21" i="34"/>
  <c r="H21" i="34"/>
  <c r="G21" i="34"/>
  <c r="F21" i="34"/>
  <c r="E21" i="34"/>
  <c r="J20" i="34"/>
  <c r="J18" i="34"/>
  <c r="J15" i="34"/>
  <c r="J13" i="34"/>
  <c r="J12" i="34"/>
  <c r="J21" i="34" l="1"/>
  <c r="J25" i="33"/>
  <c r="H21" i="33"/>
  <c r="I21" i="33"/>
  <c r="J21" i="33"/>
  <c r="J20" i="33"/>
  <c r="J18" i="33"/>
  <c r="J16" i="33"/>
  <c r="J15" i="33"/>
  <c r="J13" i="33"/>
  <c r="J12" i="33"/>
  <c r="J23" i="34" l="1"/>
  <c r="J25" i="34" s="1"/>
  <c r="G21" i="33"/>
  <c r="F21" i="33"/>
  <c r="E21" i="33"/>
  <c r="H21" i="32" l="1"/>
  <c r="I21" i="32"/>
  <c r="J13" i="32"/>
  <c r="J14" i="32"/>
  <c r="J15" i="32"/>
  <c r="J16" i="32"/>
  <c r="J17" i="32"/>
  <c r="J18" i="32"/>
  <c r="J19" i="32"/>
  <c r="J20" i="32"/>
  <c r="J12" i="32"/>
  <c r="J21" i="32" l="1"/>
  <c r="J25" i="32" s="1"/>
  <c r="G21" i="32"/>
  <c r="F21" i="32"/>
  <c r="E21" i="32"/>
  <c r="J24" i="30"/>
  <c r="J13" i="30"/>
  <c r="J14" i="30"/>
  <c r="J15" i="30"/>
  <c r="J16" i="30"/>
  <c r="J17" i="30"/>
  <c r="J18" i="30"/>
  <c r="J19" i="30"/>
  <c r="J20" i="30"/>
  <c r="H21" i="30"/>
  <c r="I21" i="30"/>
  <c r="J21" i="30" s="1"/>
  <c r="J12" i="30"/>
  <c r="G21" i="30" l="1"/>
  <c r="F21" i="30"/>
  <c r="E21" i="30"/>
  <c r="I21" i="29"/>
  <c r="J14" i="29"/>
  <c r="J21" i="29" s="1"/>
  <c r="J24" i="29" s="1"/>
  <c r="J15" i="29"/>
  <c r="J16" i="29"/>
  <c r="J17" i="29"/>
  <c r="J18" i="29"/>
  <c r="J20" i="29"/>
  <c r="H21" i="29"/>
  <c r="G21" i="29" l="1"/>
  <c r="F21" i="29"/>
  <c r="E21" i="29"/>
  <c r="H21" i="28"/>
  <c r="I21" i="28"/>
  <c r="J13" i="28"/>
  <c r="J14" i="28"/>
  <c r="J15" i="28"/>
  <c r="J16" i="28"/>
  <c r="J17" i="28"/>
  <c r="J18" i="28"/>
  <c r="J19" i="28"/>
  <c r="J20" i="28"/>
  <c r="J12" i="28"/>
  <c r="J21" i="28" s="1"/>
  <c r="G21" i="28" l="1"/>
  <c r="F21" i="28"/>
  <c r="E21" i="28"/>
  <c r="H21" i="27"/>
  <c r="I21" i="27"/>
  <c r="J14" i="27"/>
  <c r="J16" i="27"/>
  <c r="J17" i="27"/>
  <c r="J18" i="27"/>
  <c r="J20" i="27"/>
  <c r="J12" i="27"/>
  <c r="J21" i="27" l="1"/>
  <c r="J24" i="27" s="1"/>
  <c r="G21" i="27"/>
  <c r="F21" i="27"/>
  <c r="E21" i="27"/>
  <c r="J13" i="26"/>
  <c r="J14" i="26"/>
  <c r="J15" i="26"/>
  <c r="J16" i="26"/>
  <c r="J17" i="26"/>
  <c r="J18" i="26"/>
  <c r="J19" i="26"/>
  <c r="J20" i="26"/>
  <c r="J12" i="26"/>
  <c r="H21" i="26"/>
  <c r="I21" i="26"/>
  <c r="J21" i="26" s="1"/>
  <c r="J24" i="26" s="1"/>
  <c r="H21" i="25" l="1"/>
  <c r="I21" i="25"/>
  <c r="J13" i="25"/>
  <c r="J14" i="25"/>
  <c r="J21" i="25" s="1"/>
  <c r="J15" i="25"/>
  <c r="J16" i="25"/>
  <c r="J17" i="25"/>
  <c r="J18" i="25"/>
  <c r="J20" i="25"/>
  <c r="J12" i="25"/>
  <c r="G21" i="26"/>
  <c r="F21" i="26"/>
  <c r="E21" i="26"/>
  <c r="J23" i="25" l="1"/>
  <c r="J24" i="25" s="1"/>
  <c r="G21" i="25"/>
  <c r="F21" i="25"/>
  <c r="E21" i="25"/>
  <c r="H21" i="24"/>
  <c r="I21" i="24"/>
  <c r="J13" i="24"/>
  <c r="J14" i="24"/>
  <c r="J15" i="24"/>
  <c r="J16" i="24"/>
  <c r="J21" i="24" s="1"/>
  <c r="J24" i="24" s="1"/>
  <c r="J17" i="24"/>
  <c r="J18" i="24"/>
  <c r="J19" i="24"/>
  <c r="J20" i="24"/>
  <c r="J12" i="24"/>
  <c r="G21" i="24" l="1"/>
  <c r="F21" i="24"/>
  <c r="E21" i="24"/>
  <c r="G18" i="23" l="1"/>
  <c r="F18" i="23"/>
  <c r="E18" i="23"/>
  <c r="F8" i="2" l="1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D7" i="2"/>
  <c r="D10" i="2" l="1"/>
  <c r="E10" i="2"/>
  <c r="B13" i="2" s="1"/>
  <c r="B15" i="2" s="1"/>
  <c r="B12" i="2"/>
  <c r="H10" i="2"/>
  <c r="F10" i="2"/>
  <c r="B14" i="2" s="1"/>
  <c r="G10" i="2"/>
</calcChain>
</file>

<file path=xl/sharedStrings.xml><?xml version="1.0" encoding="utf-8"?>
<sst xmlns="http://schemas.openxmlformats.org/spreadsheetml/2006/main" count="888" uniqueCount="128">
  <si>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</si>
  <si>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</si>
  <si>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</si>
  <si>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</si>
  <si>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</si>
  <si>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</si>
  <si>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</si>
  <si>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</si>
  <si>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</si>
  <si>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</si>
  <si>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</si>
  <si>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</si>
  <si>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</si>
  <si>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</si>
  <si>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</si>
  <si>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</si>
  <si>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</si>
  <si>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</si>
  <si>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</si>
  <si>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</si>
  <si>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</si>
  <si>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</si>
  <si>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</si>
  <si>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</si>
  <si>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</si>
  <si>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</si>
  <si>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</si>
  <si>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</si>
  <si>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</si>
  <si>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</si>
  <si>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</si>
  <si>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</si>
  <si>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</si>
  <si>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BAS</t>
  </si>
  <si>
    <t>ABASSAN KOMI</t>
  </si>
  <si>
    <t>AKPOUE AMALAN ROSE</t>
  </si>
  <si>
    <t>03492664</t>
  </si>
  <si>
    <t>EHUI ASSANDE BAUDOUIN</t>
  </si>
  <si>
    <t>KOUADIO N'GORAN TEHODORE</t>
  </si>
  <si>
    <t>01510124</t>
  </si>
  <si>
    <t>TOHOUEI NANOU NADEGE</t>
  </si>
  <si>
    <t>06608218</t>
  </si>
  <si>
    <t xml:space="preserve">BILAN : MOIS DE </t>
  </si>
  <si>
    <t>N° CC:0513520V</t>
  </si>
  <si>
    <t>YOPOUGON NIANGON ADJAME BONIKRO EN BAS</t>
  </si>
  <si>
    <t>LOT N° ……….. - ILOT ………..</t>
  </si>
  <si>
    <t xml:space="preserve">01 BP 4859 ABIDJAN 01  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</si>
  <si>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</si>
  <si>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</si>
  <si>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</si>
  <si>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</si>
  <si>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</si>
  <si>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</si>
  <si>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</si>
  <si>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</si>
  <si>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</si>
  <si>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KONE FAKO</t>
  </si>
  <si>
    <t>55616875-06414805</t>
  </si>
  <si>
    <t>SAMOUKA SOUMAHORO</t>
  </si>
  <si>
    <t>54982275-42103890</t>
  </si>
  <si>
    <t>BANHORO KANDOU AMIDOU</t>
  </si>
  <si>
    <t>COMMISSION CCGIM</t>
  </si>
  <si>
    <t>TOTAL A VERSER</t>
  </si>
  <si>
    <t>PART HADJA KORO</t>
  </si>
  <si>
    <t>PART FAMILLE TOURE</t>
  </si>
  <si>
    <t>PENALITES</t>
  </si>
  <si>
    <t>BAMBA LACINA</t>
  </si>
  <si>
    <t>48760295-54026804</t>
  </si>
  <si>
    <t>KONE OUASSA (47023906-46306200) s'est fait remlpacé depuis le 08 janvier 2016 par BAMBA LACINA (48760295-54026804) Dame BAMBA (01796692-55990075)</t>
  </si>
  <si>
    <t>57581858-07509162</t>
  </si>
  <si>
    <t>42572459</t>
  </si>
  <si>
    <t>PENALITES CCGIM</t>
  </si>
  <si>
    <t>FICHE D'ENCAISSEMENT : MOIS DE DECEMBRE 2016</t>
  </si>
  <si>
    <t>FICHE D'ENCAISSEMENT : MOIS DE JANVIER 2017</t>
  </si>
  <si>
    <t>10/02/17</t>
  </si>
  <si>
    <t>13/02/17</t>
  </si>
  <si>
    <t>ESPECES</t>
  </si>
  <si>
    <t>CCGIM</t>
  </si>
  <si>
    <t>OM 13/01/17</t>
  </si>
  <si>
    <t>FICHE D'ENCAISSEMENT : MOIS DE FEVRIER 2017</t>
  </si>
  <si>
    <t>28/02/17</t>
  </si>
  <si>
    <t>ORANGE MONEY</t>
  </si>
  <si>
    <t>FICHE D'ENCAISSEMENT : MOIS DE MARS 2017</t>
  </si>
  <si>
    <t>10/03/17</t>
  </si>
  <si>
    <t>11/03/17</t>
  </si>
  <si>
    <t>MTN</t>
  </si>
  <si>
    <t>10/04/17</t>
  </si>
  <si>
    <t>12/04/17</t>
  </si>
  <si>
    <t>FICHE D'ENCAISSEMENT : MOIS D'AVRIL 2017</t>
  </si>
  <si>
    <t>10/05/17</t>
  </si>
  <si>
    <t>11/05/17</t>
  </si>
  <si>
    <t>FICHE D'ENCAISSEMENT : MOIS DE MAI 2017</t>
  </si>
  <si>
    <t>10/06/17</t>
  </si>
  <si>
    <t>12/06/17</t>
  </si>
  <si>
    <t>FICHE D'ENCAISSEMENT : MOIS DE JUIN 2017</t>
  </si>
  <si>
    <t>10/07/17</t>
  </si>
  <si>
    <t>11/07/17</t>
  </si>
  <si>
    <t>FICHE D'ENCAISSEMENT : MOIS DE JUILLET 2017</t>
  </si>
  <si>
    <t>OM 12/07/12</t>
  </si>
  <si>
    <t>10/08/17</t>
  </si>
  <si>
    <t>FICHE D'ENCAISSEMENT : MOIS DE AOUT 2017</t>
  </si>
  <si>
    <t>23/08/17</t>
  </si>
  <si>
    <t>10/09/17</t>
  </si>
  <si>
    <t>11/09/17</t>
  </si>
  <si>
    <t>PRELEVEMENT DE 50 000 F CFA SUR LES ENCAISSEMENTS MENSUELS A EPARGNER PAR M BAGAYOGO AMADOU AFIN D'EPARGNER POUR LES TRAVAUX DE REHABILITATION</t>
  </si>
  <si>
    <t>DES MAISONS. M TRAORE ADAMA DIT VIE BA LE 15/08/2017 (07 77 44 27) - DEBUT FIN AOUT 2017</t>
  </si>
  <si>
    <t>PRELEVEMENT DE 50 000 F CFA POUR LES TARVAUX</t>
  </si>
  <si>
    <t>FICHE D'ENCAISSEMENT : MOIS DE SEPTEMBRE 2017</t>
  </si>
  <si>
    <t>A LIBERE L'APPARTEMENT EN SEPTEMBRE 2017</t>
  </si>
  <si>
    <t>M SAMOUKA SOUMAHORO B3 A LIBERE L'APPARTEMENT COURANT SEPTEMBRE 2017 AVEC UNE DETTE DE 223 500 F FCA</t>
  </si>
  <si>
    <t>10/10/17</t>
  </si>
  <si>
    <t>12/10/17</t>
  </si>
  <si>
    <t>FICHE D'ENCAISSEMENT : MOIS D'OCTOBRE 2017</t>
  </si>
  <si>
    <t>11/11/17</t>
  </si>
  <si>
    <t>03907179-07509162</t>
  </si>
  <si>
    <t>12/11/17</t>
  </si>
  <si>
    <t>FICHE D'ENCAISSEMENT : MOIS DE NOVEMBRE 2017</t>
  </si>
  <si>
    <t>16/11/17</t>
  </si>
  <si>
    <t>10/12/17</t>
  </si>
  <si>
    <t>TCYOH MELANNIE YANNICK</t>
  </si>
  <si>
    <t>01/12/17</t>
  </si>
  <si>
    <t>2 AVANCES</t>
  </si>
  <si>
    <t>45763606-01555229</t>
  </si>
  <si>
    <t>12/12/17</t>
  </si>
  <si>
    <t>A ENCAISSE 5 FEVRIER 2018</t>
  </si>
  <si>
    <t>FICHE D'ENCAISSEMENT : MOIS DE DECEMBRE 2017</t>
  </si>
  <si>
    <t>10/01/18</t>
  </si>
  <si>
    <t>11/01/18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</si>
</sst>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7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164" fontId="2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5" fillId="0" borderId="0" xfId="0" applyFont="1" applyAlignment="1"/>
    <xf numFmtId="164" fontId="2" fillId="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7" xfId="0" applyFont="1" applyBorder="1" applyAlignment="1">
      <alignment horizontal="right"/>
    </xf>
    <xf numFmtId="164" fontId="3" fillId="0" borderId="3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2" sqref="H12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86" t="s">
        <v>42</v>
      </c>
      <c r="B1" s="86"/>
      <c r="C1" s="86"/>
      <c r="D1" s="86"/>
      <c r="E1" s="86"/>
      <c r="F1" s="86"/>
      <c r="G1" s="86"/>
      <c r="H1" s="86"/>
      <c r="I1" s="86"/>
      <c r="J1" s="86"/>
      <c r="K1" s="86"/>
    </row>
    <row r="2" spans="1:11" ht="18.75" x14ac:dyDescent="0.3">
      <c r="A2" s="16" t="s">
        <v>22</v>
      </c>
      <c r="C2" s="17" t="s">
        <v>26</v>
      </c>
      <c r="F2" s="17"/>
      <c r="H2" s="17" t="s">
        <v>43</v>
      </c>
      <c r="I2" s="17"/>
    </row>
    <row r="3" spans="1:11" ht="18.75" x14ac:dyDescent="0.3">
      <c r="A3" s="16" t="s">
        <v>23</v>
      </c>
      <c r="C3" s="17" t="s">
        <v>44</v>
      </c>
      <c r="F3" s="17"/>
      <c r="G3" s="17" t="s">
        <v>45</v>
      </c>
      <c r="I3" s="17"/>
    </row>
    <row r="4" spans="1:11" ht="18.75" x14ac:dyDescent="0.3">
      <c r="A4" s="16" t="s">
        <v>24</v>
      </c>
      <c r="B4" s="87" t="s">
        <v>46</v>
      </c>
      <c r="C4" s="87"/>
      <c r="D4" s="87"/>
      <c r="E4" s="87"/>
      <c r="F4" s="88" t="s">
        <v>31</v>
      </c>
      <c r="G4" s="88"/>
      <c r="H4" s="23" t="s">
        <v>32</v>
      </c>
      <c r="I4" s="18"/>
      <c r="J4" s="18"/>
    </row>
    <row r="6" spans="1:11" ht="18.75" x14ac:dyDescent="0.3">
      <c r="A6" s="4" t="s">
        <v>10</v>
      </c>
      <c r="B6" s="4" t="s">
        <v>11</v>
      </c>
      <c r="C6" s="4" t="s">
        <v>12</v>
      </c>
      <c r="D6" s="5">
        <v>0.05</v>
      </c>
      <c r="E6" s="5">
        <v>0.1</v>
      </c>
      <c r="F6" s="6" t="s">
        <v>13</v>
      </c>
      <c r="G6" s="6" t="s">
        <v>14</v>
      </c>
      <c r="H6" s="7" t="s">
        <v>15</v>
      </c>
    </row>
    <row r="7" spans="1:11" ht="18.75" x14ac:dyDescent="0.3">
      <c r="A7" s="13"/>
      <c r="B7" s="3">
        <v>0</v>
      </c>
      <c r="C7" s="3">
        <v>0</v>
      </c>
      <c r="D7" s="8">
        <f t="shared" ref="D7:D9" si="0">C7*0.05</f>
        <v>0</v>
      </c>
      <c r="E7" s="8">
        <f t="shared" ref="E7:E9" si="1">B7*0.1</f>
        <v>0</v>
      </c>
      <c r="F7" s="8">
        <f t="shared" ref="F7:F9" si="2">(B7+C7)*0.15</f>
        <v>0</v>
      </c>
      <c r="G7" s="8">
        <f t="shared" ref="G7" si="3">C7*0.15</f>
        <v>0</v>
      </c>
      <c r="H7" s="8">
        <f t="shared" ref="H7:H9" si="4">B7*0.75</f>
        <v>0</v>
      </c>
    </row>
    <row r="8" spans="1:11" ht="18.75" x14ac:dyDescent="0.3">
      <c r="A8" s="13"/>
      <c r="B8" s="3"/>
      <c r="C8" s="3"/>
      <c r="D8" s="8">
        <f t="shared" si="0"/>
        <v>0</v>
      </c>
      <c r="E8" s="8">
        <f t="shared" si="1"/>
        <v>0</v>
      </c>
      <c r="F8" s="8">
        <f t="shared" si="2"/>
        <v>0</v>
      </c>
      <c r="G8" s="8"/>
      <c r="H8" s="8">
        <f t="shared" si="4"/>
        <v>0</v>
      </c>
    </row>
    <row r="9" spans="1:11" ht="18.75" x14ac:dyDescent="0.3">
      <c r="A9" s="13"/>
      <c r="B9" s="3"/>
      <c r="C9" s="3"/>
      <c r="D9" s="8">
        <f t="shared" si="0"/>
        <v>0</v>
      </c>
      <c r="E9" s="8">
        <f t="shared" si="1"/>
        <v>0</v>
      </c>
      <c r="F9" s="8">
        <f t="shared" si="2"/>
        <v>0</v>
      </c>
      <c r="G9" s="8">
        <f>C9*0.8</f>
        <v>0</v>
      </c>
      <c r="H9" s="8">
        <f t="shared" si="4"/>
        <v>0</v>
      </c>
    </row>
    <row r="10" spans="1:11" ht="18.75" x14ac:dyDescent="0.3">
      <c r="A10" s="4" t="s">
        <v>16</v>
      </c>
      <c r="B10" s="4">
        <f>SUM(B7:B9)</f>
        <v>0</v>
      </c>
      <c r="C10" s="4">
        <f>SUM(C7:C9)</f>
        <v>0</v>
      </c>
      <c r="D10" s="6">
        <f>SUM(D7:D9)</f>
        <v>0</v>
      </c>
      <c r="E10" s="6">
        <f>SUM(E7:E9)</f>
        <v>0</v>
      </c>
      <c r="F10" s="6">
        <f>SUM(F7:F9)</f>
        <v>0</v>
      </c>
      <c r="G10" s="8">
        <f>SUM(G9:G9)</f>
        <v>0</v>
      </c>
      <c r="H10" s="8">
        <f>SUM(H7:H9)</f>
        <v>0</v>
      </c>
    </row>
    <row r="11" spans="1:11" x14ac:dyDescent="0.25">
      <c r="D11" s="9"/>
      <c r="E11" s="9"/>
      <c r="F11" s="9"/>
      <c r="G11" s="9"/>
      <c r="H11" s="9"/>
    </row>
    <row r="12" spans="1:11" ht="21" x14ac:dyDescent="0.35">
      <c r="A12" s="14" t="s">
        <v>25</v>
      </c>
      <c r="B12" s="11">
        <f>B10+C10</f>
        <v>0</v>
      </c>
    </row>
    <row r="13" spans="1:11" ht="21" x14ac:dyDescent="0.35">
      <c r="A13" s="10" t="s">
        <v>17</v>
      </c>
      <c r="B13" s="11">
        <f>D10+E10</f>
        <v>0</v>
      </c>
    </row>
    <row r="14" spans="1:11" ht="21" x14ac:dyDescent="0.35">
      <c r="A14" s="10" t="s">
        <v>18</v>
      </c>
      <c r="B14" s="11">
        <f>F10</f>
        <v>0</v>
      </c>
    </row>
    <row r="15" spans="1:11" ht="18.75" x14ac:dyDescent="0.3">
      <c r="A15" s="12" t="s">
        <v>19</v>
      </c>
      <c r="B15" s="12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10" workbookViewId="0">
      <selection activeCell="A24" sqref="A24:I24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100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68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69"/>
      <c r="H6" s="17" t="s">
        <v>29</v>
      </c>
      <c r="I6" s="17"/>
    </row>
    <row r="7" spans="1:12" ht="18.75" x14ac:dyDescent="0.3">
      <c r="D7" s="69" t="s">
        <v>30</v>
      </c>
      <c r="E7" s="69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69"/>
      <c r="E8" s="69"/>
      <c r="F8" s="69"/>
      <c r="G8" s="69"/>
      <c r="H8" s="69"/>
      <c r="I8" s="69"/>
      <c r="J8" s="69"/>
      <c r="K8" s="17"/>
      <c r="L8" s="17"/>
    </row>
    <row r="9" spans="1:12" ht="21" x14ac:dyDescent="0.35">
      <c r="E9" s="92" t="s">
        <v>33</v>
      </c>
      <c r="F9" s="92"/>
      <c r="G9" s="70"/>
    </row>
    <row r="10" spans="1:12" ht="7.5" customHeight="1" x14ac:dyDescent="0.35">
      <c r="E10" s="21"/>
      <c r="F10" s="21"/>
      <c r="G10" s="70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36000</v>
      </c>
      <c r="G12" s="32">
        <v>6000</v>
      </c>
      <c r="H12" s="15">
        <v>15000</v>
      </c>
      <c r="I12" s="15">
        <v>5000</v>
      </c>
      <c r="J12" s="15">
        <f>SUM(H12:I12)</f>
        <v>20000</v>
      </c>
      <c r="K12" s="66" t="s">
        <v>102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169500</v>
      </c>
      <c r="G13" s="32">
        <v>37500</v>
      </c>
      <c r="H13" s="15"/>
      <c r="I13" s="15"/>
      <c r="J13" s="15">
        <f t="shared" ref="J13:J20" si="0"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171000</v>
      </c>
      <c r="G14" s="32">
        <v>20000</v>
      </c>
      <c r="H14" s="15"/>
      <c r="I14" s="15"/>
      <c r="J14" s="15">
        <f t="shared" si="0"/>
        <v>0</v>
      </c>
      <c r="K14" s="29"/>
      <c r="L14" s="29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75000</v>
      </c>
      <c r="G15" s="32"/>
      <c r="H15" s="15">
        <v>15000</v>
      </c>
      <c r="I15" s="15">
        <v>5000</v>
      </c>
      <c r="J15" s="15">
        <f t="shared" si="0"/>
        <v>20000</v>
      </c>
      <c r="K15" s="66" t="s">
        <v>102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30000</v>
      </c>
      <c r="G16" s="32">
        <v>15500</v>
      </c>
      <c r="H16" s="15"/>
      <c r="I16" s="15"/>
      <c r="J16" s="15">
        <f t="shared" si="0"/>
        <v>0</v>
      </c>
      <c r="K16" s="29"/>
      <c r="L16" s="29"/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57000</v>
      </c>
      <c r="G17" s="32">
        <v>1200</v>
      </c>
      <c r="H17" s="15"/>
      <c r="I17" s="15"/>
      <c r="J17" s="15">
        <f t="shared" si="0"/>
        <v>0</v>
      </c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 t="shared" si="0"/>
        <v>15000</v>
      </c>
      <c r="K18" s="66" t="s">
        <v>102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127000</v>
      </c>
      <c r="G19" s="32">
        <v>12000</v>
      </c>
      <c r="H19" s="15">
        <v>15000</v>
      </c>
      <c r="I19" s="15">
        <v>75000</v>
      </c>
      <c r="J19" s="15">
        <f t="shared" si="0"/>
        <v>90000</v>
      </c>
      <c r="K19" s="66" t="s">
        <v>102</v>
      </c>
      <c r="L19" s="29" t="s">
        <v>101</v>
      </c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>
        <v>15000</v>
      </c>
      <c r="G20" s="32"/>
      <c r="H20" s="15">
        <v>15000</v>
      </c>
      <c r="I20" s="15"/>
      <c r="J20" s="15">
        <f t="shared" si="0"/>
        <v>15000</v>
      </c>
      <c r="K20" s="66" t="s">
        <v>102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72">
        <f>SUM(E12:E20)</f>
        <v>145000</v>
      </c>
      <c r="F21" s="72">
        <f>SUM(F12:F20)</f>
        <v>697000</v>
      </c>
      <c r="G21" s="73">
        <f>SUM(G12:G20)</f>
        <v>93700</v>
      </c>
      <c r="H21" s="72">
        <f t="shared" ref="H21:J21" si="1">SUM(H12:H20)</f>
        <v>75000</v>
      </c>
      <c r="I21" s="72">
        <f t="shared" si="1"/>
        <v>85000</v>
      </c>
      <c r="J21" s="72">
        <f t="shared" si="1"/>
        <v>160000</v>
      </c>
      <c r="K21" s="74" t="s">
        <v>103</v>
      </c>
      <c r="L21" s="74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16000</v>
      </c>
      <c r="K23" s="30"/>
      <c r="L23" s="30"/>
    </row>
    <row r="24" spans="1:12" ht="15.75" x14ac:dyDescent="0.25">
      <c r="A24" s="98" t="s">
        <v>106</v>
      </c>
      <c r="B24" s="98"/>
      <c r="C24" s="98"/>
      <c r="D24" s="98"/>
      <c r="E24" s="98"/>
      <c r="F24" s="98"/>
      <c r="G24" s="98"/>
      <c r="H24" s="98"/>
      <c r="I24" s="98"/>
      <c r="J24" s="31">
        <v>50000</v>
      </c>
      <c r="K24" s="30"/>
      <c r="L24" s="30"/>
    </row>
    <row r="25" spans="1:12" ht="15.75" x14ac:dyDescent="0.25">
      <c r="A25" s="94" t="s">
        <v>62</v>
      </c>
      <c r="B25" s="94"/>
      <c r="C25" s="94"/>
      <c r="D25" s="94"/>
      <c r="E25" s="94"/>
      <c r="F25" s="94"/>
      <c r="G25" s="94"/>
      <c r="H25" s="94"/>
      <c r="I25" s="94"/>
      <c r="J25" s="31">
        <f>J21-J23-J24</f>
        <v>94000</v>
      </c>
      <c r="K25" s="30"/>
      <c r="L25" s="30"/>
    </row>
    <row r="26" spans="1:12" ht="6" customHeight="1" x14ac:dyDescent="0.25">
      <c r="J26" s="71"/>
      <c r="K26" s="30"/>
      <c r="L26" s="30"/>
    </row>
    <row r="27" spans="1:12" ht="2.25" customHeight="1" x14ac:dyDescent="0.25"/>
    <row r="28" spans="1:12" x14ac:dyDescent="0.25">
      <c r="A28" s="97" t="s">
        <v>104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25">
      <c r="A29" s="97" t="s">
        <v>105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</sheetData>
  <mergeCells count="11">
    <mergeCell ref="A29:L29"/>
    <mergeCell ref="A28:L28"/>
    <mergeCell ref="A24:I24"/>
    <mergeCell ref="A23:I23"/>
    <mergeCell ref="A25:I25"/>
    <mergeCell ref="A22:I22"/>
    <mergeCell ref="A4:K4"/>
    <mergeCell ref="F7:H7"/>
    <mergeCell ref="I7:J7"/>
    <mergeCell ref="E9:F9"/>
    <mergeCell ref="A21:D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topLeftCell="A16" workbookViewId="0">
      <selection activeCell="J26" sqref="J2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107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75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76"/>
      <c r="H6" s="17" t="s">
        <v>29</v>
      </c>
      <c r="I6" s="17"/>
    </row>
    <row r="7" spans="1:12" ht="18.75" x14ac:dyDescent="0.3">
      <c r="D7" s="76" t="s">
        <v>30</v>
      </c>
      <c r="E7" s="76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76"/>
      <c r="E8" s="76"/>
      <c r="F8" s="76"/>
      <c r="G8" s="76"/>
      <c r="H8" s="76"/>
      <c r="I8" s="76"/>
      <c r="J8" s="76"/>
      <c r="K8" s="17"/>
      <c r="L8" s="17"/>
    </row>
    <row r="9" spans="1:12" ht="21" x14ac:dyDescent="0.35">
      <c r="E9" s="92" t="s">
        <v>33</v>
      </c>
      <c r="F9" s="92"/>
      <c r="G9" s="77"/>
    </row>
    <row r="10" spans="1:12" ht="7.5" customHeight="1" x14ac:dyDescent="0.35">
      <c r="E10" s="21"/>
      <c r="F10" s="21"/>
      <c r="G10" s="77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37000</v>
      </c>
      <c r="G12" s="32">
        <v>6000</v>
      </c>
      <c r="H12" s="15">
        <v>15000</v>
      </c>
      <c r="I12" s="15">
        <v>15000</v>
      </c>
      <c r="J12" s="15">
        <f>SUM(H12:I12)</f>
        <v>30000</v>
      </c>
      <c r="K12" s="66" t="s">
        <v>110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202500</v>
      </c>
      <c r="G13" s="32">
        <v>40500</v>
      </c>
      <c r="H13" s="15"/>
      <c r="I13" s="15"/>
      <c r="J13" s="15">
        <f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/>
      <c r="F14" s="15">
        <v>223500</v>
      </c>
      <c r="G14" s="32">
        <v>22500</v>
      </c>
      <c r="H14" s="99" t="s">
        <v>108</v>
      </c>
      <c r="I14" s="100"/>
      <c r="J14" s="100"/>
      <c r="K14" s="100"/>
      <c r="L14" s="101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70000</v>
      </c>
      <c r="G15" s="32"/>
      <c r="H15" s="15">
        <v>15000</v>
      </c>
      <c r="I15" s="15"/>
      <c r="J15" s="15">
        <f>SUM(H15:I15)</f>
        <v>15000</v>
      </c>
      <c r="K15" s="66" t="s">
        <v>110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62000</v>
      </c>
      <c r="G16" s="32">
        <v>18500</v>
      </c>
      <c r="H16" s="15">
        <v>15000</v>
      </c>
      <c r="I16" s="15">
        <v>17000</v>
      </c>
      <c r="J16" s="15">
        <f>SUM(H16:I16)</f>
        <v>32000</v>
      </c>
      <c r="K16" s="66" t="s">
        <v>110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73500</v>
      </c>
      <c r="G17" s="32">
        <v>2700</v>
      </c>
      <c r="H17" s="15"/>
      <c r="I17" s="15"/>
      <c r="J17" s="15"/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>SUM(H18:I18)</f>
        <v>15000</v>
      </c>
      <c r="K18" s="66" t="s">
        <v>110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52000</v>
      </c>
      <c r="G19" s="32">
        <v>12000</v>
      </c>
      <c r="H19" s="15"/>
      <c r="I19" s="15"/>
      <c r="J19" s="15"/>
      <c r="K19" s="66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>
        <v>15000</v>
      </c>
      <c r="G20" s="32"/>
      <c r="H20" s="15">
        <v>15000</v>
      </c>
      <c r="I20" s="15">
        <v>15000</v>
      </c>
      <c r="J20" s="15">
        <f>SUM(H20:I20)</f>
        <v>30000</v>
      </c>
      <c r="K20" s="66" t="s">
        <v>110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72">
        <f>SUM(E12:E20)</f>
        <v>120000</v>
      </c>
      <c r="F21" s="72">
        <f>SUM(F12:F20)</f>
        <v>752000</v>
      </c>
      <c r="G21" s="73">
        <f>SUM(G12:G20)</f>
        <v>103700</v>
      </c>
      <c r="H21" s="72">
        <f t="shared" ref="H21:J21" si="0">SUM(H12:H20)</f>
        <v>75000</v>
      </c>
      <c r="I21" s="72">
        <f t="shared" si="0"/>
        <v>47000</v>
      </c>
      <c r="J21" s="72">
        <f t="shared" si="0"/>
        <v>122000</v>
      </c>
      <c r="K21" s="29" t="s">
        <v>111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-12200</v>
      </c>
      <c r="K23" s="30"/>
      <c r="L23" s="30"/>
    </row>
    <row r="24" spans="1:12" ht="15.75" x14ac:dyDescent="0.25">
      <c r="A24" s="98" t="s">
        <v>106</v>
      </c>
      <c r="B24" s="98"/>
      <c r="C24" s="98"/>
      <c r="D24" s="98"/>
      <c r="E24" s="98"/>
      <c r="F24" s="98"/>
      <c r="G24" s="98"/>
      <c r="H24" s="98"/>
      <c r="I24" s="98"/>
      <c r="J24" s="31">
        <v>-50000</v>
      </c>
      <c r="K24" s="30"/>
      <c r="L24" s="30"/>
    </row>
    <row r="25" spans="1:12" ht="15.75" x14ac:dyDescent="0.25">
      <c r="A25" s="94" t="s">
        <v>62</v>
      </c>
      <c r="B25" s="94"/>
      <c r="C25" s="94"/>
      <c r="D25" s="94"/>
      <c r="E25" s="94"/>
      <c r="F25" s="94"/>
      <c r="G25" s="94"/>
      <c r="H25" s="94"/>
      <c r="I25" s="94"/>
      <c r="J25" s="31">
        <f>SUM(J21:J24)</f>
        <v>59800</v>
      </c>
      <c r="K25" s="30"/>
      <c r="L25" s="30"/>
    </row>
    <row r="26" spans="1:12" ht="6" customHeight="1" x14ac:dyDescent="0.25">
      <c r="J26" s="71"/>
      <c r="K26" s="30"/>
      <c r="L26" s="30"/>
    </row>
    <row r="27" spans="1:12" ht="2.25" customHeight="1" x14ac:dyDescent="0.25"/>
    <row r="28" spans="1:12" x14ac:dyDescent="0.25">
      <c r="A28" s="97" t="s">
        <v>104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25">
      <c r="A29" s="97" t="s">
        <v>105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2" x14ac:dyDescent="0.25">
      <c r="A30" s="97" t="s">
        <v>109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3">
    <mergeCell ref="A30:L30"/>
    <mergeCell ref="A23:I23"/>
    <mergeCell ref="A24:I24"/>
    <mergeCell ref="A25:I25"/>
    <mergeCell ref="A28:L28"/>
    <mergeCell ref="A29:L29"/>
    <mergeCell ref="A22:I22"/>
    <mergeCell ref="A4:K4"/>
    <mergeCell ref="F7:H7"/>
    <mergeCell ref="I7:J7"/>
    <mergeCell ref="E9:F9"/>
    <mergeCell ref="A21:D21"/>
    <mergeCell ref="H14:L14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view="pageLayout" topLeftCell="B10" workbookViewId="0">
      <selection activeCell="D16" sqref="D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112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78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79"/>
      <c r="H6" s="17" t="s">
        <v>29</v>
      </c>
      <c r="I6" s="17"/>
    </row>
    <row r="7" spans="1:12" ht="18.75" x14ac:dyDescent="0.3">
      <c r="D7" s="79" t="s">
        <v>30</v>
      </c>
      <c r="E7" s="79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79"/>
      <c r="E8" s="79"/>
      <c r="F8" s="79"/>
      <c r="G8" s="79"/>
      <c r="H8" s="79"/>
      <c r="I8" s="79"/>
      <c r="J8" s="79"/>
      <c r="K8" s="17"/>
      <c r="L8" s="17"/>
    </row>
    <row r="9" spans="1:12" ht="21" x14ac:dyDescent="0.35">
      <c r="E9" s="92" t="s">
        <v>33</v>
      </c>
      <c r="F9" s="92"/>
      <c r="G9" s="80"/>
    </row>
    <row r="10" spans="1:12" ht="7.5" customHeight="1" x14ac:dyDescent="0.35">
      <c r="E10" s="21"/>
      <c r="F10" s="21"/>
      <c r="G10" s="80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22000</v>
      </c>
      <c r="G12" s="32">
        <v>6000</v>
      </c>
      <c r="H12" s="15">
        <v>15000</v>
      </c>
      <c r="I12" s="15"/>
      <c r="J12" s="15">
        <f>SUM(H12:I12)</f>
        <v>15000</v>
      </c>
      <c r="K12" s="66" t="s">
        <v>113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219000</v>
      </c>
      <c r="G13" s="32">
        <v>42000</v>
      </c>
      <c r="H13" s="15">
        <v>15000</v>
      </c>
      <c r="I13" s="15">
        <v>85000</v>
      </c>
      <c r="J13" s="15">
        <f>SUM(H13:I13)</f>
        <v>100000</v>
      </c>
      <c r="K13" s="66" t="s">
        <v>117</v>
      </c>
      <c r="L13" s="66" t="s">
        <v>76</v>
      </c>
    </row>
    <row r="14" spans="1:12" ht="21" customHeight="1" x14ac:dyDescent="0.25">
      <c r="A14" s="2">
        <v>3</v>
      </c>
      <c r="B14" s="19"/>
      <c r="C14" s="24" t="s">
        <v>49</v>
      </c>
      <c r="D14" s="20"/>
      <c r="E14" s="15"/>
      <c r="F14" s="15"/>
      <c r="G14" s="32"/>
      <c r="H14" s="15"/>
      <c r="I14" s="15"/>
      <c r="J14" s="15">
        <f>SUM(H14:I14)</f>
        <v>0</v>
      </c>
      <c r="K14" s="47"/>
      <c r="L14" s="48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70000</v>
      </c>
      <c r="G15" s="32"/>
      <c r="H15" s="15">
        <v>15000</v>
      </c>
      <c r="I15" s="15"/>
      <c r="J15" s="15">
        <f>SUM(H15:I15)</f>
        <v>15000</v>
      </c>
      <c r="K15" s="66" t="s">
        <v>113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114</v>
      </c>
      <c r="E16" s="15">
        <v>15000</v>
      </c>
      <c r="F16" s="15">
        <v>45000</v>
      </c>
      <c r="G16" s="32">
        <v>18500</v>
      </c>
      <c r="H16" s="15"/>
      <c r="I16" s="15"/>
      <c r="J16" s="15"/>
      <c r="K16" s="66"/>
      <c r="L16" s="29"/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90000</v>
      </c>
      <c r="G17" s="32">
        <v>4200</v>
      </c>
      <c r="H17" s="15"/>
      <c r="I17" s="15"/>
      <c r="J17" s="15"/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>SUM(H18:I18)</f>
        <v>15000</v>
      </c>
      <c r="K18" s="66" t="s">
        <v>113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68500</v>
      </c>
      <c r="G19" s="32">
        <v>13500</v>
      </c>
      <c r="H19" s="15"/>
      <c r="I19" s="15"/>
      <c r="J19" s="15"/>
      <c r="K19" s="66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>SUM(H20:I20)</f>
        <v>15000</v>
      </c>
      <c r="K20" s="66" t="s">
        <v>113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72">
        <f>SUM(E12:E20)</f>
        <v>120000</v>
      </c>
      <c r="F21" s="72">
        <f>SUM(F12:F20)</f>
        <v>531000</v>
      </c>
      <c r="G21" s="73">
        <f>SUM(G12:G20)</f>
        <v>85700</v>
      </c>
      <c r="H21" s="72">
        <f t="shared" ref="H21:J21" si="0">SUM(H12:H20)</f>
        <v>75000</v>
      </c>
      <c r="I21" s="72">
        <f t="shared" si="0"/>
        <v>85000</v>
      </c>
      <c r="J21" s="72">
        <f t="shared" si="0"/>
        <v>160000</v>
      </c>
      <c r="K21" s="29" t="s">
        <v>115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f>-J21*0.1</f>
        <v>-16000</v>
      </c>
      <c r="K23" s="30"/>
      <c r="L23" s="30"/>
    </row>
    <row r="24" spans="1:12" ht="15.75" x14ac:dyDescent="0.25">
      <c r="A24" s="98" t="s">
        <v>106</v>
      </c>
      <c r="B24" s="98"/>
      <c r="C24" s="98"/>
      <c r="D24" s="98"/>
      <c r="E24" s="98"/>
      <c r="F24" s="98"/>
      <c r="G24" s="98"/>
      <c r="H24" s="98"/>
      <c r="I24" s="98"/>
      <c r="J24" s="31">
        <v>-50000</v>
      </c>
      <c r="K24" s="30"/>
      <c r="L24" s="30"/>
    </row>
    <row r="25" spans="1:12" ht="15.75" x14ac:dyDescent="0.25">
      <c r="A25" s="94" t="s">
        <v>62</v>
      </c>
      <c r="B25" s="94"/>
      <c r="C25" s="94"/>
      <c r="D25" s="94"/>
      <c r="E25" s="94"/>
      <c r="F25" s="94"/>
      <c r="G25" s="94"/>
      <c r="H25" s="94"/>
      <c r="I25" s="94"/>
      <c r="J25" s="31">
        <f>SUM(J21:J24)</f>
        <v>94000</v>
      </c>
      <c r="K25" s="30"/>
      <c r="L25" s="30"/>
    </row>
    <row r="26" spans="1:12" ht="6" customHeight="1" x14ac:dyDescent="0.25">
      <c r="J26" s="71"/>
      <c r="K26" s="30"/>
      <c r="L26" s="30"/>
    </row>
    <row r="27" spans="1:12" ht="2.25" customHeight="1" x14ac:dyDescent="0.25"/>
    <row r="28" spans="1:12" x14ac:dyDescent="0.25">
      <c r="A28" s="97" t="s">
        <v>104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25">
      <c r="A29" s="97" t="s">
        <v>105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  <row r="30" spans="1:12" x14ac:dyDescent="0.25">
      <c r="A30" s="97" t="s">
        <v>109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</row>
  </sheetData>
  <mergeCells count="12">
    <mergeCell ref="A30:L30"/>
    <mergeCell ref="A22:I22"/>
    <mergeCell ref="A23:I23"/>
    <mergeCell ref="A24:I24"/>
    <mergeCell ref="A25:I25"/>
    <mergeCell ref="A28:L28"/>
    <mergeCell ref="A29:L29"/>
    <mergeCell ref="A4:K4"/>
    <mergeCell ref="F7:H7"/>
    <mergeCell ref="I7:J7"/>
    <mergeCell ref="E9:F9"/>
    <mergeCell ref="A21:D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topLeftCell="A19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116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78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79"/>
      <c r="H6" s="17" t="s">
        <v>29</v>
      </c>
      <c r="I6" s="17"/>
    </row>
    <row r="7" spans="1:12" ht="18.75" x14ac:dyDescent="0.3">
      <c r="D7" s="79" t="s">
        <v>30</v>
      </c>
      <c r="E7" s="79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79"/>
      <c r="E8" s="79"/>
      <c r="F8" s="79"/>
      <c r="G8" s="79"/>
      <c r="H8" s="79"/>
      <c r="I8" s="79"/>
      <c r="J8" s="79"/>
      <c r="K8" s="17"/>
      <c r="L8" s="17"/>
    </row>
    <row r="9" spans="1:12" ht="21" x14ac:dyDescent="0.35">
      <c r="E9" s="92" t="s">
        <v>33</v>
      </c>
      <c r="F9" s="92"/>
      <c r="G9" s="80"/>
    </row>
    <row r="10" spans="1:12" ht="7.5" customHeight="1" x14ac:dyDescent="0.35">
      <c r="E10" s="21"/>
      <c r="F10" s="21"/>
      <c r="G10" s="80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22000</v>
      </c>
      <c r="G12" s="32">
        <v>6000</v>
      </c>
      <c r="H12" s="15">
        <v>15000</v>
      </c>
      <c r="I12" s="15"/>
      <c r="J12" s="15">
        <f>SUM(H12:I12)</f>
        <v>15000</v>
      </c>
      <c r="K12" s="66" t="s">
        <v>118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135500</v>
      </c>
      <c r="G13" s="32">
        <v>43500</v>
      </c>
      <c r="H13" s="15"/>
      <c r="I13" s="15"/>
      <c r="J13" s="15">
        <f t="shared" ref="J13:J20" si="0"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119</v>
      </c>
      <c r="C14" s="24" t="s">
        <v>49</v>
      </c>
      <c r="D14" s="20"/>
      <c r="E14" s="15">
        <v>25000</v>
      </c>
      <c r="F14" s="15"/>
      <c r="G14" s="32"/>
      <c r="H14" s="15">
        <v>50000</v>
      </c>
      <c r="I14" s="15"/>
      <c r="J14" s="15">
        <f t="shared" si="0"/>
        <v>50000</v>
      </c>
      <c r="K14" s="47" t="s">
        <v>120</v>
      </c>
      <c r="L14" s="29" t="s">
        <v>121</v>
      </c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70000</v>
      </c>
      <c r="G15" s="32"/>
      <c r="H15" s="15">
        <v>15000</v>
      </c>
      <c r="I15" s="15"/>
      <c r="J15" s="15">
        <f t="shared" si="0"/>
        <v>15000</v>
      </c>
      <c r="K15" s="66" t="s">
        <v>118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114</v>
      </c>
      <c r="E16" s="15">
        <v>15000</v>
      </c>
      <c r="F16" s="15">
        <v>60000</v>
      </c>
      <c r="G16" s="32">
        <v>33500</v>
      </c>
      <c r="H16" s="15">
        <v>15000</v>
      </c>
      <c r="I16" s="15"/>
      <c r="J16" s="15">
        <f t="shared" si="0"/>
        <v>15000</v>
      </c>
      <c r="K16" s="66" t="s">
        <v>118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 t="s">
        <v>122</v>
      </c>
      <c r="E17" s="15">
        <v>15000</v>
      </c>
      <c r="F17" s="15">
        <v>106500</v>
      </c>
      <c r="G17" s="32">
        <v>5700</v>
      </c>
      <c r="H17" s="15"/>
      <c r="I17" s="15"/>
      <c r="J17" s="15">
        <f t="shared" si="0"/>
        <v>0</v>
      </c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 t="shared" si="0"/>
        <v>15000</v>
      </c>
      <c r="K18" s="66" t="s">
        <v>118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83500</v>
      </c>
      <c r="G19" s="32">
        <v>15000</v>
      </c>
      <c r="H19" s="15">
        <v>15000</v>
      </c>
      <c r="I19" s="15">
        <v>5000</v>
      </c>
      <c r="J19" s="15">
        <f t="shared" si="0"/>
        <v>20000</v>
      </c>
      <c r="K19" s="66" t="s">
        <v>118</v>
      </c>
      <c r="L19" s="29" t="s">
        <v>76</v>
      </c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66" t="s">
        <v>118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72">
        <f>SUM(E12:E20)</f>
        <v>145000</v>
      </c>
      <c r="F21" s="72">
        <f>SUM(F12:F20)</f>
        <v>494000</v>
      </c>
      <c r="G21" s="73">
        <f>SUM(G12:G20)</f>
        <v>105200</v>
      </c>
      <c r="H21" s="72">
        <f t="shared" ref="H21:J21" si="1">SUM(H12:H20)</f>
        <v>140000</v>
      </c>
      <c r="I21" s="72">
        <f t="shared" si="1"/>
        <v>5000</v>
      </c>
      <c r="J21" s="72">
        <f t="shared" si="1"/>
        <v>145000</v>
      </c>
      <c r="K21" s="29" t="s">
        <v>123</v>
      </c>
      <c r="L21" s="29" t="s">
        <v>77</v>
      </c>
    </row>
    <row r="22" spans="1:12" ht="15.75" x14ac:dyDescent="0.25">
      <c r="A22" s="94" t="s">
        <v>61</v>
      </c>
      <c r="B22" s="94"/>
      <c r="C22" s="94"/>
      <c r="D22" s="94"/>
      <c r="E22" s="94"/>
      <c r="F22" s="94"/>
      <c r="G22" s="94"/>
      <c r="H22" s="94"/>
      <c r="I22" s="94"/>
      <c r="J22" s="31">
        <f>-J21*0.1</f>
        <v>-14500</v>
      </c>
      <c r="K22" s="30"/>
      <c r="L22" s="30"/>
    </row>
    <row r="23" spans="1:12" ht="15.75" x14ac:dyDescent="0.25">
      <c r="A23" s="98" t="s">
        <v>106</v>
      </c>
      <c r="B23" s="98"/>
      <c r="C23" s="98"/>
      <c r="D23" s="98"/>
      <c r="E23" s="98"/>
      <c r="F23" s="98"/>
      <c r="G23" s="98"/>
      <c r="H23" s="98"/>
      <c r="I23" s="98"/>
      <c r="J23" s="31">
        <v>-50000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SUM(J21:J23)</f>
        <v>80500</v>
      </c>
      <c r="K24" s="30"/>
      <c r="L24" s="30"/>
    </row>
    <row r="25" spans="1:12" ht="6" customHeight="1" x14ac:dyDescent="0.25">
      <c r="J25" s="71"/>
      <c r="K25" s="30"/>
      <c r="L25" s="30"/>
    </row>
    <row r="26" spans="1:12" ht="2.25" customHeight="1" x14ac:dyDescent="0.25"/>
    <row r="27" spans="1:12" x14ac:dyDescent="0.25">
      <c r="A27" s="97" t="s">
        <v>104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1:12" x14ac:dyDescent="0.25">
      <c r="A28" s="97" t="s">
        <v>105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25">
      <c r="A29" s="97" t="s">
        <v>109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</sheetData>
  <mergeCells count="11">
    <mergeCell ref="A29:L29"/>
    <mergeCell ref="A4:K4"/>
    <mergeCell ref="F7:H7"/>
    <mergeCell ref="I7:J7"/>
    <mergeCell ref="E9:F9"/>
    <mergeCell ref="A21:D21"/>
    <mergeCell ref="A22:I22"/>
    <mergeCell ref="A23:I23"/>
    <mergeCell ref="A24:I24"/>
    <mergeCell ref="A27:L27"/>
    <mergeCell ref="A28:L2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view="pageLayout" topLeftCell="A16" workbookViewId="0">
      <selection activeCell="L22" sqref="L2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125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1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82"/>
      <c r="H6" s="17" t="s">
        <v>29</v>
      </c>
      <c r="I6" s="17"/>
    </row>
    <row r="7" spans="1:12" ht="18.75" x14ac:dyDescent="0.3">
      <c r="D7" s="82" t="s">
        <v>30</v>
      </c>
      <c r="E7" s="82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82"/>
      <c r="E8" s="82"/>
      <c r="F8" s="82"/>
      <c r="G8" s="82"/>
      <c r="H8" s="82"/>
      <c r="I8" s="82"/>
      <c r="J8" s="82"/>
      <c r="K8" s="17"/>
      <c r="L8" s="17"/>
    </row>
    <row r="9" spans="1:12" ht="21" x14ac:dyDescent="0.35">
      <c r="E9" s="92" t="s">
        <v>33</v>
      </c>
      <c r="F9" s="92"/>
      <c r="G9" s="83"/>
    </row>
    <row r="10" spans="1:12" ht="7.5" customHeight="1" x14ac:dyDescent="0.35">
      <c r="E10" s="21"/>
      <c r="F10" s="21"/>
      <c r="G10" s="83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22000</v>
      </c>
      <c r="G12" s="32">
        <v>6000</v>
      </c>
      <c r="H12" s="15">
        <v>15000</v>
      </c>
      <c r="I12" s="15"/>
      <c r="J12" s="15">
        <f>SUM(H12:I12)</f>
        <v>15000</v>
      </c>
      <c r="K12" s="66" t="s">
        <v>126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152000</v>
      </c>
      <c r="G13" s="32">
        <v>44500</v>
      </c>
      <c r="H13" s="15"/>
      <c r="I13" s="15"/>
      <c r="J13" s="15">
        <f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119</v>
      </c>
      <c r="C14" s="24" t="s">
        <v>49</v>
      </c>
      <c r="D14" s="20"/>
      <c r="E14" s="15">
        <v>25000</v>
      </c>
      <c r="F14" s="15"/>
      <c r="G14" s="32"/>
      <c r="H14" s="102" t="s">
        <v>124</v>
      </c>
      <c r="I14" s="103"/>
      <c r="J14" s="104"/>
      <c r="K14" s="84" t="s">
        <v>120</v>
      </c>
      <c r="L14" s="85" t="s">
        <v>121</v>
      </c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70000</v>
      </c>
      <c r="G15" s="32"/>
      <c r="H15" s="15"/>
      <c r="I15" s="15"/>
      <c r="J15" s="15">
        <f>SUM(H15:I15)</f>
        <v>0</v>
      </c>
      <c r="K15" s="66"/>
      <c r="L15" s="29"/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114</v>
      </c>
      <c r="E16" s="15">
        <v>15000</v>
      </c>
      <c r="F16" s="15">
        <v>60000</v>
      </c>
      <c r="G16" s="32">
        <v>33500</v>
      </c>
      <c r="H16" s="15">
        <v>15000</v>
      </c>
      <c r="I16" s="15"/>
      <c r="J16" s="15">
        <f t="shared" ref="J16:J20" si="0">SUM(H16:I16)</f>
        <v>15000</v>
      </c>
      <c r="K16" s="66" t="s">
        <v>126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 t="s">
        <v>122</v>
      </c>
      <c r="E17" s="15">
        <v>15000</v>
      </c>
      <c r="F17" s="15">
        <v>123000</v>
      </c>
      <c r="G17" s="32">
        <v>7200</v>
      </c>
      <c r="H17" s="15"/>
      <c r="I17" s="15"/>
      <c r="J17" s="15">
        <f t="shared" si="0"/>
        <v>0</v>
      </c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 t="shared" si="0"/>
        <v>15000</v>
      </c>
      <c r="K18" s="66" t="s">
        <v>126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78500</v>
      </c>
      <c r="G19" s="32">
        <v>15000</v>
      </c>
      <c r="H19" s="15"/>
      <c r="I19" s="15"/>
      <c r="J19" s="15">
        <f t="shared" si="0"/>
        <v>0</v>
      </c>
      <c r="K19" s="66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66" t="s">
        <v>126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72">
        <f>SUM(E12:E20)</f>
        <v>145000</v>
      </c>
      <c r="F21" s="72">
        <f>SUM(F12:F20)</f>
        <v>522000</v>
      </c>
      <c r="G21" s="73">
        <f>SUM(J24)</f>
        <v>4000</v>
      </c>
      <c r="H21" s="72">
        <f t="shared" ref="H21:J21" si="1">SUM(H12:H20)</f>
        <v>60000</v>
      </c>
      <c r="I21" s="72">
        <f t="shared" si="1"/>
        <v>0</v>
      </c>
      <c r="J21" s="72">
        <f t="shared" si="1"/>
        <v>60000</v>
      </c>
      <c r="K21" s="29" t="s">
        <v>127</v>
      </c>
      <c r="L21" s="29" t="s">
        <v>77</v>
      </c>
    </row>
    <row r="22" spans="1:12" ht="15.75" x14ac:dyDescent="0.25">
      <c r="A22" s="94" t="s">
        <v>61</v>
      </c>
      <c r="B22" s="94"/>
      <c r="C22" s="94"/>
      <c r="D22" s="94"/>
      <c r="E22" s="94"/>
      <c r="F22" s="94"/>
      <c r="G22" s="94"/>
      <c r="H22" s="94"/>
      <c r="I22" s="94"/>
      <c r="J22" s="31">
        <f>-J21*0.1</f>
        <v>-6000</v>
      </c>
      <c r="K22" s="30"/>
      <c r="L22" s="30"/>
    </row>
    <row r="23" spans="1:12" ht="15.75" x14ac:dyDescent="0.25">
      <c r="A23" s="98" t="s">
        <v>106</v>
      </c>
      <c r="B23" s="98"/>
      <c r="C23" s="98"/>
      <c r="D23" s="98"/>
      <c r="E23" s="98"/>
      <c r="F23" s="98"/>
      <c r="G23" s="98"/>
      <c r="H23" s="98"/>
      <c r="I23" s="98"/>
      <c r="J23" s="31">
        <v>-50000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SUM(J21:J23)</f>
        <v>4000</v>
      </c>
      <c r="K24" s="30"/>
      <c r="L24" s="30"/>
    </row>
    <row r="25" spans="1:12" ht="6" customHeight="1" x14ac:dyDescent="0.25">
      <c r="J25" s="71"/>
      <c r="K25" s="30"/>
      <c r="L25" s="30"/>
    </row>
    <row r="26" spans="1:12" ht="2.25" customHeight="1" x14ac:dyDescent="0.25"/>
    <row r="27" spans="1:12" x14ac:dyDescent="0.25">
      <c r="A27" s="97" t="s">
        <v>104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</row>
    <row r="28" spans="1:12" x14ac:dyDescent="0.25">
      <c r="A28" s="97" t="s">
        <v>105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</row>
    <row r="29" spans="1:12" x14ac:dyDescent="0.25">
      <c r="A29" s="97" t="s">
        <v>109</v>
      </c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</row>
  </sheetData>
  <mergeCells count="12">
    <mergeCell ref="A23:I23"/>
    <mergeCell ref="A24:I24"/>
    <mergeCell ref="A27:L27"/>
    <mergeCell ref="A28:L28"/>
    <mergeCell ref="A29:L29"/>
    <mergeCell ref="A21:D21"/>
    <mergeCell ref="A22:I22"/>
    <mergeCell ref="H14:J14"/>
    <mergeCell ref="A4:K4"/>
    <mergeCell ref="F7:H7"/>
    <mergeCell ref="I7:J7"/>
    <mergeCell ref="E9:F9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view="pageLayout" topLeftCell="A10" workbookViewId="0">
      <selection activeCell="F15" sqref="F1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2" width="8" customWidth="1"/>
  </cols>
  <sheetData>
    <row r="1" spans="1:12" ht="18.75" x14ac:dyDescent="0.25">
      <c r="A1" s="86" t="s">
        <v>72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36"/>
    </row>
    <row r="2" spans="1:12" ht="18.75" x14ac:dyDescent="0.3">
      <c r="A2" s="16" t="s">
        <v>22</v>
      </c>
      <c r="E2" s="17"/>
      <c r="I2" s="17"/>
      <c r="J2" s="17" t="s">
        <v>27</v>
      </c>
    </row>
    <row r="3" spans="1:12" ht="18.75" x14ac:dyDescent="0.3">
      <c r="A3" s="16" t="s">
        <v>23</v>
      </c>
      <c r="D3" s="34" t="s">
        <v>28</v>
      </c>
      <c r="E3" s="34"/>
      <c r="F3" s="34"/>
      <c r="G3" s="37"/>
      <c r="H3" s="17" t="s">
        <v>29</v>
      </c>
      <c r="I3" s="17"/>
    </row>
    <row r="4" spans="1:12" ht="18.75" x14ac:dyDescent="0.3">
      <c r="A4" s="16" t="s">
        <v>24</v>
      </c>
      <c r="D4" s="37" t="s">
        <v>30</v>
      </c>
      <c r="E4" s="37"/>
      <c r="F4" s="87" t="s">
        <v>31</v>
      </c>
      <c r="G4" s="87"/>
      <c r="H4" s="87"/>
      <c r="I4" s="87" t="s">
        <v>32</v>
      </c>
      <c r="J4" s="87"/>
      <c r="K4" s="17"/>
      <c r="L4" s="17"/>
    </row>
    <row r="5" spans="1:12" ht="18.75" x14ac:dyDescent="0.3">
      <c r="A5" s="16"/>
      <c r="D5" s="37"/>
      <c r="E5" s="37"/>
      <c r="F5" s="37"/>
      <c r="G5" s="37"/>
      <c r="H5" s="37"/>
      <c r="I5" s="37"/>
      <c r="J5" s="37"/>
      <c r="K5" s="17"/>
      <c r="L5" s="17"/>
    </row>
    <row r="6" spans="1:12" ht="21" x14ac:dyDescent="0.35">
      <c r="E6" s="92" t="s">
        <v>33</v>
      </c>
      <c r="F6" s="92"/>
      <c r="G6" s="38"/>
    </row>
    <row r="7" spans="1:12" ht="7.5" customHeight="1" x14ac:dyDescent="0.35">
      <c r="E7" s="21"/>
      <c r="F7" s="21"/>
      <c r="G7" s="38"/>
    </row>
    <row r="8" spans="1:12" ht="15.75" x14ac:dyDescent="0.25">
      <c r="A8" s="1" t="s">
        <v>0</v>
      </c>
      <c r="B8" s="1" t="s">
        <v>1</v>
      </c>
      <c r="C8" s="26" t="s">
        <v>21</v>
      </c>
      <c r="D8" s="1" t="s">
        <v>20</v>
      </c>
      <c r="E8" s="1" t="s">
        <v>2</v>
      </c>
      <c r="F8" s="1" t="s">
        <v>3</v>
      </c>
      <c r="G8" s="28" t="s">
        <v>65</v>
      </c>
      <c r="H8" s="27" t="s">
        <v>9</v>
      </c>
      <c r="I8" s="1" t="s">
        <v>5</v>
      </c>
      <c r="J8" s="28" t="s">
        <v>4</v>
      </c>
      <c r="K8" s="1" t="s">
        <v>8</v>
      </c>
      <c r="L8" s="33" t="s">
        <v>6</v>
      </c>
    </row>
    <row r="9" spans="1:12" ht="30" customHeight="1" x14ac:dyDescent="0.25">
      <c r="A9" s="2">
        <v>1</v>
      </c>
      <c r="B9" s="22" t="s">
        <v>38</v>
      </c>
      <c r="C9" s="24" t="s">
        <v>47</v>
      </c>
      <c r="D9" s="20" t="s">
        <v>39</v>
      </c>
      <c r="E9" s="15">
        <v>15000</v>
      </c>
      <c r="F9" s="15">
        <v>18000</v>
      </c>
      <c r="G9" s="32">
        <v>3000</v>
      </c>
      <c r="H9" s="15"/>
      <c r="I9" s="15"/>
      <c r="J9" s="15"/>
      <c r="K9" s="29"/>
      <c r="L9" s="29"/>
    </row>
    <row r="10" spans="1:12" ht="30" customHeight="1" x14ac:dyDescent="0.25">
      <c r="A10" s="2">
        <v>2</v>
      </c>
      <c r="B10" s="19" t="s">
        <v>56</v>
      </c>
      <c r="C10" s="24" t="s">
        <v>48</v>
      </c>
      <c r="D10" s="20" t="s">
        <v>57</v>
      </c>
      <c r="E10" s="15">
        <v>15000</v>
      </c>
      <c r="F10" s="15">
        <v>119500</v>
      </c>
      <c r="G10" s="32">
        <v>27000</v>
      </c>
      <c r="H10" s="15"/>
      <c r="I10" s="15"/>
      <c r="J10" s="15"/>
      <c r="K10" s="2"/>
      <c r="L10" s="25"/>
    </row>
    <row r="11" spans="1:12" ht="30" customHeight="1" x14ac:dyDescent="0.25">
      <c r="A11" s="2">
        <v>3</v>
      </c>
      <c r="B11" s="19" t="s">
        <v>58</v>
      </c>
      <c r="C11" s="24" t="s">
        <v>49</v>
      </c>
      <c r="D11" s="20" t="s">
        <v>59</v>
      </c>
      <c r="E11" s="15">
        <v>25000</v>
      </c>
      <c r="F11" s="15">
        <v>98500</v>
      </c>
      <c r="G11" s="32">
        <v>12500</v>
      </c>
      <c r="H11" s="15"/>
      <c r="I11" s="15"/>
      <c r="J11" s="15"/>
      <c r="K11" s="2"/>
      <c r="L11" s="25"/>
    </row>
    <row r="12" spans="1:12" ht="30" customHeight="1" x14ac:dyDescent="0.25">
      <c r="A12" s="2">
        <v>4</v>
      </c>
      <c r="B12" s="19" t="s">
        <v>40</v>
      </c>
      <c r="C12" s="24" t="s">
        <v>50</v>
      </c>
      <c r="D12" s="20" t="s">
        <v>41</v>
      </c>
      <c r="E12" s="15">
        <v>15000</v>
      </c>
      <c r="F12" s="15">
        <v>63500</v>
      </c>
      <c r="G12" s="32">
        <v>13500</v>
      </c>
      <c r="H12" s="15"/>
      <c r="I12" s="15"/>
      <c r="J12" s="15"/>
      <c r="K12" s="29"/>
      <c r="L12" s="25"/>
    </row>
    <row r="13" spans="1:12" ht="30" customHeight="1" x14ac:dyDescent="0.25">
      <c r="A13" s="2">
        <v>5</v>
      </c>
      <c r="B13" s="19" t="s">
        <v>37</v>
      </c>
      <c r="C13" s="24" t="s">
        <v>51</v>
      </c>
      <c r="D13" s="20" t="s">
        <v>69</v>
      </c>
      <c r="E13" s="15">
        <v>15000</v>
      </c>
      <c r="F13" s="15">
        <v>42500</v>
      </c>
      <c r="G13" s="32">
        <v>12500</v>
      </c>
      <c r="H13" s="15"/>
      <c r="I13" s="15"/>
      <c r="J13" s="15"/>
      <c r="K13" s="29"/>
      <c r="L13" s="25"/>
    </row>
    <row r="14" spans="1:12" ht="30" customHeight="1" x14ac:dyDescent="0.25">
      <c r="A14" s="2">
        <v>6</v>
      </c>
      <c r="B14" s="19" t="s">
        <v>34</v>
      </c>
      <c r="C14" s="24" t="s">
        <v>52</v>
      </c>
      <c r="D14" s="19">
        <v>45763606</v>
      </c>
      <c r="E14" s="15">
        <v>15000</v>
      </c>
      <c r="F14" s="15">
        <v>26000</v>
      </c>
      <c r="G14" s="32">
        <v>6000</v>
      </c>
      <c r="H14" s="15"/>
      <c r="I14" s="15"/>
      <c r="J14" s="15"/>
      <c r="K14" s="29"/>
      <c r="L14" s="25"/>
    </row>
    <row r="15" spans="1:12" ht="30" customHeight="1" x14ac:dyDescent="0.25">
      <c r="A15" s="2">
        <v>7</v>
      </c>
      <c r="B15" s="19" t="s">
        <v>35</v>
      </c>
      <c r="C15" s="24" t="s">
        <v>53</v>
      </c>
      <c r="D15" s="20" t="s">
        <v>36</v>
      </c>
      <c r="E15" s="15">
        <v>15000</v>
      </c>
      <c r="F15" s="15">
        <v>36000</v>
      </c>
      <c r="G15" s="32">
        <v>6000</v>
      </c>
      <c r="H15" s="15"/>
      <c r="I15" s="15"/>
      <c r="J15" s="15"/>
      <c r="K15" s="29"/>
      <c r="L15" s="25"/>
    </row>
    <row r="16" spans="1:12" ht="30" customHeight="1" x14ac:dyDescent="0.25">
      <c r="A16" s="2">
        <v>8</v>
      </c>
      <c r="B16" s="19" t="s">
        <v>66</v>
      </c>
      <c r="C16" s="24" t="s">
        <v>54</v>
      </c>
      <c r="D16" s="20" t="s">
        <v>67</v>
      </c>
      <c r="E16" s="15">
        <v>15000</v>
      </c>
      <c r="F16" s="15">
        <v>51000</v>
      </c>
      <c r="G16" s="32">
        <v>6000</v>
      </c>
      <c r="H16" s="15"/>
      <c r="I16" s="15"/>
      <c r="J16" s="15"/>
      <c r="K16" s="29"/>
      <c r="L16" s="25"/>
    </row>
    <row r="17" spans="1:12" ht="30" customHeight="1" x14ac:dyDescent="0.25">
      <c r="A17" s="2">
        <v>9</v>
      </c>
      <c r="B17" s="19" t="s">
        <v>60</v>
      </c>
      <c r="C17" s="24" t="s">
        <v>55</v>
      </c>
      <c r="D17" s="20" t="s">
        <v>70</v>
      </c>
      <c r="E17" s="15">
        <v>15000</v>
      </c>
      <c r="F17" s="15"/>
      <c r="G17" s="32"/>
      <c r="H17" s="15"/>
      <c r="I17" s="15"/>
      <c r="J17" s="15"/>
      <c r="K17" s="29"/>
      <c r="L17" s="25"/>
    </row>
    <row r="18" spans="1:12" ht="21" customHeight="1" x14ac:dyDescent="0.25">
      <c r="A18" s="93" t="s">
        <v>7</v>
      </c>
      <c r="B18" s="93"/>
      <c r="C18" s="93"/>
      <c r="D18" s="93"/>
      <c r="E18" s="15">
        <f>SUM(E9:E17)</f>
        <v>145000</v>
      </c>
      <c r="F18" s="15">
        <f>SUM(F9:F17)</f>
        <v>455000</v>
      </c>
      <c r="G18" s="32">
        <f>SUM(G9:G17)</f>
        <v>86500</v>
      </c>
      <c r="H18" s="15"/>
      <c r="I18" s="15"/>
      <c r="J18" s="15"/>
      <c r="K18" s="29"/>
      <c r="L18" s="25"/>
    </row>
    <row r="19" spans="1:12" ht="21" customHeight="1" x14ac:dyDescent="0.25">
      <c r="A19" s="89" t="s">
        <v>71</v>
      </c>
      <c r="B19" s="90"/>
      <c r="C19" s="90"/>
      <c r="D19" s="90"/>
      <c r="E19" s="90"/>
      <c r="F19" s="90"/>
      <c r="G19" s="90"/>
      <c r="H19" s="90"/>
      <c r="I19" s="91"/>
      <c r="J19" s="15">
        <v>2000</v>
      </c>
      <c r="K19" s="39"/>
      <c r="L19" s="30"/>
    </row>
    <row r="20" spans="1:12" ht="15.75" x14ac:dyDescent="0.25">
      <c r="A20" s="94" t="s">
        <v>61</v>
      </c>
      <c r="B20" s="94"/>
      <c r="C20" s="94"/>
      <c r="D20" s="94"/>
      <c r="E20" s="94"/>
      <c r="F20" s="94"/>
      <c r="G20" s="94"/>
      <c r="H20" s="94"/>
      <c r="I20" s="94"/>
      <c r="J20" s="31"/>
      <c r="K20" s="30"/>
      <c r="L20" s="30"/>
    </row>
    <row r="21" spans="1:12" ht="15.75" x14ac:dyDescent="0.25">
      <c r="A21" s="94" t="s">
        <v>62</v>
      </c>
      <c r="B21" s="94"/>
      <c r="C21" s="94"/>
      <c r="D21" s="94"/>
      <c r="E21" s="94"/>
      <c r="F21" s="94"/>
      <c r="G21" s="95"/>
      <c r="H21" s="95"/>
      <c r="I21" s="95"/>
      <c r="J21" s="35"/>
      <c r="K21" s="30"/>
      <c r="L21" s="30"/>
    </row>
    <row r="22" spans="1:12" ht="15.75" x14ac:dyDescent="0.25">
      <c r="A22" s="96" t="s">
        <v>63</v>
      </c>
      <c r="B22" s="96"/>
      <c r="C22" s="96"/>
      <c r="D22" s="96"/>
      <c r="E22" s="96"/>
      <c r="F22" s="96"/>
      <c r="G22" s="96"/>
      <c r="H22" s="96"/>
      <c r="I22" s="96"/>
      <c r="J22" s="31"/>
    </row>
    <row r="23" spans="1:12" ht="15.75" x14ac:dyDescent="0.25">
      <c r="A23" s="96" t="s">
        <v>64</v>
      </c>
      <c r="B23" s="96"/>
      <c r="C23" s="96"/>
      <c r="D23" s="96"/>
      <c r="E23" s="96"/>
      <c r="F23" s="96"/>
      <c r="G23" s="96"/>
      <c r="H23" s="96"/>
      <c r="I23" s="96"/>
      <c r="J23" s="31"/>
    </row>
    <row r="25" spans="1:12" x14ac:dyDescent="0.25">
      <c r="A25" s="97" t="s">
        <v>68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</row>
  </sheetData>
  <mergeCells count="11">
    <mergeCell ref="A20:I20"/>
    <mergeCell ref="A21:I21"/>
    <mergeCell ref="A22:I22"/>
    <mergeCell ref="A23:I23"/>
    <mergeCell ref="A25:L25"/>
    <mergeCell ref="A19:I19"/>
    <mergeCell ref="A1:K1"/>
    <mergeCell ref="F4:H4"/>
    <mergeCell ref="I4:J4"/>
    <mergeCell ref="E6:F6"/>
    <mergeCell ref="A18:D18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11" workbookViewId="0">
      <selection activeCell="K18" sqref="K18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73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40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41"/>
      <c r="H6" s="17" t="s">
        <v>29</v>
      </c>
      <c r="I6" s="17"/>
    </row>
    <row r="7" spans="1:12" ht="18.75" x14ac:dyDescent="0.3">
      <c r="D7" s="41" t="s">
        <v>30</v>
      </c>
      <c r="E7" s="41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41"/>
      <c r="E8" s="41"/>
      <c r="F8" s="41"/>
      <c r="G8" s="41"/>
      <c r="H8" s="41"/>
      <c r="I8" s="41"/>
      <c r="J8" s="41"/>
      <c r="K8" s="17"/>
      <c r="L8" s="17"/>
    </row>
    <row r="9" spans="1:12" ht="21" x14ac:dyDescent="0.35">
      <c r="E9" s="92" t="s">
        <v>33</v>
      </c>
      <c r="F9" s="92"/>
      <c r="G9" s="42"/>
    </row>
    <row r="10" spans="1:12" ht="7.5" customHeight="1" x14ac:dyDescent="0.35">
      <c r="E10" s="21"/>
      <c r="F10" s="21"/>
      <c r="G10" s="42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34500</v>
      </c>
      <c r="G12" s="32">
        <v>4500</v>
      </c>
      <c r="H12" s="15">
        <v>15000</v>
      </c>
      <c r="I12" s="15"/>
      <c r="J12" s="15">
        <f>SUM(H12:I12)</f>
        <v>15000</v>
      </c>
      <c r="K12" s="29" t="s">
        <v>74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136000</v>
      </c>
      <c r="G13" s="32">
        <v>28500</v>
      </c>
      <c r="H13" s="15"/>
      <c r="I13" s="15"/>
      <c r="J13" s="15">
        <f t="shared" ref="J13:J20" si="0">SUM(H13:I13)</f>
        <v>0</v>
      </c>
      <c r="K13" s="2"/>
      <c r="L13" s="25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108500</v>
      </c>
      <c r="G14" s="32">
        <v>12500</v>
      </c>
      <c r="H14" s="15"/>
      <c r="I14" s="15"/>
      <c r="J14" s="15">
        <f t="shared" si="0"/>
        <v>0</v>
      </c>
      <c r="K14" s="2"/>
      <c r="L14" s="25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63500</v>
      </c>
      <c r="G15" s="32">
        <v>13500</v>
      </c>
      <c r="H15" s="15">
        <v>15000</v>
      </c>
      <c r="I15" s="15"/>
      <c r="J15" s="15">
        <f t="shared" si="0"/>
        <v>15000</v>
      </c>
      <c r="K15" s="29" t="s">
        <v>74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59000</v>
      </c>
      <c r="G16" s="32">
        <v>14000</v>
      </c>
      <c r="H16" s="15">
        <v>15000</v>
      </c>
      <c r="I16" s="15">
        <v>15000</v>
      </c>
      <c r="J16" s="15">
        <f t="shared" si="0"/>
        <v>30000</v>
      </c>
      <c r="K16" s="29" t="s">
        <v>74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26000</v>
      </c>
      <c r="G17" s="32">
        <v>6000</v>
      </c>
      <c r="H17" s="15"/>
      <c r="I17" s="15"/>
      <c r="J17" s="15">
        <f t="shared" si="0"/>
        <v>0</v>
      </c>
      <c r="K17" s="29"/>
      <c r="L17" s="25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52500</v>
      </c>
      <c r="G18" s="32">
        <v>7500</v>
      </c>
      <c r="H18" s="15">
        <v>15000</v>
      </c>
      <c r="I18" s="15">
        <v>15000</v>
      </c>
      <c r="J18" s="15">
        <f t="shared" si="0"/>
        <v>30000</v>
      </c>
      <c r="K18" s="29" t="s">
        <v>74</v>
      </c>
      <c r="L18" s="46" t="s">
        <v>78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51000</v>
      </c>
      <c r="G19" s="32">
        <v>6000</v>
      </c>
      <c r="H19" s="15"/>
      <c r="I19" s="15"/>
      <c r="J19" s="15">
        <f t="shared" si="0"/>
        <v>0</v>
      </c>
      <c r="K19" s="29"/>
      <c r="L19" s="25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74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531000</v>
      </c>
      <c r="G21" s="32">
        <f>SUM(G12:G20)</f>
        <v>92500</v>
      </c>
      <c r="H21" s="32">
        <f t="shared" ref="H21:J21" si="1">SUM(H12:H20)</f>
        <v>75000</v>
      </c>
      <c r="I21" s="32">
        <f t="shared" si="1"/>
        <v>30000</v>
      </c>
      <c r="J21" s="32">
        <f t="shared" si="1"/>
        <v>105000</v>
      </c>
      <c r="K21" s="29" t="s">
        <v>75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>
        <v>2000</v>
      </c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10500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J21-J22-J23</f>
        <v>92500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22:I22"/>
    <mergeCell ref="A4:K4"/>
    <mergeCell ref="F7:H7"/>
    <mergeCell ref="I7:J7"/>
    <mergeCell ref="E9:F9"/>
    <mergeCell ref="A21:D21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13" workbookViewId="0">
      <selection activeCell="J16" sqref="J15:J16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79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43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44"/>
      <c r="H6" s="17" t="s">
        <v>29</v>
      </c>
      <c r="I6" s="17"/>
    </row>
    <row r="7" spans="1:12" ht="18.75" x14ac:dyDescent="0.3">
      <c r="D7" s="44" t="s">
        <v>30</v>
      </c>
      <c r="E7" s="44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44"/>
      <c r="E8" s="44"/>
      <c r="F8" s="44"/>
      <c r="G8" s="44"/>
      <c r="H8" s="44"/>
      <c r="I8" s="44"/>
      <c r="J8" s="44"/>
      <c r="K8" s="17"/>
      <c r="L8" s="17"/>
    </row>
    <row r="9" spans="1:12" ht="21" x14ac:dyDescent="0.35">
      <c r="E9" s="92" t="s">
        <v>33</v>
      </c>
      <c r="F9" s="92"/>
      <c r="G9" s="45"/>
    </row>
    <row r="10" spans="1:12" ht="7.5" customHeight="1" x14ac:dyDescent="0.35">
      <c r="E10" s="21"/>
      <c r="F10" s="21"/>
      <c r="G10" s="45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34500</v>
      </c>
      <c r="G12" s="32">
        <v>4500</v>
      </c>
      <c r="H12" s="15">
        <v>15000</v>
      </c>
      <c r="I12" s="15"/>
      <c r="J12" s="15">
        <f>SUM(H12:I12)</f>
        <v>15000</v>
      </c>
      <c r="K12" s="29" t="s">
        <v>83</v>
      </c>
      <c r="L12" s="29"/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152500</v>
      </c>
      <c r="G13" s="32">
        <v>30000</v>
      </c>
      <c r="H13" s="15">
        <v>15000</v>
      </c>
      <c r="I13" s="15">
        <v>65000</v>
      </c>
      <c r="J13" s="15">
        <f t="shared" ref="J13:J20" si="0">SUM(H13:I13)</f>
        <v>80000</v>
      </c>
      <c r="K13" s="47" t="s">
        <v>80</v>
      </c>
      <c r="L13" s="48" t="s">
        <v>81</v>
      </c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136000</v>
      </c>
      <c r="G14" s="32">
        <v>15000</v>
      </c>
      <c r="H14" s="15">
        <v>25000</v>
      </c>
      <c r="I14" s="15">
        <v>20000</v>
      </c>
      <c r="J14" s="15">
        <f t="shared" si="0"/>
        <v>45000</v>
      </c>
      <c r="K14" s="29" t="s">
        <v>83</v>
      </c>
      <c r="L14" s="25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63500</v>
      </c>
      <c r="G15" s="32">
        <v>13500</v>
      </c>
      <c r="H15" s="15">
        <v>15000</v>
      </c>
      <c r="I15" s="15"/>
      <c r="J15" s="15">
        <f t="shared" si="0"/>
        <v>15000</v>
      </c>
      <c r="K15" s="29" t="s">
        <v>83</v>
      </c>
      <c r="L15" s="29"/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44000</v>
      </c>
      <c r="G16" s="32">
        <v>14000</v>
      </c>
      <c r="H16" s="15">
        <v>15000</v>
      </c>
      <c r="I16" s="15"/>
      <c r="J16" s="15">
        <f t="shared" si="0"/>
        <v>15000</v>
      </c>
      <c r="K16" s="29" t="s">
        <v>83</v>
      </c>
      <c r="L16" s="29"/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42500</v>
      </c>
      <c r="G17" s="32">
        <v>7500</v>
      </c>
      <c r="H17" s="15">
        <v>15000</v>
      </c>
      <c r="I17" s="15">
        <v>5000</v>
      </c>
      <c r="J17" s="15">
        <f t="shared" si="0"/>
        <v>20000</v>
      </c>
      <c r="K17" s="29" t="s">
        <v>83</v>
      </c>
      <c r="L17" s="25" t="s">
        <v>85</v>
      </c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37500</v>
      </c>
      <c r="G18" s="32">
        <v>7500</v>
      </c>
      <c r="H18" s="15">
        <v>15000</v>
      </c>
      <c r="I18" s="15"/>
      <c r="J18" s="15">
        <f t="shared" si="0"/>
        <v>15000</v>
      </c>
      <c r="K18" s="29" t="s">
        <v>83</v>
      </c>
      <c r="L18" s="46"/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67500</v>
      </c>
      <c r="G19" s="32">
        <v>7500</v>
      </c>
      <c r="H19" s="15"/>
      <c r="I19" s="15"/>
      <c r="J19" s="15"/>
      <c r="K19" s="29"/>
      <c r="L19" s="25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83</v>
      </c>
      <c r="L20" s="29"/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578000</v>
      </c>
      <c r="G21" s="32">
        <f>SUM(G12:G20)</f>
        <v>99500</v>
      </c>
      <c r="H21" s="32">
        <f t="shared" ref="H21:J21" si="1">SUM(H12:H20)</f>
        <v>130000</v>
      </c>
      <c r="I21" s="32">
        <f t="shared" si="1"/>
        <v>90000</v>
      </c>
      <c r="J21" s="32">
        <f t="shared" si="1"/>
        <v>220000</v>
      </c>
      <c r="K21" s="29" t="s">
        <v>84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f>J21*0.1</f>
        <v>22000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J21-J23</f>
        <v>198000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13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82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49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50"/>
      <c r="H6" s="17" t="s">
        <v>29</v>
      </c>
      <c r="I6" s="17"/>
    </row>
    <row r="7" spans="1:12" ht="18.75" x14ac:dyDescent="0.3">
      <c r="D7" s="50" t="s">
        <v>30</v>
      </c>
      <c r="E7" s="50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50"/>
      <c r="E8" s="50"/>
      <c r="F8" s="50"/>
      <c r="G8" s="50"/>
      <c r="H8" s="50"/>
      <c r="I8" s="50"/>
      <c r="J8" s="50"/>
      <c r="K8" s="17"/>
      <c r="L8" s="17"/>
    </row>
    <row r="9" spans="1:12" ht="21" x14ac:dyDescent="0.35">
      <c r="E9" s="92" t="s">
        <v>33</v>
      </c>
      <c r="F9" s="92"/>
      <c r="G9" s="51"/>
    </row>
    <row r="10" spans="1:12" ht="7.5" customHeight="1" x14ac:dyDescent="0.35">
      <c r="E10" s="21"/>
      <c r="F10" s="21"/>
      <c r="G10" s="51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34500</v>
      </c>
      <c r="G12" s="32">
        <v>4500</v>
      </c>
      <c r="H12" s="15">
        <v>15000</v>
      </c>
      <c r="I12" s="15"/>
      <c r="J12" s="15">
        <f>SUM(H12:I12)</f>
        <v>15000</v>
      </c>
      <c r="K12" s="29" t="s">
        <v>86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87000</v>
      </c>
      <c r="G13" s="32">
        <v>30000</v>
      </c>
      <c r="H13" s="15"/>
      <c r="I13" s="15"/>
      <c r="J13" s="15">
        <f t="shared" ref="J13:J21" si="0"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116000</v>
      </c>
      <c r="G14" s="32">
        <v>15000</v>
      </c>
      <c r="H14" s="15">
        <v>25000</v>
      </c>
      <c r="I14" s="15"/>
      <c r="J14" s="15">
        <f t="shared" si="0"/>
        <v>25000</v>
      </c>
      <c r="K14" s="29" t="s">
        <v>86</v>
      </c>
      <c r="L14" s="29" t="s">
        <v>76</v>
      </c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63500</v>
      </c>
      <c r="G15" s="32">
        <v>13500</v>
      </c>
      <c r="H15" s="15">
        <v>15000</v>
      </c>
      <c r="I15" s="15"/>
      <c r="J15" s="15">
        <f t="shared" si="0"/>
        <v>15000</v>
      </c>
      <c r="K15" s="29" t="s">
        <v>86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44000</v>
      </c>
      <c r="G16" s="32">
        <v>14000</v>
      </c>
      <c r="H16" s="15"/>
      <c r="I16" s="15"/>
      <c r="J16" s="15">
        <f t="shared" si="0"/>
        <v>0</v>
      </c>
      <c r="K16" s="29"/>
      <c r="L16" s="29"/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37500</v>
      </c>
      <c r="G17" s="32">
        <v>7500</v>
      </c>
      <c r="H17" s="15"/>
      <c r="I17" s="15"/>
      <c r="J17" s="15">
        <f t="shared" si="0"/>
        <v>0</v>
      </c>
      <c r="K17" s="29"/>
      <c r="L17" s="25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37500</v>
      </c>
      <c r="G18" s="32">
        <v>7500</v>
      </c>
      <c r="H18" s="15">
        <v>15000</v>
      </c>
      <c r="I18" s="15"/>
      <c r="J18" s="15">
        <f t="shared" si="0"/>
        <v>15000</v>
      </c>
      <c r="K18" s="29" t="s">
        <v>86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82500</v>
      </c>
      <c r="G19" s="32">
        <v>7500</v>
      </c>
      <c r="H19" s="15">
        <v>15000</v>
      </c>
      <c r="I19" s="15">
        <v>5000</v>
      </c>
      <c r="J19" s="15">
        <f t="shared" si="0"/>
        <v>20000</v>
      </c>
      <c r="K19" s="29" t="s">
        <v>86</v>
      </c>
      <c r="L19" s="29" t="s">
        <v>76</v>
      </c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86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502500</v>
      </c>
      <c r="G21" s="32">
        <f>SUM(G12:G20)</f>
        <v>99500</v>
      </c>
      <c r="H21" s="32">
        <f t="shared" ref="H21:I21" si="1">SUM(H12:H20)</f>
        <v>100000</v>
      </c>
      <c r="I21" s="32">
        <f t="shared" si="1"/>
        <v>5000</v>
      </c>
      <c r="J21" s="15">
        <f t="shared" si="0"/>
        <v>105000</v>
      </c>
      <c r="K21" s="29" t="s">
        <v>87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10500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J21-J23</f>
        <v>94500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2" workbookViewId="0">
      <selection activeCell="L12" sqref="L12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88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52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53"/>
      <c r="H6" s="17" t="s">
        <v>29</v>
      </c>
      <c r="I6" s="17"/>
    </row>
    <row r="7" spans="1:12" ht="18.75" x14ac:dyDescent="0.3">
      <c r="D7" s="53" t="s">
        <v>30</v>
      </c>
      <c r="E7" s="53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53"/>
      <c r="E8" s="53"/>
      <c r="F8" s="53"/>
      <c r="G8" s="53"/>
      <c r="H8" s="53"/>
      <c r="I8" s="53"/>
      <c r="J8" s="53"/>
      <c r="K8" s="17"/>
      <c r="L8" s="17"/>
    </row>
    <row r="9" spans="1:12" ht="21" x14ac:dyDescent="0.35">
      <c r="E9" s="92" t="s">
        <v>33</v>
      </c>
      <c r="F9" s="92"/>
      <c r="G9" s="54"/>
    </row>
    <row r="10" spans="1:12" ht="7.5" customHeight="1" x14ac:dyDescent="0.35">
      <c r="E10" s="21"/>
      <c r="F10" s="21"/>
      <c r="G10" s="54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30000</v>
      </c>
      <c r="G12" s="32">
        <v>4500</v>
      </c>
      <c r="H12" s="15">
        <v>15000</v>
      </c>
      <c r="I12" s="15"/>
      <c r="J12" s="15">
        <f>SUM(H12:I12)</f>
        <v>15000</v>
      </c>
      <c r="K12" s="29" t="s">
        <v>89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72000</v>
      </c>
      <c r="G13" s="32">
        <v>31500</v>
      </c>
      <c r="H13" s="15"/>
      <c r="I13" s="15"/>
      <c r="J13" s="15"/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101000</v>
      </c>
      <c r="G14" s="32">
        <v>15000</v>
      </c>
      <c r="H14" s="15">
        <v>25000</v>
      </c>
      <c r="I14" s="15"/>
      <c r="J14" s="15">
        <f t="shared" ref="J14:J21" si="0">SUM(H14:I14)</f>
        <v>25000</v>
      </c>
      <c r="K14" s="29" t="s">
        <v>89</v>
      </c>
      <c r="L14" s="29" t="s">
        <v>76</v>
      </c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50000</v>
      </c>
      <c r="G15" s="32">
        <v>13500</v>
      </c>
      <c r="H15" s="15"/>
      <c r="I15" s="15"/>
      <c r="J15" s="15"/>
      <c r="K15" s="29"/>
      <c r="L15" s="29"/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45000</v>
      </c>
      <c r="G16" s="32">
        <v>15500</v>
      </c>
      <c r="H16" s="15">
        <v>15000</v>
      </c>
      <c r="I16" s="15"/>
      <c r="J16" s="15">
        <f t="shared" si="0"/>
        <v>15000</v>
      </c>
      <c r="K16" s="29" t="s">
        <v>89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45000</v>
      </c>
      <c r="G17" s="32">
        <v>9000</v>
      </c>
      <c r="H17" s="15">
        <v>15000</v>
      </c>
      <c r="I17" s="15">
        <v>15000</v>
      </c>
      <c r="J17" s="15">
        <f t="shared" si="0"/>
        <v>30000</v>
      </c>
      <c r="K17" s="29" t="s">
        <v>87</v>
      </c>
      <c r="L17" s="58" t="s">
        <v>85</v>
      </c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/>
      <c r="G18" s="32"/>
      <c r="H18" s="15">
        <v>15000</v>
      </c>
      <c r="I18" s="15"/>
      <c r="J18" s="15">
        <f t="shared" si="0"/>
        <v>15000</v>
      </c>
      <c r="K18" s="29" t="s">
        <v>89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70000</v>
      </c>
      <c r="G19" s="32">
        <v>7500</v>
      </c>
      <c r="H19" s="15"/>
      <c r="I19" s="15"/>
      <c r="J19" s="15"/>
      <c r="K19" s="29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89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413000</v>
      </c>
      <c r="G21" s="32">
        <f>SUM(G12:G20)</f>
        <v>96500</v>
      </c>
      <c r="H21" s="32">
        <f t="shared" ref="H21:I21" si="1">SUM(H12:H20)</f>
        <v>100000</v>
      </c>
      <c r="I21" s="32">
        <f t="shared" si="1"/>
        <v>15000</v>
      </c>
      <c r="J21" s="15">
        <f t="shared" si="0"/>
        <v>115000</v>
      </c>
      <c r="K21" s="29" t="s">
        <v>90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11500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J21-J23</f>
        <v>103500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91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55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56"/>
      <c r="H6" s="17" t="s">
        <v>29</v>
      </c>
      <c r="I6" s="17"/>
    </row>
    <row r="7" spans="1:12" ht="18.75" x14ac:dyDescent="0.3">
      <c r="D7" s="56" t="s">
        <v>30</v>
      </c>
      <c r="E7" s="56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56"/>
      <c r="E8" s="56"/>
      <c r="F8" s="56"/>
      <c r="G8" s="56"/>
      <c r="H8" s="56"/>
      <c r="I8" s="56"/>
      <c r="J8" s="56"/>
      <c r="K8" s="17"/>
      <c r="L8" s="17"/>
    </row>
    <row r="9" spans="1:12" ht="21" x14ac:dyDescent="0.35">
      <c r="E9" s="92" t="s">
        <v>33</v>
      </c>
      <c r="F9" s="92"/>
      <c r="G9" s="57"/>
    </row>
    <row r="10" spans="1:12" ht="7.5" customHeight="1" x14ac:dyDescent="0.35">
      <c r="E10" s="21"/>
      <c r="F10" s="21"/>
      <c r="G10" s="57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30000</v>
      </c>
      <c r="G12" s="32">
        <v>4500</v>
      </c>
      <c r="H12" s="15">
        <v>15000</v>
      </c>
      <c r="I12" s="15"/>
      <c r="J12" s="15">
        <f>SUM(H12:I12)</f>
        <v>15000</v>
      </c>
      <c r="K12" s="29" t="s">
        <v>92</v>
      </c>
      <c r="L12" s="29" t="s">
        <v>76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87000</v>
      </c>
      <c r="G13" s="32">
        <v>33000</v>
      </c>
      <c r="H13" s="15"/>
      <c r="I13" s="15"/>
      <c r="J13" s="15">
        <f t="shared" ref="J13:J20" si="0"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101000</v>
      </c>
      <c r="G14" s="32">
        <v>15000</v>
      </c>
      <c r="H14" s="15"/>
      <c r="I14" s="15"/>
      <c r="J14" s="15">
        <f t="shared" si="0"/>
        <v>0</v>
      </c>
      <c r="K14" s="29"/>
      <c r="L14" s="29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65000</v>
      </c>
      <c r="G15" s="32">
        <v>15000</v>
      </c>
      <c r="H15" s="15">
        <v>15000</v>
      </c>
      <c r="I15" s="15"/>
      <c r="J15" s="15">
        <f t="shared" si="0"/>
        <v>15000</v>
      </c>
      <c r="K15" s="29" t="s">
        <v>92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45000</v>
      </c>
      <c r="G16" s="32">
        <v>15500</v>
      </c>
      <c r="H16" s="15">
        <v>15000</v>
      </c>
      <c r="I16" s="15"/>
      <c r="J16" s="15">
        <f t="shared" si="0"/>
        <v>15000</v>
      </c>
      <c r="K16" s="29" t="s">
        <v>92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30000</v>
      </c>
      <c r="G17" s="32">
        <v>9000</v>
      </c>
      <c r="H17" s="15"/>
      <c r="I17" s="15"/>
      <c r="J17" s="15">
        <f t="shared" si="0"/>
        <v>0</v>
      </c>
      <c r="K17" s="29"/>
      <c r="L17" s="58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/>
      <c r="G18" s="32"/>
      <c r="H18" s="15"/>
      <c r="I18" s="15"/>
      <c r="J18" s="15">
        <f t="shared" si="0"/>
        <v>0</v>
      </c>
      <c r="K18" s="29"/>
      <c r="L18" s="29"/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70000</v>
      </c>
      <c r="G19" s="32">
        <v>7500</v>
      </c>
      <c r="H19" s="15"/>
      <c r="I19" s="15"/>
      <c r="J19" s="15">
        <f t="shared" si="0"/>
        <v>0</v>
      </c>
      <c r="K19" s="29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92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428000</v>
      </c>
      <c r="G21" s="32">
        <f>SUM(G12:G20)</f>
        <v>99500</v>
      </c>
      <c r="H21" s="32">
        <f t="shared" ref="H21:J21" si="1">SUM(H12:H20)</f>
        <v>60000</v>
      </c>
      <c r="I21" s="32">
        <f t="shared" si="1"/>
        <v>0</v>
      </c>
      <c r="J21" s="32">
        <f t="shared" si="1"/>
        <v>60000</v>
      </c>
      <c r="K21" s="29" t="s">
        <v>93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6000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v>54000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7" workbookViewId="0">
      <selection activeCell="J19" sqref="J19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8.570312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94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59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60"/>
      <c r="H6" s="17" t="s">
        <v>29</v>
      </c>
      <c r="I6" s="17"/>
    </row>
    <row r="7" spans="1:12" ht="18.75" x14ac:dyDescent="0.3">
      <c r="D7" s="60" t="s">
        <v>30</v>
      </c>
      <c r="E7" s="60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60"/>
      <c r="E8" s="60"/>
      <c r="F8" s="60"/>
      <c r="G8" s="60"/>
      <c r="H8" s="60"/>
      <c r="I8" s="60"/>
      <c r="J8" s="60"/>
      <c r="K8" s="17"/>
      <c r="L8" s="17"/>
    </row>
    <row r="9" spans="1:12" ht="21" x14ac:dyDescent="0.35">
      <c r="E9" s="92" t="s">
        <v>33</v>
      </c>
      <c r="F9" s="92"/>
      <c r="G9" s="61"/>
    </row>
    <row r="10" spans="1:12" ht="7.5" customHeight="1" x14ac:dyDescent="0.35">
      <c r="E10" s="21"/>
      <c r="F10" s="21"/>
      <c r="G10" s="61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33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30000</v>
      </c>
      <c r="G12" s="32">
        <v>4500</v>
      </c>
      <c r="H12" s="15"/>
      <c r="I12" s="15"/>
      <c r="J12" s="15"/>
      <c r="K12" s="29"/>
      <c r="L12" s="29"/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102000</v>
      </c>
      <c r="G13" s="32">
        <v>34500</v>
      </c>
      <c r="H13" s="15"/>
      <c r="I13" s="15"/>
      <c r="J13" s="15"/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126000</v>
      </c>
      <c r="G14" s="32">
        <v>17500</v>
      </c>
      <c r="H14" s="15">
        <v>25000</v>
      </c>
      <c r="I14" s="15"/>
      <c r="J14" s="15">
        <f t="shared" ref="J14:J20" si="0">SUM(H14:I14)</f>
        <v>25000</v>
      </c>
      <c r="K14" s="29" t="s">
        <v>95</v>
      </c>
      <c r="L14" s="29" t="s">
        <v>76</v>
      </c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65000</v>
      </c>
      <c r="G15" s="32">
        <v>15000</v>
      </c>
      <c r="H15" s="15">
        <v>15000</v>
      </c>
      <c r="I15" s="15"/>
      <c r="J15" s="15">
        <f t="shared" si="0"/>
        <v>15000</v>
      </c>
      <c r="K15" s="29" t="s">
        <v>95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45000</v>
      </c>
      <c r="G16" s="32">
        <v>15500</v>
      </c>
      <c r="H16" s="15">
        <v>15000</v>
      </c>
      <c r="I16" s="15"/>
      <c r="J16" s="15">
        <f t="shared" si="0"/>
        <v>15000</v>
      </c>
      <c r="K16" s="29" t="s">
        <v>95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45000</v>
      </c>
      <c r="G17" s="32">
        <v>10500</v>
      </c>
      <c r="H17" s="15">
        <v>15000</v>
      </c>
      <c r="I17" s="15">
        <v>15000</v>
      </c>
      <c r="J17" s="15">
        <f t="shared" si="0"/>
        <v>30000</v>
      </c>
      <c r="K17" s="29" t="s">
        <v>95</v>
      </c>
      <c r="L17" s="29" t="s">
        <v>76</v>
      </c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15000</v>
      </c>
      <c r="G18" s="32">
        <v>1500</v>
      </c>
      <c r="H18" s="15">
        <v>15000</v>
      </c>
      <c r="I18" s="15"/>
      <c r="J18" s="15">
        <f t="shared" si="0"/>
        <v>15000</v>
      </c>
      <c r="K18" s="29" t="s">
        <v>95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85000</v>
      </c>
      <c r="G19" s="32">
        <v>9000</v>
      </c>
      <c r="H19" s="15"/>
      <c r="I19" s="15"/>
      <c r="J19" s="15"/>
      <c r="K19" s="29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>
        <v>15000</v>
      </c>
      <c r="I20" s="15"/>
      <c r="J20" s="15">
        <f t="shared" si="0"/>
        <v>15000</v>
      </c>
      <c r="K20" s="29" t="s">
        <v>95</v>
      </c>
      <c r="L20" s="29" t="s">
        <v>76</v>
      </c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513000</v>
      </c>
      <c r="G21" s="62">
        <f>SUM(G12:G20)</f>
        <v>108000</v>
      </c>
      <c r="H21" s="15">
        <f>SUM(H12:H20)</f>
        <v>100000</v>
      </c>
      <c r="I21" s="15">
        <f t="shared" ref="I21:J21" si="1">SUM(I12:I20)</f>
        <v>15000</v>
      </c>
      <c r="J21" s="15">
        <f t="shared" si="1"/>
        <v>115000</v>
      </c>
      <c r="K21" s="29" t="s">
        <v>96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11500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J21-J23</f>
        <v>103500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view="pageLayout" topLeftCell="A10" workbookViewId="0">
      <selection activeCell="J25" sqref="J25"/>
    </sheetView>
  </sheetViews>
  <sheetFormatPr baseColWidth="10" defaultRowHeight="15" x14ac:dyDescent="0.25"/>
  <cols>
    <col min="1" max="1" width="3.28515625" customWidth="1"/>
    <col min="2" max="2" width="26.5703125" customWidth="1"/>
    <col min="3" max="3" width="6.28515625" customWidth="1"/>
    <col min="4" max="4" width="18.5703125" customWidth="1"/>
    <col min="5" max="5" width="9.7109375" customWidth="1"/>
    <col min="6" max="6" width="10.85546875" customWidth="1"/>
    <col min="7" max="7" width="8.42578125" customWidth="1"/>
    <col min="8" max="8" width="12.5703125" customWidth="1"/>
    <col min="9" max="9" width="9.85546875" customWidth="1"/>
    <col min="10" max="10" width="14.42578125" customWidth="1"/>
    <col min="11" max="11" width="8" customWidth="1"/>
    <col min="12" max="12" width="11.7109375" customWidth="1"/>
  </cols>
  <sheetData>
    <row r="1" spans="1:12" x14ac:dyDescent="0.25">
      <c r="A1" s="16" t="s">
        <v>22</v>
      </c>
    </row>
    <row r="2" spans="1:12" x14ac:dyDescent="0.25">
      <c r="A2" s="16" t="s">
        <v>23</v>
      </c>
    </row>
    <row r="3" spans="1:12" x14ac:dyDescent="0.25">
      <c r="A3" s="16" t="s">
        <v>24</v>
      </c>
    </row>
    <row r="4" spans="1:12" ht="18.75" x14ac:dyDescent="0.25">
      <c r="A4" s="86" t="s">
        <v>97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63"/>
    </row>
    <row r="5" spans="1:12" ht="18.75" x14ac:dyDescent="0.3">
      <c r="E5" s="17"/>
      <c r="I5" s="17"/>
      <c r="J5" s="17" t="s">
        <v>27</v>
      </c>
    </row>
    <row r="6" spans="1:12" ht="18.75" x14ac:dyDescent="0.3">
      <c r="D6" s="34" t="s">
        <v>28</v>
      </c>
      <c r="E6" s="34"/>
      <c r="F6" s="34"/>
      <c r="G6" s="64"/>
      <c r="H6" s="17" t="s">
        <v>29</v>
      </c>
      <c r="I6" s="17"/>
    </row>
    <row r="7" spans="1:12" ht="18.75" x14ac:dyDescent="0.3">
      <c r="D7" s="64" t="s">
        <v>30</v>
      </c>
      <c r="E7" s="64"/>
      <c r="F7" s="87" t="s">
        <v>31</v>
      </c>
      <c r="G7" s="87"/>
      <c r="H7" s="87"/>
      <c r="I7" s="87" t="s">
        <v>32</v>
      </c>
      <c r="J7" s="87"/>
      <c r="K7" s="17"/>
      <c r="L7" s="17"/>
    </row>
    <row r="8" spans="1:12" ht="9" customHeight="1" x14ac:dyDescent="0.3">
      <c r="A8" s="16"/>
      <c r="D8" s="64"/>
      <c r="E8" s="64"/>
      <c r="F8" s="64"/>
      <c r="G8" s="64"/>
      <c r="H8" s="64"/>
      <c r="I8" s="64"/>
      <c r="J8" s="64"/>
      <c r="K8" s="17"/>
      <c r="L8" s="17"/>
    </row>
    <row r="9" spans="1:12" ht="21" x14ac:dyDescent="0.35">
      <c r="E9" s="92" t="s">
        <v>33</v>
      </c>
      <c r="F9" s="92"/>
      <c r="G9" s="65"/>
    </row>
    <row r="10" spans="1:12" ht="7.5" customHeight="1" x14ac:dyDescent="0.35">
      <c r="E10" s="21"/>
      <c r="F10" s="21"/>
      <c r="G10" s="65"/>
    </row>
    <row r="11" spans="1:12" ht="15.75" x14ac:dyDescent="0.25">
      <c r="A11" s="1" t="s">
        <v>0</v>
      </c>
      <c r="B11" s="1" t="s">
        <v>1</v>
      </c>
      <c r="C11" s="26" t="s">
        <v>21</v>
      </c>
      <c r="D11" s="1" t="s">
        <v>20</v>
      </c>
      <c r="E11" s="1" t="s">
        <v>2</v>
      </c>
      <c r="F11" s="1" t="s">
        <v>3</v>
      </c>
      <c r="G11" s="28" t="s">
        <v>65</v>
      </c>
      <c r="H11" s="27" t="s">
        <v>9</v>
      </c>
      <c r="I11" s="1" t="s">
        <v>5</v>
      </c>
      <c r="J11" s="28" t="s">
        <v>4</v>
      </c>
      <c r="K11" s="1" t="s">
        <v>8</v>
      </c>
      <c r="L11" s="26" t="s">
        <v>6</v>
      </c>
    </row>
    <row r="12" spans="1:12" ht="21" customHeight="1" x14ac:dyDescent="0.25">
      <c r="A12" s="2">
        <v>1</v>
      </c>
      <c r="B12" s="22" t="s">
        <v>38</v>
      </c>
      <c r="C12" s="24" t="s">
        <v>47</v>
      </c>
      <c r="D12" s="20" t="s">
        <v>39</v>
      </c>
      <c r="E12" s="15">
        <v>15000</v>
      </c>
      <c r="F12" s="15">
        <v>51000</v>
      </c>
      <c r="G12" s="32">
        <v>6000</v>
      </c>
      <c r="H12" s="15">
        <v>15000</v>
      </c>
      <c r="I12" s="15">
        <v>15000</v>
      </c>
      <c r="J12" s="15">
        <f>SUM(H12:I12)</f>
        <v>30000</v>
      </c>
      <c r="K12" s="66" t="s">
        <v>99</v>
      </c>
      <c r="L12" s="67" t="s">
        <v>98</v>
      </c>
    </row>
    <row r="13" spans="1:12" ht="21" customHeight="1" x14ac:dyDescent="0.25">
      <c r="A13" s="2">
        <v>2</v>
      </c>
      <c r="B13" s="19" t="s">
        <v>56</v>
      </c>
      <c r="C13" s="24" t="s">
        <v>48</v>
      </c>
      <c r="D13" s="20" t="s">
        <v>57</v>
      </c>
      <c r="E13" s="15">
        <v>15000</v>
      </c>
      <c r="F13" s="15">
        <v>153000</v>
      </c>
      <c r="G13" s="32">
        <v>36000</v>
      </c>
      <c r="H13" s="15"/>
      <c r="I13" s="15"/>
      <c r="J13" s="15">
        <f t="shared" ref="J13:J21" si="0">SUM(H13:I13)</f>
        <v>0</v>
      </c>
      <c r="K13" s="47"/>
      <c r="L13" s="48"/>
    </row>
    <row r="14" spans="1:12" ht="21" customHeight="1" x14ac:dyDescent="0.25">
      <c r="A14" s="2">
        <v>3</v>
      </c>
      <c r="B14" s="19" t="s">
        <v>58</v>
      </c>
      <c r="C14" s="24" t="s">
        <v>49</v>
      </c>
      <c r="D14" s="20" t="s">
        <v>59</v>
      </c>
      <c r="E14" s="15">
        <v>25000</v>
      </c>
      <c r="F14" s="15">
        <v>143500</v>
      </c>
      <c r="G14" s="32">
        <v>17500</v>
      </c>
      <c r="H14" s="15"/>
      <c r="I14" s="15"/>
      <c r="J14" s="15">
        <f t="shared" si="0"/>
        <v>0</v>
      </c>
      <c r="K14" s="29"/>
      <c r="L14" s="29"/>
    </row>
    <row r="15" spans="1:12" ht="21" customHeight="1" x14ac:dyDescent="0.25">
      <c r="A15" s="2">
        <v>4</v>
      </c>
      <c r="B15" s="19" t="s">
        <v>40</v>
      </c>
      <c r="C15" s="24" t="s">
        <v>50</v>
      </c>
      <c r="D15" s="20" t="s">
        <v>41</v>
      </c>
      <c r="E15" s="15">
        <v>15000</v>
      </c>
      <c r="F15" s="15">
        <v>80000</v>
      </c>
      <c r="G15" s="32">
        <v>15000</v>
      </c>
      <c r="H15" s="15">
        <v>15000</v>
      </c>
      <c r="I15" s="15">
        <v>5000</v>
      </c>
      <c r="J15" s="15">
        <f t="shared" si="0"/>
        <v>20000</v>
      </c>
      <c r="K15" s="29" t="s">
        <v>99</v>
      </c>
      <c r="L15" s="29" t="s">
        <v>76</v>
      </c>
    </row>
    <row r="16" spans="1:12" ht="21" customHeight="1" x14ac:dyDescent="0.25">
      <c r="A16" s="2">
        <v>5</v>
      </c>
      <c r="B16" s="19" t="s">
        <v>37</v>
      </c>
      <c r="C16" s="24" t="s">
        <v>51</v>
      </c>
      <c r="D16" s="20" t="s">
        <v>69</v>
      </c>
      <c r="E16" s="15">
        <v>15000</v>
      </c>
      <c r="F16" s="15">
        <v>60500</v>
      </c>
      <c r="G16" s="32">
        <v>15500</v>
      </c>
      <c r="H16" s="15">
        <v>15000</v>
      </c>
      <c r="I16" s="15">
        <v>30000</v>
      </c>
      <c r="J16" s="15">
        <f t="shared" si="0"/>
        <v>45000</v>
      </c>
      <c r="K16" s="29" t="s">
        <v>99</v>
      </c>
      <c r="L16" s="29" t="s">
        <v>76</v>
      </c>
    </row>
    <row r="17" spans="1:12" ht="21" customHeight="1" x14ac:dyDescent="0.25">
      <c r="A17" s="2">
        <v>6</v>
      </c>
      <c r="B17" s="19" t="s">
        <v>34</v>
      </c>
      <c r="C17" s="24" t="s">
        <v>52</v>
      </c>
      <c r="D17" s="19">
        <v>45763606</v>
      </c>
      <c r="E17" s="15">
        <v>15000</v>
      </c>
      <c r="F17" s="15">
        <v>40500</v>
      </c>
      <c r="G17" s="32">
        <v>10500</v>
      </c>
      <c r="H17" s="15"/>
      <c r="I17" s="15"/>
      <c r="J17" s="15">
        <f t="shared" si="0"/>
        <v>0</v>
      </c>
      <c r="K17" s="29"/>
      <c r="L17" s="29"/>
    </row>
    <row r="18" spans="1:12" ht="21" customHeight="1" x14ac:dyDescent="0.25">
      <c r="A18" s="2">
        <v>7</v>
      </c>
      <c r="B18" s="19" t="s">
        <v>35</v>
      </c>
      <c r="C18" s="24" t="s">
        <v>53</v>
      </c>
      <c r="D18" s="20" t="s">
        <v>36</v>
      </c>
      <c r="E18" s="15">
        <v>15000</v>
      </c>
      <c r="F18" s="15">
        <v>16500</v>
      </c>
      <c r="G18" s="32">
        <v>1500</v>
      </c>
      <c r="H18" s="15">
        <v>15000</v>
      </c>
      <c r="I18" s="15"/>
      <c r="J18" s="15">
        <f t="shared" si="0"/>
        <v>15000</v>
      </c>
      <c r="K18" s="29" t="s">
        <v>99</v>
      </c>
      <c r="L18" s="29" t="s">
        <v>76</v>
      </c>
    </row>
    <row r="19" spans="1:12" ht="21" customHeight="1" x14ac:dyDescent="0.25">
      <c r="A19" s="2">
        <v>8</v>
      </c>
      <c r="B19" s="19" t="s">
        <v>66</v>
      </c>
      <c r="C19" s="24" t="s">
        <v>54</v>
      </c>
      <c r="D19" s="20" t="s">
        <v>67</v>
      </c>
      <c r="E19" s="15">
        <v>15000</v>
      </c>
      <c r="F19" s="15">
        <v>110500</v>
      </c>
      <c r="G19" s="32">
        <v>10500</v>
      </c>
      <c r="H19" s="15"/>
      <c r="I19" s="15"/>
      <c r="J19" s="15">
        <f t="shared" si="0"/>
        <v>0</v>
      </c>
      <c r="K19" s="29"/>
      <c r="L19" s="29"/>
    </row>
    <row r="20" spans="1:12" ht="21" customHeight="1" x14ac:dyDescent="0.25">
      <c r="A20" s="2">
        <v>9</v>
      </c>
      <c r="B20" s="19" t="s">
        <v>60</v>
      </c>
      <c r="C20" s="24" t="s">
        <v>55</v>
      </c>
      <c r="D20" s="20" t="s">
        <v>70</v>
      </c>
      <c r="E20" s="15">
        <v>15000</v>
      </c>
      <c r="F20" s="15"/>
      <c r="G20" s="32"/>
      <c r="H20" s="15"/>
      <c r="I20" s="15"/>
      <c r="J20" s="15">
        <f t="shared" si="0"/>
        <v>0</v>
      </c>
      <c r="K20" s="29"/>
      <c r="L20" s="29"/>
    </row>
    <row r="21" spans="1:12" ht="21" customHeight="1" x14ac:dyDescent="0.25">
      <c r="A21" s="93" t="s">
        <v>7</v>
      </c>
      <c r="B21" s="93"/>
      <c r="C21" s="93"/>
      <c r="D21" s="93"/>
      <c r="E21" s="15">
        <f>SUM(E12:E20)</f>
        <v>145000</v>
      </c>
      <c r="F21" s="15">
        <f>SUM(F12:F20)</f>
        <v>655500</v>
      </c>
      <c r="G21" s="62">
        <f>SUM(G12:G20)</f>
        <v>112500</v>
      </c>
      <c r="H21" s="62">
        <f t="shared" ref="H21:I21" si="1">SUM(H12:H20)</f>
        <v>60000</v>
      </c>
      <c r="I21" s="62">
        <f t="shared" si="1"/>
        <v>50000</v>
      </c>
      <c r="J21" s="15">
        <f t="shared" si="0"/>
        <v>110000</v>
      </c>
      <c r="K21" s="29" t="s">
        <v>99</v>
      </c>
      <c r="L21" s="29" t="s">
        <v>77</v>
      </c>
    </row>
    <row r="22" spans="1:12" ht="21" customHeight="1" x14ac:dyDescent="0.25">
      <c r="A22" s="89" t="s">
        <v>71</v>
      </c>
      <c r="B22" s="90"/>
      <c r="C22" s="90"/>
      <c r="D22" s="90"/>
      <c r="E22" s="90"/>
      <c r="F22" s="90"/>
      <c r="G22" s="90"/>
      <c r="H22" s="90"/>
      <c r="I22" s="91"/>
      <c r="J22" s="15"/>
      <c r="K22" s="39"/>
      <c r="L22" s="30"/>
    </row>
    <row r="23" spans="1:12" ht="15.75" x14ac:dyDescent="0.25">
      <c r="A23" s="94" t="s">
        <v>61</v>
      </c>
      <c r="B23" s="94"/>
      <c r="C23" s="94"/>
      <c r="D23" s="94"/>
      <c r="E23" s="94"/>
      <c r="F23" s="94"/>
      <c r="G23" s="94"/>
      <c r="H23" s="94"/>
      <c r="I23" s="94"/>
      <c r="J23" s="31">
        <v>11000</v>
      </c>
      <c r="K23" s="30"/>
      <c r="L23" s="30"/>
    </row>
    <row r="24" spans="1:12" ht="15.75" x14ac:dyDescent="0.25">
      <c r="A24" s="94" t="s">
        <v>62</v>
      </c>
      <c r="B24" s="94"/>
      <c r="C24" s="94"/>
      <c r="D24" s="94"/>
      <c r="E24" s="94"/>
      <c r="F24" s="94"/>
      <c r="G24" s="94"/>
      <c r="H24" s="94"/>
      <c r="I24" s="94"/>
      <c r="J24" s="31">
        <f>J21-J23</f>
        <v>99000</v>
      </c>
      <c r="K24" s="30"/>
      <c r="L24" s="30"/>
    </row>
    <row r="25" spans="1:12" ht="5.25" customHeight="1" x14ac:dyDescent="0.25"/>
    <row r="26" spans="1:12" x14ac:dyDescent="0.25">
      <c r="A26" s="97" t="s">
        <v>68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</row>
  </sheetData>
  <mergeCells count="9">
    <mergeCell ref="A23:I23"/>
    <mergeCell ref="A24:I24"/>
    <mergeCell ref="A26:L26"/>
    <mergeCell ref="A4:K4"/>
    <mergeCell ref="F7:H7"/>
    <mergeCell ref="I7:J7"/>
    <mergeCell ref="E9:F9"/>
    <mergeCell ref="A21:D21"/>
    <mergeCell ref="A22:I22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BILAN</vt:lpstr>
      <vt:lpstr>DEC 16</vt:lpstr>
      <vt:lpstr>JAN 17</vt:lpstr>
      <vt:lpstr>FEV 17</vt:lpstr>
      <vt:lpstr>MARS 17</vt:lpstr>
      <vt:lpstr>AVRIL 17</vt:lpstr>
      <vt:lpstr>MAI 17</vt:lpstr>
      <vt:lpstr>JUIN 17</vt:lpstr>
      <vt:lpstr>JUILLET 17</vt:lpstr>
      <vt:lpstr>AOUT 17</vt:lpstr>
      <vt:lpstr>SEPTEMBRE 17</vt:lpstr>
      <vt:lpstr>OCTOBRE 17 </vt:lpstr>
      <vt:lpstr>NOVEMBRE 17</vt:lpstr>
      <vt:lpstr>DECEMBRE 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2017-12-30T06:12:03Z</cp:lastPrinted>
  <dcterms:created xsi:type="dcterms:W3CDTF">2013-02-10T07:37:00Z</dcterms:created>
  <dcterms:modified xsi:type="dcterms:W3CDTF">2018-01-13T10:06:53Z</dcterms:modified>
</cp:coreProperties>
</file>