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M COULIBALY ADAMA\"/>
    </mc:Choice>
  </mc:AlternateContent>
  <bookViews>
    <workbookView xWindow="240" yWindow="45" windowWidth="19440" windowHeight="7995" firstSheet="8" activeTab="13"/>
  </bookViews>
  <sheets>
    <sheet name="ETAT DES CAUTIONS" sheetId="23" r:id="rId1"/>
    <sheet name="DECEMBRE 17 " sheetId="35" r:id="rId2"/>
    <sheet name="JANVIER 2018" sheetId="37" r:id="rId3"/>
    <sheet name="FEVRIER 2018" sheetId="39" r:id="rId4"/>
    <sheet name="MARS 2018" sheetId="45" r:id="rId5"/>
    <sheet name="AVRIL 2018 " sheetId="46" r:id="rId6"/>
    <sheet name="MAI 2018" sheetId="47" r:id="rId7"/>
    <sheet name="JUIN 2018" sheetId="48" r:id="rId8"/>
    <sheet name="JUILLET 2018" sheetId="49" r:id="rId9"/>
    <sheet name="AOUT 2018" sheetId="50" r:id="rId10"/>
    <sheet name="SEPTEMBRE 2018" sheetId="51" r:id="rId11"/>
    <sheet name="OCTOBRE 2018 " sheetId="52" r:id="rId12"/>
    <sheet name="NOVEMBRE 2018" sheetId="53" r:id="rId13"/>
    <sheet name="DECEMBRE 2018" sheetId="54" r:id="rId14"/>
  </sheets>
  <calcPr calcId="152511"/>
</workbook>
</file>

<file path=xl/calcChain.xml><?xml version="1.0" encoding="utf-8"?>
<calcChain xmlns="http://schemas.openxmlformats.org/spreadsheetml/2006/main">
  <c r="J22" i="54" l="1"/>
  <c r="J19" i="54"/>
  <c r="J18" i="54"/>
  <c r="H17" i="54"/>
  <c r="I17" i="54"/>
  <c r="J17" i="54"/>
  <c r="G17" i="54" l="1"/>
  <c r="F17" i="54"/>
  <c r="E17" i="54"/>
  <c r="J15" i="54"/>
  <c r="J12" i="54"/>
  <c r="H17" i="53" l="1"/>
  <c r="I17" i="53"/>
  <c r="J13" i="53"/>
  <c r="J17" i="53" s="1"/>
  <c r="J19" i="53" s="1"/>
  <c r="J14" i="53"/>
  <c r="J15" i="53"/>
  <c r="J16" i="53"/>
  <c r="J12" i="53"/>
  <c r="J20" i="53" l="1"/>
  <c r="G17" i="53"/>
  <c r="F17" i="53"/>
  <c r="E17" i="53"/>
  <c r="J12" i="52"/>
  <c r="J22" i="51" l="1"/>
  <c r="E17" i="52" l="1"/>
  <c r="F17" i="52"/>
  <c r="G17" i="52"/>
  <c r="H17" i="52"/>
  <c r="I17" i="52"/>
  <c r="J13" i="52"/>
  <c r="J14" i="52"/>
  <c r="J15" i="52"/>
  <c r="J16" i="52"/>
  <c r="J17" i="52" l="1"/>
  <c r="F17" i="51"/>
  <c r="G17" i="51"/>
  <c r="H17" i="51"/>
  <c r="I17" i="51"/>
  <c r="E17" i="51"/>
  <c r="J13" i="51"/>
  <c r="J14" i="51"/>
  <c r="J15" i="51"/>
  <c r="J16" i="51"/>
  <c r="J12" i="51"/>
  <c r="H16" i="50"/>
  <c r="I16" i="50"/>
  <c r="J12" i="50"/>
  <c r="J13" i="50"/>
  <c r="J14" i="50"/>
  <c r="J15" i="50"/>
  <c r="J19" i="52" l="1"/>
  <c r="J20" i="52" s="1"/>
  <c r="J17" i="51"/>
  <c r="J18" i="51"/>
  <c r="J20" i="51" s="1"/>
  <c r="J16" i="50"/>
  <c r="J17" i="50"/>
  <c r="J18" i="50" s="1"/>
  <c r="G16" i="50"/>
  <c r="F16" i="50"/>
  <c r="E16" i="50"/>
  <c r="H17" i="49" l="1"/>
  <c r="I17" i="49"/>
  <c r="J13" i="49"/>
  <c r="J14" i="49"/>
  <c r="J15" i="49"/>
  <c r="J16" i="49"/>
  <c r="J12" i="49"/>
  <c r="J17" i="49" s="1"/>
  <c r="J18" i="49" l="1"/>
  <c r="J19" i="49"/>
  <c r="J20" i="49" s="1"/>
  <c r="G17" i="49"/>
  <c r="F17" i="49"/>
  <c r="E17" i="49"/>
  <c r="J18" i="39" l="1"/>
  <c r="H17" i="48" l="1"/>
  <c r="I17" i="48"/>
  <c r="J13" i="48"/>
  <c r="J14" i="48"/>
  <c r="J15" i="48"/>
  <c r="J16" i="48"/>
  <c r="J17" i="48" l="1"/>
  <c r="J18" i="48" s="1"/>
  <c r="J19" i="48" s="1"/>
  <c r="G17" i="48"/>
  <c r="F17" i="48"/>
  <c r="E17" i="48"/>
  <c r="H17" i="47" l="1"/>
  <c r="I17" i="47"/>
  <c r="J13" i="47"/>
  <c r="J14" i="47"/>
  <c r="J15" i="47"/>
  <c r="J16" i="47"/>
  <c r="G17" i="47" l="1"/>
  <c r="F17" i="47"/>
  <c r="E17" i="47"/>
  <c r="J12" i="47"/>
  <c r="J17" i="47" s="1"/>
  <c r="J19" i="47" s="1"/>
  <c r="H17" i="46" l="1"/>
  <c r="I17" i="46"/>
  <c r="J13" i="46"/>
  <c r="J14" i="46"/>
  <c r="J15" i="46"/>
  <c r="J16" i="46"/>
  <c r="F17" i="46" l="1"/>
  <c r="G17" i="46"/>
  <c r="E17" i="46"/>
  <c r="J12" i="46"/>
  <c r="J17" i="46" s="1"/>
  <c r="J19" i="46" s="1"/>
  <c r="C32" i="39" l="1"/>
  <c r="H32" i="39"/>
  <c r="K32" i="39" l="1"/>
  <c r="J12" i="39"/>
  <c r="J17" i="39" s="1"/>
  <c r="J13" i="39"/>
  <c r="J14" i="39"/>
  <c r="J15" i="39"/>
  <c r="J16" i="39"/>
  <c r="E17" i="39"/>
  <c r="F17" i="39"/>
  <c r="G17" i="39"/>
  <c r="H17" i="39"/>
  <c r="I17" i="39"/>
  <c r="H17" i="45"/>
  <c r="I17" i="45"/>
  <c r="J13" i="45"/>
  <c r="J14" i="45"/>
  <c r="J15" i="45"/>
  <c r="J16" i="45"/>
  <c r="J17" i="45" l="1"/>
  <c r="J19" i="45"/>
  <c r="J19" i="39"/>
  <c r="G17" i="45"/>
  <c r="F17" i="45"/>
  <c r="E17" i="45"/>
  <c r="I16" i="37" l="1"/>
  <c r="J13" i="37"/>
  <c r="J14" i="37"/>
  <c r="J15" i="37"/>
  <c r="J16" i="37" l="1"/>
  <c r="J17" i="37" s="1"/>
  <c r="J18" i="37" s="1"/>
  <c r="E16" i="37"/>
  <c r="H17" i="35"/>
  <c r="I17" i="35"/>
  <c r="G16" i="37"/>
  <c r="F16" i="37"/>
  <c r="J13" i="35" l="1"/>
  <c r="J14" i="35"/>
  <c r="J15" i="35"/>
  <c r="J16" i="35"/>
  <c r="J12" i="35"/>
  <c r="G17" i="35"/>
  <c r="F17" i="35"/>
  <c r="E17" i="35"/>
  <c r="J17" i="35" l="1"/>
  <c r="J18" i="35"/>
  <c r="J19" i="35" s="1"/>
  <c r="J22" i="35" s="1"/>
  <c r="D7" i="23" l="1"/>
  <c r="H16" i="37" l="1"/>
</calcChain>
</file>

<file path=xl/sharedStrings.xml><?xml version="1.0" encoding="utf-8"?>
<sst xmlns="http://schemas.openxmlformats.org/spreadsheetml/2006/main" count="677" uniqueCount="147">
  <si>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</si>
  <si>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</si>
  <si>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</si>
  <si>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</si>
  <si>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</si>
  <si>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</si>
  <si>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</si>
  <si>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</si>
  <si>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</si>
  <si>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</si>
  <si>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</si>
  <si>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</si>
  <si>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</si>
  <si>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</si>
  <si>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</si>
  <si>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</si>
  <si>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M SANGARE ALLASSANE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</si>
  <si>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</si>
  <si>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</si>
  <si>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</si>
  <si>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</si>
  <si>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</si>
  <si>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</si>
  <si>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</si>
  <si>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</si>
  <si>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08700426 - 40382421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</si>
  <si>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</si>
  <si>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</si>
  <si>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</si>
  <si>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</si>
  <si>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</si>
  <si>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</si>
  <si>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</si>
  <si>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>M COULIBALY MAMADOU Cel. 08 31 99 32 - 06 57 91 17 - 02 25 31 55</t>
  </si>
  <si>
    <t>MTN</t>
  </si>
  <si>
    <t xml:space="preserve"> ETAT DES CAUTIONS EN AVOIR AVEC LE PROPRIETAIRE</t>
  </si>
  <si>
    <t>CCGIM</t>
  </si>
  <si>
    <t>PART CCGIM</t>
  </si>
  <si>
    <t>MONTANT A VERSER</t>
  </si>
  <si>
    <t>ORANGE MONEY</t>
  </si>
  <si>
    <t>05484185</t>
  </si>
  <si>
    <t>1 G1</t>
  </si>
  <si>
    <t>TOTAUX</t>
  </si>
  <si>
    <t>48 68 07 03 - 05 01 82 90 - 02 12  12 09</t>
  </si>
  <si>
    <t>FICHE DES ENCAISSEMENTS : MOIS DE DECEMBRE 2017</t>
  </si>
  <si>
    <t>2 CAUTIONS UTILISEES</t>
  </si>
  <si>
    <t>09/12/17</t>
  </si>
  <si>
    <t>CAUTION ENCAISSEE</t>
  </si>
  <si>
    <t>RESTE A VERSER</t>
  </si>
  <si>
    <t>01067636 - 07554972</t>
  </si>
  <si>
    <t>CISSE ADAMA 75522934</t>
  </si>
  <si>
    <t>22/12/17</t>
  </si>
  <si>
    <t>25/12/17</t>
  </si>
  <si>
    <t>DOSSIER BAIL BCS 26/12/2017</t>
  </si>
  <si>
    <t>FICHE DES ENCAISSEMENTS : MOIS DE JANVIER 2018</t>
  </si>
  <si>
    <t>10/01/18</t>
  </si>
  <si>
    <t>11/01/18</t>
  </si>
  <si>
    <t>FICHE DES ENCAISSEMENTS : MOIS DE FEVRIER 2018</t>
  </si>
  <si>
    <t>80000 PAYES LE 11/02/2018 ET 20 000 PAYES LE 15/02/2018 PAR ORANGE MONEY</t>
  </si>
  <si>
    <t>NB:</t>
  </si>
  <si>
    <t>15/02/18</t>
  </si>
  <si>
    <t>FICHE DES ENCAISSEMENTS : MOIS DE MARS 2018</t>
  </si>
  <si>
    <t>MDL OUATTARA ZAKARIA</t>
  </si>
  <si>
    <t>1G1</t>
  </si>
  <si>
    <t>06307608</t>
  </si>
  <si>
    <t>10/03/18</t>
  </si>
  <si>
    <t>BHCI</t>
  </si>
  <si>
    <t>02/03/18</t>
  </si>
  <si>
    <t>BILAN FINANCIER D'OCTOBRE 2017 A FEVRIER 2018</t>
  </si>
  <si>
    <t>OCTOBRE 2017</t>
  </si>
  <si>
    <t>NOVEMBRE 2017</t>
  </si>
  <si>
    <t>DECEMBRE 2017</t>
  </si>
  <si>
    <t>JANVIER 2018</t>
  </si>
  <si>
    <t>FEVRIER 2018</t>
  </si>
  <si>
    <t>LOYERS A VERSES</t>
  </si>
  <si>
    <t>DEPENSES EFFECTUEES</t>
  </si>
  <si>
    <t>TANSPORT HUISSIER</t>
  </si>
  <si>
    <t>TRANSPORT CCGIM</t>
  </si>
  <si>
    <t>ASSIGNATION</t>
  </si>
  <si>
    <t>A VERSER</t>
  </si>
  <si>
    <t>ENROLEMENT</t>
  </si>
  <si>
    <t>13/03/18</t>
  </si>
  <si>
    <t>MOOV</t>
  </si>
  <si>
    <t>14/03/18</t>
  </si>
  <si>
    <t>12/01/18</t>
  </si>
  <si>
    <t>13/02/18</t>
  </si>
  <si>
    <t>FICHE DES ENCAISSEMENTS : MOIS D'AVRIL 2018</t>
  </si>
  <si>
    <t>30/03/18</t>
  </si>
  <si>
    <t>OM 17/03/18</t>
  </si>
  <si>
    <t>11/04/18</t>
  </si>
  <si>
    <t>FICHE DES ENCAISSEMENTS : MOIS DE MAI 2018</t>
  </si>
  <si>
    <t>27/04/18</t>
  </si>
  <si>
    <t>BAIL 04/18</t>
  </si>
  <si>
    <t>10/04/18</t>
  </si>
  <si>
    <t>07/05/18</t>
  </si>
  <si>
    <t>12/05/18</t>
  </si>
  <si>
    <t>FICHE DES ENCAISSEMENTS : MOIS DE JUIN 2018</t>
  </si>
  <si>
    <t>09/06/18</t>
  </si>
  <si>
    <t>BHCI 03/18</t>
  </si>
  <si>
    <t>BAIL 05/18</t>
  </si>
  <si>
    <t>31/05/18</t>
  </si>
  <si>
    <t>BAIL NON PAYE</t>
  </si>
  <si>
    <t>16/06/18</t>
  </si>
  <si>
    <t>FICHE DES ENCAISSEMENTS : MOIS DE JUILLET 2018</t>
  </si>
  <si>
    <t>31/07/18</t>
  </si>
  <si>
    <t>16/07/18</t>
  </si>
  <si>
    <t>01/08/18</t>
  </si>
  <si>
    <t>RETENUE FISCALE</t>
  </si>
  <si>
    <t>30/06/18</t>
  </si>
  <si>
    <t>13/08/18</t>
  </si>
  <si>
    <t>Mme COULIBALY : 68 58 20 31</t>
  </si>
  <si>
    <t>FICHE DES ENCAISSEMENTS : MOIS D'AOUT 2018</t>
  </si>
  <si>
    <t>02/08/18 OM</t>
  </si>
  <si>
    <t>18/08/18 OM</t>
  </si>
  <si>
    <t>16/08/18</t>
  </si>
  <si>
    <t>ORANGEMONEY</t>
  </si>
  <si>
    <t>18/08/18</t>
  </si>
  <si>
    <t>FICHE DES ENCAISSEMENTS : MOIS DE SEPTEMBRE 2018</t>
  </si>
  <si>
    <t>03/09/18</t>
  </si>
  <si>
    <t>07344722</t>
  </si>
  <si>
    <t>01 F3</t>
  </si>
  <si>
    <t>KONE SIDIKE</t>
  </si>
  <si>
    <t>17/06/18 OR MO</t>
  </si>
  <si>
    <t>M KONE SIDIKE a payé 2 mois de caution + 2 mois d'avance (4*85000 F CFA) soit la somme de 240 000 F CFA remise à dame OUATTARA veuve COULIBALY le 17 jiuin 2018</t>
  </si>
  <si>
    <t>AVANCE  DE 2 MOIS</t>
  </si>
  <si>
    <t>13/09/18</t>
  </si>
  <si>
    <t>03/10/18</t>
  </si>
  <si>
    <t>FICHE DES ENCAISSEMENTS : MOIS D'OCTOBRE 2018</t>
  </si>
  <si>
    <t>04/10/18</t>
  </si>
  <si>
    <t>10/10/18MTN</t>
  </si>
  <si>
    <t>06/09/18OM</t>
  </si>
  <si>
    <t>ARRIERRE COMMISSION CCGIM LOCATAIRE</t>
  </si>
  <si>
    <t>16/10/18</t>
  </si>
  <si>
    <t>MONTANT TOTAL A VERSER</t>
  </si>
  <si>
    <t>M KONE SIDIKE a payé le mois de Novembre 2018 le 10/10/18 par MTN 85 000F + 15 000F le reste des commissions CCGIM (100 000 f)</t>
  </si>
  <si>
    <t>MONTANT 09/18 BAIL A VERSER</t>
  </si>
  <si>
    <t>04/10/18 BHCI</t>
  </si>
  <si>
    <t>FICHE DES ENCAISSEMENTS : MOIS DE NOVEMBRE 2018</t>
  </si>
  <si>
    <t>17/10/18 MTN</t>
  </si>
  <si>
    <t>07/11/18</t>
  </si>
  <si>
    <t>10/11/18</t>
  </si>
  <si>
    <t>12/18 OM</t>
  </si>
  <si>
    <t>FICHE DES ENCAISSEMENTS : MOIS DE DECEMBRE 2018</t>
  </si>
  <si>
    <t>10/12/18</t>
  </si>
  <si>
    <t>01/19 OM</t>
  </si>
  <si>
    <t>03/12/18</t>
  </si>
  <si>
    <t>BAIL 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</si>
</sst>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49" fontId="0" fillId="0" borderId="0" xfId="0" applyNumberForma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49" fontId="2" fillId="0" borderId="1" xfId="0" applyNumberFormat="1" applyFont="1" applyBorder="1"/>
    <xf numFmtId="49" fontId="3" fillId="0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77" t="s">
        <v>35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x14ac:dyDescent="0.25">
      <c r="A2" s="6" t="s">
        <v>0</v>
      </c>
      <c r="B2" s="2" t="s">
        <v>1</v>
      </c>
      <c r="C2" s="2" t="s">
        <v>10</v>
      </c>
      <c r="D2" s="2" t="s">
        <v>32</v>
      </c>
      <c r="E2" s="17"/>
      <c r="F2" s="17"/>
    </row>
    <row r="3" spans="1:12" ht="15.75" x14ac:dyDescent="0.25">
      <c r="A3" s="1">
        <v>1</v>
      </c>
      <c r="B3" s="3" t="s">
        <v>21</v>
      </c>
      <c r="C3" s="11" t="s">
        <v>22</v>
      </c>
      <c r="D3" s="14">
        <v>36000</v>
      </c>
      <c r="E3" s="18"/>
      <c r="F3" s="18"/>
    </row>
    <row r="4" spans="1:12" ht="15.75" x14ac:dyDescent="0.25">
      <c r="A4" s="1">
        <v>2</v>
      </c>
      <c r="B4" s="3" t="s">
        <v>23</v>
      </c>
      <c r="C4" s="11" t="s">
        <v>24</v>
      </c>
      <c r="D4" s="14"/>
      <c r="E4" s="18"/>
      <c r="F4" s="18"/>
    </row>
    <row r="5" spans="1:12" ht="15.75" x14ac:dyDescent="0.25">
      <c r="A5" s="1">
        <v>3</v>
      </c>
      <c r="B5" s="3" t="s">
        <v>27</v>
      </c>
      <c r="C5" s="11" t="s">
        <v>28</v>
      </c>
      <c r="D5" s="14">
        <v>30000</v>
      </c>
      <c r="E5" s="18"/>
      <c r="F5" s="18"/>
    </row>
    <row r="6" spans="1:12" ht="15.75" x14ac:dyDescent="0.25">
      <c r="A6" s="1">
        <v>4</v>
      </c>
      <c r="B6" s="3" t="s">
        <v>30</v>
      </c>
      <c r="C6" s="11" t="s">
        <v>29</v>
      </c>
      <c r="D6" s="9"/>
      <c r="E6" s="18"/>
      <c r="F6" s="18"/>
    </row>
    <row r="7" spans="1:12" ht="18.75" x14ac:dyDescent="0.3">
      <c r="A7" s="78" t="s">
        <v>6</v>
      </c>
      <c r="B7" s="79"/>
      <c r="C7" s="80"/>
      <c r="D7" s="19">
        <f>SUM(D3:D6)</f>
        <v>66000</v>
      </c>
      <c r="E7" s="18"/>
      <c r="F7" s="18"/>
    </row>
    <row r="8" spans="1:12" ht="18.75" x14ac:dyDescent="0.3">
      <c r="A8" s="35"/>
    </row>
  </sheetData>
  <mergeCells count="2">
    <mergeCell ref="A1:L1"/>
    <mergeCell ref="A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K16" sqref="K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66"/>
    </row>
    <row r="7" spans="1:16" ht="18.75" x14ac:dyDescent="0.3">
      <c r="D7" s="66" t="s">
        <v>19</v>
      </c>
      <c r="E7" s="66"/>
      <c r="F7" s="90" t="s">
        <v>33</v>
      </c>
      <c r="G7" s="90"/>
      <c r="H7" s="90"/>
      <c r="I7" s="90"/>
      <c r="J7" s="90"/>
      <c r="K7" s="90"/>
      <c r="L7" s="90"/>
    </row>
    <row r="8" spans="1:16" ht="16.5" customHeight="1" x14ac:dyDescent="0.3">
      <c r="A8" s="4"/>
      <c r="D8" s="66"/>
      <c r="E8" s="66"/>
      <c r="F8" s="89" t="s">
        <v>110</v>
      </c>
      <c r="G8" s="89"/>
      <c r="H8" s="89"/>
      <c r="I8" s="89"/>
      <c r="J8" s="89"/>
      <c r="K8" s="89"/>
      <c r="L8" s="89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20.25" customHeight="1" x14ac:dyDescent="0.25">
      <c r="A12" s="6">
        <v>2</v>
      </c>
      <c r="B12" s="3" t="s">
        <v>21</v>
      </c>
      <c r="C12" s="11" t="s">
        <v>22</v>
      </c>
      <c r="D12" s="7" t="s">
        <v>40</v>
      </c>
      <c r="E12" s="14">
        <v>22500</v>
      </c>
      <c r="F12" s="14">
        <v>235000</v>
      </c>
      <c r="G12" s="14">
        <v>38250</v>
      </c>
      <c r="H12" s="14">
        <v>22500</v>
      </c>
      <c r="I12" s="14"/>
      <c r="J12" s="14">
        <f t="shared" ref="J12:J15" si="0">SUM(H12:I12)</f>
        <v>22500</v>
      </c>
      <c r="K12" s="10" t="s">
        <v>109</v>
      </c>
      <c r="L12" s="1" t="s">
        <v>34</v>
      </c>
      <c r="M12" s="18"/>
      <c r="N12" s="18"/>
      <c r="O12" s="18"/>
      <c r="P12" s="41"/>
    </row>
    <row r="13" spans="1:16" ht="20.25" customHeight="1" x14ac:dyDescent="0.25">
      <c r="A13" s="6">
        <v>3</v>
      </c>
      <c r="B13" s="3" t="s">
        <v>23</v>
      </c>
      <c r="C13" s="11" t="s">
        <v>24</v>
      </c>
      <c r="D13" s="7" t="s">
        <v>26</v>
      </c>
      <c r="E13" s="14">
        <v>22500</v>
      </c>
      <c r="F13" s="14">
        <v>320000</v>
      </c>
      <c r="G13" s="14">
        <v>36000</v>
      </c>
      <c r="H13" s="14">
        <v>22500</v>
      </c>
      <c r="I13" s="14">
        <v>172500</v>
      </c>
      <c r="J13" s="14">
        <f t="shared" si="0"/>
        <v>195000</v>
      </c>
      <c r="K13" s="67" t="s">
        <v>113</v>
      </c>
      <c r="L13" s="23" t="s">
        <v>112</v>
      </c>
      <c r="M13" s="41"/>
      <c r="N13" s="18"/>
      <c r="O13" s="39"/>
      <c r="P13" s="41"/>
    </row>
    <row r="14" spans="1:16" ht="20.25" customHeight="1" x14ac:dyDescent="0.25">
      <c r="A14" s="6">
        <v>4</v>
      </c>
      <c r="B14" s="3" t="s">
        <v>27</v>
      </c>
      <c r="C14" s="11" t="s">
        <v>28</v>
      </c>
      <c r="D14" s="7" t="s">
        <v>31</v>
      </c>
      <c r="E14" s="14">
        <v>22500</v>
      </c>
      <c r="F14" s="14">
        <v>40000</v>
      </c>
      <c r="G14" s="14">
        <v>15750</v>
      </c>
      <c r="H14" s="14">
        <v>22500</v>
      </c>
      <c r="I14" s="14">
        <v>22500</v>
      </c>
      <c r="J14" s="14">
        <f t="shared" si="0"/>
        <v>45000</v>
      </c>
      <c r="K14" s="10" t="s">
        <v>114</v>
      </c>
      <c r="L14" s="23" t="s">
        <v>115</v>
      </c>
      <c r="N14" s="18"/>
      <c r="O14" s="41"/>
      <c r="P14" s="41"/>
    </row>
    <row r="15" spans="1:16" ht="20.25" customHeight="1" x14ac:dyDescent="0.25">
      <c r="A15" s="6">
        <v>5</v>
      </c>
      <c r="B15" s="3" t="s">
        <v>50</v>
      </c>
      <c r="C15" s="11" t="s">
        <v>29</v>
      </c>
      <c r="D15" s="7" t="s">
        <v>49</v>
      </c>
      <c r="E15" s="14">
        <v>22500</v>
      </c>
      <c r="F15" s="14">
        <v>215000</v>
      </c>
      <c r="G15" s="14">
        <v>29250</v>
      </c>
      <c r="H15" s="14"/>
      <c r="I15" s="14"/>
      <c r="J15" s="14">
        <f t="shared" si="0"/>
        <v>0</v>
      </c>
      <c r="K15" s="10"/>
      <c r="L15" s="23"/>
      <c r="N15" s="39"/>
      <c r="O15" s="41"/>
      <c r="P15" s="41"/>
    </row>
    <row r="16" spans="1:16" ht="24.75" customHeight="1" x14ac:dyDescent="0.25">
      <c r="A16" s="105" t="s">
        <v>42</v>
      </c>
      <c r="B16" s="106"/>
      <c r="C16" s="106"/>
      <c r="D16" s="107"/>
      <c r="E16" s="27">
        <f t="shared" ref="E16:J16" si="1">SUM(E12:E15)</f>
        <v>90000</v>
      </c>
      <c r="F16" s="27">
        <f t="shared" si="1"/>
        <v>810000</v>
      </c>
      <c r="G16" s="58">
        <f t="shared" si="1"/>
        <v>119250</v>
      </c>
      <c r="H16" s="58">
        <f t="shared" si="1"/>
        <v>67500</v>
      </c>
      <c r="I16" s="58">
        <f t="shared" si="1"/>
        <v>195000</v>
      </c>
      <c r="J16" s="58">
        <f t="shared" si="1"/>
        <v>262500</v>
      </c>
      <c r="K16" s="10" t="s">
        <v>116</v>
      </c>
      <c r="L16" s="27"/>
      <c r="N16" s="39"/>
    </row>
    <row r="17" spans="1:14" ht="17.25" customHeight="1" x14ac:dyDescent="0.3">
      <c r="A17" s="102" t="s">
        <v>37</v>
      </c>
      <c r="B17" s="103"/>
      <c r="C17" s="103"/>
      <c r="D17" s="103"/>
      <c r="E17" s="103"/>
      <c r="F17" s="103"/>
      <c r="G17" s="103"/>
      <c r="H17" s="103"/>
      <c r="I17" s="104"/>
      <c r="J17" s="20">
        <f>-J16*0.1</f>
        <v>-26250</v>
      </c>
      <c r="N17" s="40"/>
    </row>
    <row r="18" spans="1:14" ht="18.75" x14ac:dyDescent="0.3">
      <c r="A18" s="102" t="s">
        <v>38</v>
      </c>
      <c r="B18" s="103"/>
      <c r="C18" s="103"/>
      <c r="D18" s="103"/>
      <c r="E18" s="103"/>
      <c r="F18" s="103"/>
      <c r="G18" s="103"/>
      <c r="H18" s="103"/>
      <c r="I18" s="104"/>
      <c r="J18" s="27">
        <f>SUM(J16:J17)</f>
        <v>236250</v>
      </c>
    </row>
    <row r="19" spans="1:14" x14ac:dyDescent="0.25">
      <c r="G19" s="91"/>
      <c r="H19" s="91"/>
      <c r="I19" s="91"/>
      <c r="J19" s="91"/>
      <c r="K19" s="91"/>
      <c r="L19" s="91"/>
    </row>
    <row r="20" spans="1:14" ht="15.75" customHeight="1" x14ac:dyDescent="0.25">
      <c r="A20" s="100" t="s">
        <v>27</v>
      </c>
      <c r="B20" s="101"/>
      <c r="C20" s="7" t="s">
        <v>43</v>
      </c>
      <c r="D20" s="24"/>
      <c r="E20" s="24"/>
    </row>
    <row r="22" spans="1:14" x14ac:dyDescent="0.25">
      <c r="B22" s="65"/>
      <c r="C22" s="82"/>
      <c r="D22" s="82"/>
    </row>
  </sheetData>
  <mergeCells count="13">
    <mergeCell ref="K10:L10"/>
    <mergeCell ref="F8:L8"/>
    <mergeCell ref="A4:L4"/>
    <mergeCell ref="C6:I6"/>
    <mergeCell ref="J6:K6"/>
    <mergeCell ref="F7:L7"/>
    <mergeCell ref="A9:L9"/>
    <mergeCell ref="C22:D22"/>
    <mergeCell ref="A16:D16"/>
    <mergeCell ref="A17:I17"/>
    <mergeCell ref="A18:I18"/>
    <mergeCell ref="G19:L19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selection activeCell="J22" sqref="J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68"/>
      <c r="M6" s="40"/>
    </row>
    <row r="7" spans="1:16" ht="18.75" x14ac:dyDescent="0.3">
      <c r="D7" s="68" t="s">
        <v>19</v>
      </c>
      <c r="E7" s="68"/>
      <c r="F7" s="90" t="s">
        <v>33</v>
      </c>
      <c r="G7" s="90"/>
      <c r="H7" s="90"/>
      <c r="I7" s="90"/>
      <c r="J7" s="90"/>
      <c r="K7" s="90"/>
      <c r="L7" s="90"/>
      <c r="M7" s="40"/>
    </row>
    <row r="8" spans="1:16" ht="16.5" customHeight="1" x14ac:dyDescent="0.3">
      <c r="A8" s="4"/>
      <c r="D8" s="68"/>
      <c r="E8" s="68"/>
      <c r="F8" s="89" t="s">
        <v>110</v>
      </c>
      <c r="G8" s="89"/>
      <c r="H8" s="89"/>
      <c r="I8" s="89"/>
      <c r="J8" s="89"/>
      <c r="K8" s="89"/>
      <c r="L8" s="89"/>
      <c r="M8" s="40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3" t="s">
        <v>121</v>
      </c>
      <c r="C12" s="11" t="s">
        <v>120</v>
      </c>
      <c r="D12" s="70" t="s">
        <v>119</v>
      </c>
      <c r="E12" s="14">
        <v>85000</v>
      </c>
      <c r="F12" s="2"/>
      <c r="G12" s="15"/>
      <c r="H12" s="14"/>
      <c r="I12" s="14">
        <v>170000</v>
      </c>
      <c r="J12" s="14">
        <f t="shared" ref="J12:J16" si="0">SUM(H12:I12)</f>
        <v>170000</v>
      </c>
      <c r="K12" s="10"/>
      <c r="L12" s="23" t="s">
        <v>122</v>
      </c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235000</v>
      </c>
      <c r="G13" s="14">
        <v>40500</v>
      </c>
      <c r="H13" s="14"/>
      <c r="I13" s="14"/>
      <c r="J13" s="14">
        <f t="shared" si="0"/>
        <v>0</v>
      </c>
      <c r="K13" s="10"/>
      <c r="L13" s="1"/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147500</v>
      </c>
      <c r="G14" s="14">
        <v>36000</v>
      </c>
      <c r="H14" s="14">
        <v>22500</v>
      </c>
      <c r="I14" s="14">
        <v>27500</v>
      </c>
      <c r="J14" s="14">
        <f t="shared" si="0"/>
        <v>50000</v>
      </c>
      <c r="K14" s="10" t="s">
        <v>125</v>
      </c>
      <c r="L14" s="10" t="s">
        <v>34</v>
      </c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17500</v>
      </c>
      <c r="G15" s="14">
        <v>15750</v>
      </c>
      <c r="H15" s="14">
        <v>22500</v>
      </c>
      <c r="I15" s="14"/>
      <c r="J15" s="14">
        <f t="shared" si="0"/>
        <v>22500</v>
      </c>
      <c r="K15" s="10" t="s">
        <v>118</v>
      </c>
      <c r="L15" s="23" t="s">
        <v>39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237500</v>
      </c>
      <c r="G16" s="14">
        <v>31500</v>
      </c>
      <c r="H16" s="14"/>
      <c r="I16" s="14"/>
      <c r="J16" s="14">
        <f t="shared" si="0"/>
        <v>0</v>
      </c>
      <c r="K16" s="10"/>
      <c r="L16" s="23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175000</v>
      </c>
      <c r="F17" s="27">
        <f t="shared" ref="F17:J17" si="1">SUM(F12:F16)</f>
        <v>637500</v>
      </c>
      <c r="G17" s="58">
        <f t="shared" si="1"/>
        <v>123750</v>
      </c>
      <c r="H17" s="27">
        <f t="shared" si="1"/>
        <v>45000</v>
      </c>
      <c r="I17" s="27">
        <f t="shared" si="1"/>
        <v>197500</v>
      </c>
      <c r="J17" s="27">
        <f t="shared" si="1"/>
        <v>242500</v>
      </c>
      <c r="K17" s="10" t="s">
        <v>126</v>
      </c>
      <c r="L17" s="27" t="s">
        <v>36</v>
      </c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f>-J17*0.1</f>
        <v>-24250</v>
      </c>
      <c r="N18" s="40"/>
    </row>
    <row r="19" spans="1:14" ht="17.25" customHeight="1" x14ac:dyDescent="0.3">
      <c r="A19" s="102" t="s">
        <v>124</v>
      </c>
      <c r="B19" s="103"/>
      <c r="C19" s="103"/>
      <c r="D19" s="103"/>
      <c r="E19" s="103"/>
      <c r="F19" s="103"/>
      <c r="G19" s="103"/>
      <c r="H19" s="103"/>
      <c r="I19" s="104"/>
      <c r="J19" s="20">
        <v>-170000</v>
      </c>
      <c r="N19" s="40"/>
    </row>
    <row r="20" spans="1:14" ht="17.25" customHeight="1" x14ac:dyDescent="0.3">
      <c r="A20" s="102" t="s">
        <v>38</v>
      </c>
      <c r="B20" s="103"/>
      <c r="C20" s="103"/>
      <c r="D20" s="103"/>
      <c r="E20" s="103"/>
      <c r="F20" s="103"/>
      <c r="G20" s="103"/>
      <c r="H20" s="103"/>
      <c r="I20" s="104"/>
      <c r="J20" s="20">
        <f>SUM(J17:J19)</f>
        <v>48250</v>
      </c>
      <c r="N20" s="40"/>
    </row>
    <row r="21" spans="1:14" ht="17.25" customHeight="1" x14ac:dyDescent="0.3">
      <c r="A21" s="102" t="s">
        <v>135</v>
      </c>
      <c r="B21" s="103"/>
      <c r="C21" s="103"/>
      <c r="D21" s="103"/>
      <c r="E21" s="103"/>
      <c r="F21" s="103"/>
      <c r="G21" s="103"/>
      <c r="H21" s="103"/>
      <c r="I21" s="104"/>
      <c r="J21" s="20">
        <v>70200</v>
      </c>
      <c r="K21" s="119" t="s">
        <v>136</v>
      </c>
      <c r="L21" s="91"/>
      <c r="M21" s="91"/>
      <c r="N21" s="40"/>
    </row>
    <row r="22" spans="1:14" ht="18.75" x14ac:dyDescent="0.3">
      <c r="A22" s="102" t="s">
        <v>133</v>
      </c>
      <c r="B22" s="103"/>
      <c r="C22" s="103"/>
      <c r="D22" s="103"/>
      <c r="E22" s="103"/>
      <c r="F22" s="103"/>
      <c r="G22" s="103"/>
      <c r="H22" s="103"/>
      <c r="I22" s="104"/>
      <c r="J22" s="20">
        <f>SUM(J20:J21)</f>
        <v>118450</v>
      </c>
    </row>
    <row r="23" spans="1:14" x14ac:dyDescent="0.25">
      <c r="G23" s="91"/>
      <c r="H23" s="91"/>
      <c r="I23" s="91"/>
      <c r="J23" s="91"/>
      <c r="K23" s="91"/>
      <c r="L23" s="91"/>
    </row>
    <row r="24" spans="1:14" ht="15.75" customHeight="1" x14ac:dyDescent="0.25">
      <c r="A24" s="100" t="s">
        <v>27</v>
      </c>
      <c r="B24" s="101"/>
      <c r="C24" s="7" t="s">
        <v>43</v>
      </c>
      <c r="D24" s="24"/>
      <c r="E24" s="24"/>
    </row>
    <row r="26" spans="1:14" x14ac:dyDescent="0.25">
      <c r="A26" s="118" t="s">
        <v>123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  <row r="27" spans="1:14" x14ac:dyDescent="0.25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</row>
  </sheetData>
  <mergeCells count="18">
    <mergeCell ref="A27:L27"/>
    <mergeCell ref="A26:L26"/>
    <mergeCell ref="A21:I21"/>
    <mergeCell ref="K21:M21"/>
    <mergeCell ref="A9:L9"/>
    <mergeCell ref="A19:I19"/>
    <mergeCell ref="K10:L10"/>
    <mergeCell ref="A17:D17"/>
    <mergeCell ref="A18:I18"/>
    <mergeCell ref="A20:I20"/>
    <mergeCell ref="G23:L23"/>
    <mergeCell ref="A24:B24"/>
    <mergeCell ref="A22:I22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0" workbookViewId="0">
      <selection activeCell="J13" sqref="J12:J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127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69"/>
      <c r="M6" s="40"/>
    </row>
    <row r="7" spans="1:16" ht="18.75" x14ac:dyDescent="0.3">
      <c r="D7" s="69" t="s">
        <v>19</v>
      </c>
      <c r="E7" s="69"/>
      <c r="F7" s="90" t="s">
        <v>33</v>
      </c>
      <c r="G7" s="90"/>
      <c r="H7" s="90"/>
      <c r="I7" s="90"/>
      <c r="J7" s="90"/>
      <c r="K7" s="90"/>
      <c r="L7" s="90"/>
      <c r="M7" s="40"/>
    </row>
    <row r="8" spans="1:16" ht="16.5" customHeight="1" x14ac:dyDescent="0.3">
      <c r="A8" s="4"/>
      <c r="D8" s="69"/>
      <c r="E8" s="69"/>
      <c r="F8" s="89" t="s">
        <v>110</v>
      </c>
      <c r="G8" s="89"/>
      <c r="H8" s="89"/>
      <c r="I8" s="89"/>
      <c r="J8" s="89"/>
      <c r="K8" s="89"/>
      <c r="L8" s="89"/>
      <c r="M8" s="40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3" t="s">
        <v>121</v>
      </c>
      <c r="C12" s="11" t="s">
        <v>120</v>
      </c>
      <c r="D12" s="70" t="s">
        <v>119</v>
      </c>
      <c r="E12" s="14">
        <v>85000</v>
      </c>
      <c r="F12" s="2"/>
      <c r="G12" s="15"/>
      <c r="H12" s="14">
        <v>85000</v>
      </c>
      <c r="I12" s="14">
        <v>85000</v>
      </c>
      <c r="J12" s="14">
        <f t="shared" ref="J12:J16" si="0">SUM(H12:I12)</f>
        <v>170000</v>
      </c>
      <c r="K12" s="67" t="s">
        <v>129</v>
      </c>
      <c r="L12" s="23" t="s">
        <v>130</v>
      </c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259750</v>
      </c>
      <c r="G13" s="14">
        <v>42750</v>
      </c>
      <c r="H13" s="14"/>
      <c r="I13" s="14"/>
      <c r="J13" s="14">
        <f t="shared" si="0"/>
        <v>0</v>
      </c>
      <c r="K13" s="10"/>
      <c r="L13" s="1"/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120000</v>
      </c>
      <c r="G14" s="14">
        <v>36000</v>
      </c>
      <c r="H14" s="14"/>
      <c r="I14" s="14"/>
      <c r="J14" s="14">
        <f t="shared" si="0"/>
        <v>0</v>
      </c>
      <c r="K14" s="10"/>
      <c r="L14" s="10"/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17500</v>
      </c>
      <c r="G15" s="14">
        <v>15750</v>
      </c>
      <c r="H15" s="14">
        <v>22500</v>
      </c>
      <c r="I15" s="14">
        <v>17500</v>
      </c>
      <c r="J15" s="14">
        <f t="shared" si="0"/>
        <v>40000</v>
      </c>
      <c r="K15" s="10" t="s">
        <v>128</v>
      </c>
      <c r="L15" s="1" t="s">
        <v>82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262250</v>
      </c>
      <c r="G16" s="14">
        <v>33750</v>
      </c>
      <c r="H16" s="14"/>
      <c r="I16" s="14"/>
      <c r="J16" s="14">
        <f t="shared" si="0"/>
        <v>0</v>
      </c>
      <c r="K16" s="10"/>
      <c r="L16" s="23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175000</v>
      </c>
      <c r="F17" s="27">
        <f t="shared" ref="F17:I17" si="1">SUM(F12:F16)</f>
        <v>659500</v>
      </c>
      <c r="G17" s="58">
        <f t="shared" si="1"/>
        <v>128250</v>
      </c>
      <c r="H17" s="27">
        <f t="shared" si="1"/>
        <v>107500</v>
      </c>
      <c r="I17" s="27">
        <f t="shared" si="1"/>
        <v>102500</v>
      </c>
      <c r="J17" s="27">
        <f>SUM(J12:J16)</f>
        <v>210000</v>
      </c>
      <c r="K17" s="10" t="s">
        <v>132</v>
      </c>
      <c r="L17" s="27" t="s">
        <v>36</v>
      </c>
      <c r="N17" s="39"/>
    </row>
    <row r="18" spans="1:14" ht="24.75" customHeight="1" x14ac:dyDescent="0.25">
      <c r="A18" s="120" t="s">
        <v>131</v>
      </c>
      <c r="B18" s="121"/>
      <c r="C18" s="121"/>
      <c r="D18" s="121"/>
      <c r="E18" s="121"/>
      <c r="F18" s="121"/>
      <c r="G18" s="121"/>
      <c r="H18" s="121"/>
      <c r="I18" s="122"/>
      <c r="J18" s="27">
        <v>-15000</v>
      </c>
      <c r="K18" s="71"/>
      <c r="L18" s="72"/>
      <c r="N18" s="39"/>
    </row>
    <row r="19" spans="1:14" ht="17.25" customHeight="1" x14ac:dyDescent="0.3">
      <c r="A19" s="102" t="s">
        <v>37</v>
      </c>
      <c r="B19" s="103"/>
      <c r="C19" s="103"/>
      <c r="D19" s="103"/>
      <c r="E19" s="103"/>
      <c r="F19" s="103"/>
      <c r="G19" s="103"/>
      <c r="H19" s="103"/>
      <c r="I19" s="104"/>
      <c r="J19" s="20">
        <f>-J17*0.1</f>
        <v>-21000</v>
      </c>
      <c r="N19" s="40"/>
    </row>
    <row r="20" spans="1:14" ht="17.25" customHeight="1" x14ac:dyDescent="0.3">
      <c r="A20" s="102" t="s">
        <v>38</v>
      </c>
      <c r="B20" s="103"/>
      <c r="C20" s="103"/>
      <c r="D20" s="103"/>
      <c r="E20" s="103"/>
      <c r="F20" s="103"/>
      <c r="G20" s="103"/>
      <c r="H20" s="103"/>
      <c r="I20" s="104"/>
      <c r="J20" s="27">
        <f>SUM(J17+J18+J19)</f>
        <v>174000</v>
      </c>
      <c r="N20" s="40"/>
    </row>
    <row r="21" spans="1:14" x14ac:dyDescent="0.25">
      <c r="M21" s="40"/>
    </row>
    <row r="22" spans="1:14" x14ac:dyDescent="0.25">
      <c r="G22" s="91"/>
      <c r="H22" s="91"/>
      <c r="I22" s="91"/>
      <c r="J22" s="91"/>
      <c r="K22" s="91"/>
      <c r="L22" s="91"/>
    </row>
    <row r="23" spans="1:14" ht="15.75" customHeight="1" x14ac:dyDescent="0.25">
      <c r="A23" s="100" t="s">
        <v>27</v>
      </c>
      <c r="B23" s="101"/>
      <c r="C23" s="7" t="s">
        <v>43</v>
      </c>
      <c r="D23" s="24"/>
      <c r="E23" s="24"/>
    </row>
    <row r="25" spans="1:14" x14ac:dyDescent="0.25">
      <c r="A25" s="118" t="s">
        <v>123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</row>
    <row r="26" spans="1:14" x14ac:dyDescent="0.25">
      <c r="A26" s="118" t="s">
        <v>134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</sheetData>
  <mergeCells count="15">
    <mergeCell ref="A23:B23"/>
    <mergeCell ref="A25:L25"/>
    <mergeCell ref="A26:L26"/>
    <mergeCell ref="K10:L10"/>
    <mergeCell ref="A17:D17"/>
    <mergeCell ref="A19:I19"/>
    <mergeCell ref="G22:L22"/>
    <mergeCell ref="A18:I18"/>
    <mergeCell ref="A20:I20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17" sqref="J1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137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73"/>
      <c r="M6" s="40"/>
    </row>
    <row r="7" spans="1:16" ht="18.75" x14ac:dyDescent="0.3">
      <c r="D7" s="73" t="s">
        <v>19</v>
      </c>
      <c r="E7" s="73"/>
      <c r="F7" s="90" t="s">
        <v>33</v>
      </c>
      <c r="G7" s="90"/>
      <c r="H7" s="90"/>
      <c r="I7" s="90"/>
      <c r="J7" s="90"/>
      <c r="K7" s="90"/>
      <c r="L7" s="90"/>
      <c r="M7" s="40"/>
    </row>
    <row r="8" spans="1:16" ht="16.5" customHeight="1" x14ac:dyDescent="0.3">
      <c r="A8" s="4"/>
      <c r="D8" s="73"/>
      <c r="E8" s="73"/>
      <c r="F8" s="89" t="s">
        <v>110</v>
      </c>
      <c r="G8" s="89"/>
      <c r="H8" s="89"/>
      <c r="I8" s="89"/>
      <c r="J8" s="89"/>
      <c r="K8" s="89"/>
      <c r="L8" s="89"/>
      <c r="M8" s="40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3" t="s">
        <v>121</v>
      </c>
      <c r="C12" s="11" t="s">
        <v>120</v>
      </c>
      <c r="D12" s="70" t="s">
        <v>119</v>
      </c>
      <c r="E12" s="14">
        <v>85000</v>
      </c>
      <c r="F12" s="2"/>
      <c r="G12" s="15"/>
      <c r="H12" s="14">
        <v>85000</v>
      </c>
      <c r="I12" s="14"/>
      <c r="J12" s="14">
        <f>SUM(H12:I12)</f>
        <v>85000</v>
      </c>
      <c r="K12" s="10" t="s">
        <v>140</v>
      </c>
      <c r="L12" s="23" t="s">
        <v>141</v>
      </c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407250</v>
      </c>
      <c r="G13" s="9">
        <v>128250</v>
      </c>
      <c r="H13" s="14"/>
      <c r="I13" s="14">
        <v>22500</v>
      </c>
      <c r="J13" s="14">
        <f t="shared" ref="J13:J16" si="0">SUM(H13:I13)</f>
        <v>22500</v>
      </c>
      <c r="K13" s="10"/>
      <c r="L13" s="21" t="s">
        <v>138</v>
      </c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263000</v>
      </c>
      <c r="G14" s="9">
        <v>121500</v>
      </c>
      <c r="H14" s="14"/>
      <c r="I14" s="14"/>
      <c r="J14" s="14">
        <f t="shared" si="0"/>
        <v>0</v>
      </c>
      <c r="K14" s="10"/>
      <c r="L14" s="10"/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165000</v>
      </c>
      <c r="G15" s="14">
        <v>98000</v>
      </c>
      <c r="H15" s="14">
        <v>22500</v>
      </c>
      <c r="I15" s="14"/>
      <c r="J15" s="14">
        <f t="shared" si="0"/>
        <v>22500</v>
      </c>
      <c r="K15" s="10" t="s">
        <v>139</v>
      </c>
      <c r="L15" s="74" t="s">
        <v>39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558250</v>
      </c>
      <c r="G16" s="9">
        <v>118250</v>
      </c>
      <c r="H16" s="14"/>
      <c r="I16" s="14"/>
      <c r="J16" s="14">
        <f t="shared" si="0"/>
        <v>0</v>
      </c>
      <c r="K16" s="10"/>
      <c r="L16" s="23"/>
      <c r="M16" s="40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175000</v>
      </c>
      <c r="F17" s="75">
        <f t="shared" ref="F17:J17" si="1">SUM(F12:F16)</f>
        <v>1393500</v>
      </c>
      <c r="G17" s="58">
        <f t="shared" si="1"/>
        <v>466000</v>
      </c>
      <c r="H17" s="58">
        <f t="shared" si="1"/>
        <v>107500</v>
      </c>
      <c r="I17" s="58">
        <f t="shared" si="1"/>
        <v>22500</v>
      </c>
      <c r="J17" s="58">
        <f t="shared" si="1"/>
        <v>130000</v>
      </c>
      <c r="K17" s="10"/>
      <c r="L17" s="27"/>
      <c r="N17" s="39"/>
    </row>
    <row r="18" spans="1:14" ht="24.75" customHeight="1" x14ac:dyDescent="0.25">
      <c r="A18" s="120" t="s">
        <v>131</v>
      </c>
      <c r="B18" s="121"/>
      <c r="C18" s="121"/>
      <c r="D18" s="121"/>
      <c r="E18" s="121"/>
      <c r="F18" s="121"/>
      <c r="G18" s="121"/>
      <c r="H18" s="121"/>
      <c r="I18" s="122"/>
      <c r="J18" s="27">
        <v>5000</v>
      </c>
      <c r="K18" s="71"/>
      <c r="L18" s="72"/>
      <c r="N18" s="39"/>
    </row>
    <row r="19" spans="1:14" ht="17.25" customHeight="1" x14ac:dyDescent="0.3">
      <c r="A19" s="102" t="s">
        <v>37</v>
      </c>
      <c r="B19" s="103"/>
      <c r="C19" s="103"/>
      <c r="D19" s="103"/>
      <c r="E19" s="103"/>
      <c r="F19" s="103"/>
      <c r="G19" s="103"/>
      <c r="H19" s="103"/>
      <c r="I19" s="104"/>
      <c r="J19" s="20">
        <f>-J17*0.1</f>
        <v>-13000</v>
      </c>
      <c r="N19" s="40"/>
    </row>
    <row r="20" spans="1:14" ht="17.25" customHeight="1" x14ac:dyDescent="0.3">
      <c r="A20" s="102" t="s">
        <v>38</v>
      </c>
      <c r="B20" s="103"/>
      <c r="C20" s="103"/>
      <c r="D20" s="103"/>
      <c r="E20" s="103"/>
      <c r="F20" s="103"/>
      <c r="G20" s="103"/>
      <c r="H20" s="103"/>
      <c r="I20" s="104"/>
      <c r="J20" s="27">
        <f>J17+J19</f>
        <v>117000</v>
      </c>
      <c r="N20" s="40"/>
    </row>
    <row r="21" spans="1:14" x14ac:dyDescent="0.25">
      <c r="M21" s="40"/>
    </row>
    <row r="22" spans="1:14" x14ac:dyDescent="0.25">
      <c r="G22" s="91"/>
      <c r="H22" s="91"/>
      <c r="I22" s="91"/>
      <c r="J22" s="91"/>
      <c r="K22" s="91"/>
      <c r="L22" s="91"/>
    </row>
    <row r="23" spans="1:14" ht="15.75" customHeight="1" x14ac:dyDescent="0.25">
      <c r="A23" s="100" t="s">
        <v>27</v>
      </c>
      <c r="B23" s="101"/>
      <c r="C23" s="7" t="s">
        <v>43</v>
      </c>
      <c r="D23" s="24"/>
      <c r="E23" s="24"/>
    </row>
    <row r="25" spans="1:14" x14ac:dyDescent="0.25">
      <c r="A25" s="118" t="s">
        <v>123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</row>
    <row r="26" spans="1:14" x14ac:dyDescent="0.25">
      <c r="A26" s="118" t="s">
        <v>134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</sheetData>
  <mergeCells count="15">
    <mergeCell ref="A23:B23"/>
    <mergeCell ref="A25:L25"/>
    <mergeCell ref="A26:L26"/>
    <mergeCell ref="K10:L10"/>
    <mergeCell ref="A17:D17"/>
    <mergeCell ref="A18:I18"/>
    <mergeCell ref="A19:I19"/>
    <mergeCell ref="A20:I20"/>
    <mergeCell ref="G22:L22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142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76"/>
      <c r="M6" s="40"/>
    </row>
    <row r="7" spans="1:16" ht="18.75" x14ac:dyDescent="0.3">
      <c r="D7" s="76" t="s">
        <v>19</v>
      </c>
      <c r="E7" s="76"/>
      <c r="F7" s="90" t="s">
        <v>33</v>
      </c>
      <c r="G7" s="90"/>
      <c r="H7" s="90"/>
      <c r="I7" s="90"/>
      <c r="J7" s="90"/>
      <c r="K7" s="90"/>
      <c r="L7" s="90"/>
      <c r="M7" s="40"/>
    </row>
    <row r="8" spans="1:16" ht="16.5" customHeight="1" x14ac:dyDescent="0.3">
      <c r="A8" s="4"/>
      <c r="D8" s="76"/>
      <c r="E8" s="76"/>
      <c r="F8" s="89" t="s">
        <v>110</v>
      </c>
      <c r="G8" s="89"/>
      <c r="H8" s="89"/>
      <c r="I8" s="89"/>
      <c r="J8" s="89"/>
      <c r="K8" s="89"/>
      <c r="L8" s="89"/>
      <c r="M8" s="40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3" t="s">
        <v>121</v>
      </c>
      <c r="C12" s="11" t="s">
        <v>120</v>
      </c>
      <c r="D12" s="70" t="s">
        <v>119</v>
      </c>
      <c r="E12" s="14">
        <v>85000</v>
      </c>
      <c r="F12" s="2"/>
      <c r="G12" s="15"/>
      <c r="H12" s="14">
        <v>85000</v>
      </c>
      <c r="I12" s="14"/>
      <c r="J12" s="14">
        <f>SUM(H12:I12)</f>
        <v>85000</v>
      </c>
      <c r="K12" s="10" t="s">
        <v>143</v>
      </c>
      <c r="L12" s="23" t="s">
        <v>144</v>
      </c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456750</v>
      </c>
      <c r="G13" s="9">
        <v>51750</v>
      </c>
      <c r="H13" s="14"/>
      <c r="I13" s="14"/>
      <c r="J13" s="14"/>
      <c r="K13" s="10"/>
      <c r="L13" s="21"/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314500</v>
      </c>
      <c r="G14" s="9">
        <v>47250</v>
      </c>
      <c r="H14" s="14"/>
      <c r="I14" s="14"/>
      <c r="J14" s="14"/>
      <c r="K14" s="10"/>
      <c r="L14" s="10"/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167750</v>
      </c>
      <c r="G15" s="14">
        <v>20250</v>
      </c>
      <c r="H15" s="14">
        <v>22500</v>
      </c>
      <c r="I15" s="14"/>
      <c r="J15" s="14">
        <f t="shared" ref="J15" si="0">SUM(H15:I15)</f>
        <v>22500</v>
      </c>
      <c r="K15" s="10" t="s">
        <v>145</v>
      </c>
      <c r="L15" s="74" t="s">
        <v>39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540250</v>
      </c>
      <c r="G16" s="9">
        <v>42750</v>
      </c>
      <c r="H16" s="14"/>
      <c r="I16" s="14"/>
      <c r="J16" s="14"/>
      <c r="K16" s="10"/>
      <c r="L16" s="23"/>
      <c r="M16" s="40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175000</v>
      </c>
      <c r="F17" s="75">
        <f t="shared" ref="F17:J17" si="1">SUM(F12:F16)</f>
        <v>1479250</v>
      </c>
      <c r="G17" s="58">
        <f t="shared" si="1"/>
        <v>162000</v>
      </c>
      <c r="H17" s="58">
        <f t="shared" si="1"/>
        <v>107500</v>
      </c>
      <c r="I17" s="58">
        <f t="shared" si="1"/>
        <v>0</v>
      </c>
      <c r="J17" s="58">
        <f t="shared" si="1"/>
        <v>107500</v>
      </c>
      <c r="K17" s="10"/>
      <c r="L17" s="27"/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f>-J17*0.1</f>
        <v>-10750</v>
      </c>
      <c r="N18" s="40"/>
    </row>
    <row r="19" spans="1:14" ht="17.25" customHeight="1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27">
        <f>SUM(J17:J18)</f>
        <v>96750</v>
      </c>
      <c r="N19" s="40"/>
    </row>
    <row r="20" spans="1:14" x14ac:dyDescent="0.25">
      <c r="J20">
        <v>79200</v>
      </c>
      <c r="K20" t="s">
        <v>146</v>
      </c>
      <c r="M20" s="40"/>
    </row>
    <row r="21" spans="1:14" x14ac:dyDescent="0.25">
      <c r="J21">
        <v>-9000</v>
      </c>
    </row>
    <row r="22" spans="1:14" ht="15.75" customHeight="1" x14ac:dyDescent="0.25">
      <c r="A22" s="100" t="s">
        <v>27</v>
      </c>
      <c r="B22" s="101"/>
      <c r="C22" s="7" t="s">
        <v>43</v>
      </c>
      <c r="D22" s="24"/>
      <c r="E22" s="24"/>
      <c r="J22" s="40">
        <f>SUM(J19:J21)</f>
        <v>166950</v>
      </c>
    </row>
    <row r="24" spans="1:14" x14ac:dyDescent="0.25">
      <c r="A24" s="118" t="s">
        <v>123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</row>
    <row r="25" spans="1:14" x14ac:dyDescent="0.25">
      <c r="A25" s="118" t="s">
        <v>134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</row>
  </sheetData>
  <mergeCells count="13">
    <mergeCell ref="A9:L9"/>
    <mergeCell ref="A4:L4"/>
    <mergeCell ref="C6:I6"/>
    <mergeCell ref="J6:K6"/>
    <mergeCell ref="F7:L7"/>
    <mergeCell ref="F8:L8"/>
    <mergeCell ref="A22:B22"/>
    <mergeCell ref="A24:L24"/>
    <mergeCell ref="A25:L25"/>
    <mergeCell ref="K10:L10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K18" sqref="K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2" ht="10.5" customHeight="1" x14ac:dyDescent="0.3">
      <c r="E5" s="5"/>
      <c r="I5" s="5"/>
    </row>
    <row r="6" spans="1:12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25"/>
    </row>
    <row r="7" spans="1:12" ht="18.75" x14ac:dyDescent="0.3">
      <c r="D7" s="25" t="s">
        <v>19</v>
      </c>
      <c r="E7" s="25"/>
      <c r="F7" s="90" t="s">
        <v>33</v>
      </c>
      <c r="G7" s="90"/>
      <c r="H7" s="90"/>
      <c r="I7" s="90"/>
      <c r="J7" s="90"/>
      <c r="K7" s="90"/>
      <c r="L7" s="90"/>
    </row>
    <row r="8" spans="1:12" ht="9" customHeight="1" x14ac:dyDescent="0.3">
      <c r="A8" s="4"/>
      <c r="D8" s="25"/>
      <c r="E8" s="25"/>
      <c r="F8" s="25"/>
      <c r="G8" s="25"/>
      <c r="H8" s="25"/>
      <c r="I8" s="25"/>
      <c r="J8" s="25"/>
      <c r="K8" s="26"/>
      <c r="L8" s="26"/>
    </row>
    <row r="9" spans="1:12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1">
        <v>1</v>
      </c>
      <c r="B12" s="16" t="s">
        <v>16</v>
      </c>
      <c r="C12" s="11" t="s">
        <v>41</v>
      </c>
      <c r="D12" s="7" t="s">
        <v>25</v>
      </c>
      <c r="E12" s="14">
        <v>80000</v>
      </c>
      <c r="F12" s="14">
        <v>192000</v>
      </c>
      <c r="G12" s="14">
        <v>32000</v>
      </c>
      <c r="H12" s="14"/>
      <c r="I12" s="14">
        <v>160000</v>
      </c>
      <c r="J12" s="14">
        <f>SUM(H12:I12)</f>
        <v>160000</v>
      </c>
      <c r="K12" s="93" t="s">
        <v>45</v>
      </c>
      <c r="L12" s="94"/>
    </row>
    <row r="13" spans="1:12" ht="20.25" customHeight="1" x14ac:dyDescent="0.25">
      <c r="A13" s="1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139250</v>
      </c>
      <c r="G13" s="14">
        <v>24250</v>
      </c>
      <c r="H13" s="14">
        <v>22500</v>
      </c>
      <c r="I13" s="14"/>
      <c r="J13" s="14">
        <f t="shared" ref="J13:J16" si="0">SUM(H13:I13)</f>
        <v>22500</v>
      </c>
      <c r="K13" s="10" t="s">
        <v>51</v>
      </c>
      <c r="L13" s="21" t="s">
        <v>34</v>
      </c>
    </row>
    <row r="14" spans="1:12" ht="20.25" customHeight="1" x14ac:dyDescent="0.25">
      <c r="A14" s="1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248000</v>
      </c>
      <c r="G14" s="14">
        <v>18000</v>
      </c>
      <c r="H14" s="14"/>
      <c r="I14" s="14"/>
      <c r="J14" s="14">
        <f t="shared" si="0"/>
        <v>0</v>
      </c>
      <c r="K14" s="10"/>
      <c r="L14" s="23"/>
    </row>
    <row r="15" spans="1:12" ht="20.25" customHeight="1" x14ac:dyDescent="0.25">
      <c r="A15" s="1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175750</v>
      </c>
      <c r="G15" s="14">
        <v>11250</v>
      </c>
      <c r="H15" s="14">
        <v>22500</v>
      </c>
      <c r="I15" s="14">
        <v>7500</v>
      </c>
      <c r="J15" s="14">
        <f t="shared" si="0"/>
        <v>30000</v>
      </c>
      <c r="K15" s="10" t="s">
        <v>46</v>
      </c>
      <c r="L15" s="23" t="s">
        <v>39</v>
      </c>
    </row>
    <row r="16" spans="1:12" ht="20.25" customHeight="1" x14ac:dyDescent="0.25">
      <c r="A16" s="1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95750</v>
      </c>
      <c r="G16" s="14">
        <v>15750</v>
      </c>
      <c r="H16" s="14">
        <v>22500</v>
      </c>
      <c r="I16" s="14"/>
      <c r="J16" s="14">
        <f t="shared" si="0"/>
        <v>22500</v>
      </c>
      <c r="K16" s="10" t="s">
        <v>52</v>
      </c>
      <c r="L16" s="23" t="s">
        <v>39</v>
      </c>
    </row>
    <row r="17" spans="1:12" ht="24.75" customHeight="1" x14ac:dyDescent="0.25">
      <c r="A17" s="85" t="s">
        <v>42</v>
      </c>
      <c r="B17" s="85"/>
      <c r="C17" s="85"/>
      <c r="D17" s="85"/>
      <c r="E17" s="14">
        <f>SUM(E12:E16)</f>
        <v>170000</v>
      </c>
      <c r="F17" s="14">
        <f>SUM(F12:F16)</f>
        <v>850750</v>
      </c>
      <c r="G17" s="9">
        <f>SUM(G12:G16)</f>
        <v>101250</v>
      </c>
      <c r="H17" s="9">
        <f t="shared" ref="H17:J17" si="1">SUM(H12:H16)</f>
        <v>67500</v>
      </c>
      <c r="I17" s="9">
        <f t="shared" si="1"/>
        <v>167500</v>
      </c>
      <c r="J17" s="9">
        <f t="shared" si="1"/>
        <v>235000</v>
      </c>
      <c r="K17" s="8" t="s">
        <v>84</v>
      </c>
      <c r="L17" s="22" t="s">
        <v>36</v>
      </c>
    </row>
    <row r="18" spans="1:12" ht="17.25" customHeight="1" x14ac:dyDescent="0.3">
      <c r="A18" s="86" t="s">
        <v>37</v>
      </c>
      <c r="B18" s="86"/>
      <c r="C18" s="86"/>
      <c r="D18" s="86"/>
      <c r="E18" s="86"/>
      <c r="F18" s="86"/>
      <c r="G18" s="86"/>
      <c r="H18" s="86"/>
      <c r="I18" s="86"/>
      <c r="J18" s="20">
        <f>-J17*0.1</f>
        <v>-23500</v>
      </c>
    </row>
    <row r="19" spans="1:12" ht="18.75" x14ac:dyDescent="0.3">
      <c r="A19" s="86" t="s">
        <v>38</v>
      </c>
      <c r="B19" s="86"/>
      <c r="C19" s="86"/>
      <c r="D19" s="86"/>
      <c r="E19" s="86"/>
      <c r="F19" s="86"/>
      <c r="G19" s="86"/>
      <c r="H19" s="86"/>
      <c r="I19" s="86"/>
      <c r="J19" s="14">
        <f>SUM(J17:J18)</f>
        <v>211500</v>
      </c>
    </row>
    <row r="20" spans="1:12" ht="18.75" x14ac:dyDescent="0.3">
      <c r="A20" s="95" t="s">
        <v>47</v>
      </c>
      <c r="B20" s="95"/>
      <c r="C20" s="95"/>
      <c r="D20" s="95"/>
      <c r="E20" s="95"/>
      <c r="F20" s="95"/>
      <c r="G20" s="95"/>
      <c r="H20" s="95"/>
      <c r="I20" s="95"/>
      <c r="J20" s="14">
        <v>-160000</v>
      </c>
    </row>
    <row r="21" spans="1:12" ht="18.75" x14ac:dyDescent="0.3">
      <c r="A21" s="78" t="s">
        <v>53</v>
      </c>
      <c r="B21" s="79"/>
      <c r="C21" s="79"/>
      <c r="D21" s="79"/>
      <c r="E21" s="79"/>
      <c r="F21" s="79"/>
      <c r="G21" s="79"/>
      <c r="H21" s="79"/>
      <c r="I21" s="80"/>
      <c r="J21" s="14">
        <v>-40000</v>
      </c>
    </row>
    <row r="22" spans="1:12" ht="18.75" x14ac:dyDescent="0.3">
      <c r="A22" s="95" t="s">
        <v>48</v>
      </c>
      <c r="B22" s="95"/>
      <c r="C22" s="95"/>
      <c r="D22" s="95"/>
      <c r="E22" s="95"/>
      <c r="F22" s="95"/>
      <c r="G22" s="95"/>
      <c r="H22" s="95"/>
      <c r="I22" s="95"/>
      <c r="J22" s="27">
        <f>SUM(J19:J21)</f>
        <v>11500</v>
      </c>
    </row>
    <row r="23" spans="1:12" x14ac:dyDescent="0.25">
      <c r="G23" s="91"/>
      <c r="H23" s="91"/>
      <c r="I23" s="91"/>
      <c r="J23" s="91"/>
      <c r="K23" s="91"/>
      <c r="L23" s="91"/>
    </row>
    <row r="24" spans="1:12" ht="15.75" customHeight="1" x14ac:dyDescent="0.25">
      <c r="A24" s="92" t="s">
        <v>27</v>
      </c>
      <c r="B24" s="92"/>
      <c r="C24" s="7" t="s">
        <v>43</v>
      </c>
      <c r="D24" s="24"/>
      <c r="E24" s="24"/>
    </row>
    <row r="26" spans="1:12" x14ac:dyDescent="0.25">
      <c r="B26" s="31"/>
      <c r="C26" s="32"/>
      <c r="D26" s="32"/>
      <c r="E26" s="30"/>
      <c r="F26" s="30"/>
      <c r="G26" s="30"/>
      <c r="H26" s="30"/>
      <c r="I26" s="30"/>
      <c r="J26" s="30"/>
    </row>
    <row r="27" spans="1:12" x14ac:dyDescent="0.25">
      <c r="B27" s="33"/>
      <c r="C27" s="82"/>
      <c r="D27" s="82"/>
    </row>
    <row r="28" spans="1:12" x14ac:dyDescent="0.25">
      <c r="B28" s="34"/>
      <c r="C28" s="83"/>
      <c r="D28" s="83"/>
    </row>
    <row r="29" spans="1:12" x14ac:dyDescent="0.25">
      <c r="B29" s="34"/>
      <c r="C29" s="83"/>
      <c r="D29" s="83"/>
    </row>
    <row r="30" spans="1:12" x14ac:dyDescent="0.25">
      <c r="B30" s="34"/>
      <c r="C30" s="83"/>
      <c r="D30" s="83"/>
    </row>
    <row r="31" spans="1:12" x14ac:dyDescent="0.25">
      <c r="B31" s="33"/>
      <c r="C31" s="81"/>
      <c r="D31" s="81"/>
    </row>
  </sheetData>
  <mergeCells count="20">
    <mergeCell ref="G23:L23"/>
    <mergeCell ref="A24:B24"/>
    <mergeCell ref="K12:L12"/>
    <mergeCell ref="A20:I20"/>
    <mergeCell ref="A22:I22"/>
    <mergeCell ref="A4:L4"/>
    <mergeCell ref="C6:I6"/>
    <mergeCell ref="J6:K6"/>
    <mergeCell ref="F7:L7"/>
    <mergeCell ref="A9:L9"/>
    <mergeCell ref="K10:L10"/>
    <mergeCell ref="A21:I21"/>
    <mergeCell ref="A17:D17"/>
    <mergeCell ref="A18:I18"/>
    <mergeCell ref="A19:I19"/>
    <mergeCell ref="C31:D31"/>
    <mergeCell ref="C27:D27"/>
    <mergeCell ref="C28:D28"/>
    <mergeCell ref="C29:D29"/>
    <mergeCell ref="C30:D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G19" sqref="G19:L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7" t="s">
        <v>54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2" ht="10.5" customHeight="1" x14ac:dyDescent="0.3">
      <c r="E5" s="5"/>
      <c r="I5" s="5"/>
    </row>
    <row r="6" spans="1:12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28"/>
    </row>
    <row r="7" spans="1:12" ht="18.75" x14ac:dyDescent="0.3">
      <c r="D7" s="28" t="s">
        <v>19</v>
      </c>
      <c r="E7" s="28"/>
      <c r="F7" s="90" t="s">
        <v>33</v>
      </c>
      <c r="G7" s="90"/>
      <c r="H7" s="90"/>
      <c r="I7" s="90"/>
      <c r="J7" s="90"/>
      <c r="K7" s="90"/>
      <c r="L7" s="90"/>
    </row>
    <row r="8" spans="1:12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2" ht="20.25" customHeight="1" x14ac:dyDescent="0.25">
      <c r="A12" s="6">
        <v>1</v>
      </c>
      <c r="B12" s="3" t="s">
        <v>21</v>
      </c>
      <c r="C12" s="11" t="s">
        <v>22</v>
      </c>
      <c r="D12" s="7" t="s">
        <v>40</v>
      </c>
      <c r="E12" s="14">
        <v>22500</v>
      </c>
      <c r="F12" s="14">
        <v>139250</v>
      </c>
      <c r="G12" s="14">
        <v>24250</v>
      </c>
      <c r="H12" s="96" t="s">
        <v>101</v>
      </c>
      <c r="I12" s="97"/>
      <c r="J12" s="97"/>
      <c r="K12" s="97"/>
      <c r="L12" s="98"/>
    </row>
    <row r="13" spans="1:12" ht="20.25" customHeight="1" x14ac:dyDescent="0.25">
      <c r="A13" s="6">
        <v>2</v>
      </c>
      <c r="B13" s="3" t="s">
        <v>23</v>
      </c>
      <c r="C13" s="11" t="s">
        <v>24</v>
      </c>
      <c r="D13" s="7" t="s">
        <v>26</v>
      </c>
      <c r="E13" s="14">
        <v>22500</v>
      </c>
      <c r="F13" s="14">
        <v>272750</v>
      </c>
      <c r="G13" s="14">
        <v>20250</v>
      </c>
      <c r="H13" s="14">
        <v>22500</v>
      </c>
      <c r="I13" s="14"/>
      <c r="J13" s="14">
        <f t="shared" ref="J13:J15" si="0">SUM(H13:I13)</f>
        <v>22500</v>
      </c>
      <c r="K13" s="10" t="s">
        <v>56</v>
      </c>
      <c r="L13" s="23" t="s">
        <v>39</v>
      </c>
    </row>
    <row r="14" spans="1:12" ht="20.25" customHeight="1" x14ac:dyDescent="0.25">
      <c r="A14" s="6">
        <v>3</v>
      </c>
      <c r="B14" s="3" t="s">
        <v>27</v>
      </c>
      <c r="C14" s="11" t="s">
        <v>28</v>
      </c>
      <c r="D14" s="7" t="s">
        <v>31</v>
      </c>
      <c r="E14" s="14">
        <v>22500</v>
      </c>
      <c r="F14" s="14">
        <v>168250</v>
      </c>
      <c r="G14" s="14">
        <v>11250</v>
      </c>
      <c r="H14" s="14">
        <v>22500</v>
      </c>
      <c r="I14" s="14"/>
      <c r="J14" s="14">
        <f t="shared" si="0"/>
        <v>22500</v>
      </c>
      <c r="K14" s="10" t="s">
        <v>55</v>
      </c>
      <c r="L14" s="23" t="s">
        <v>39</v>
      </c>
    </row>
    <row r="15" spans="1:12" ht="20.25" customHeight="1" x14ac:dyDescent="0.25">
      <c r="A15" s="6">
        <v>4</v>
      </c>
      <c r="B15" s="3" t="s">
        <v>50</v>
      </c>
      <c r="C15" s="11" t="s">
        <v>29</v>
      </c>
      <c r="D15" s="7" t="s">
        <v>49</v>
      </c>
      <c r="E15" s="14">
        <v>22500</v>
      </c>
      <c r="F15" s="14">
        <v>95750</v>
      </c>
      <c r="G15" s="14">
        <v>15750</v>
      </c>
      <c r="H15" s="14"/>
      <c r="I15" s="14"/>
      <c r="J15" s="14">
        <f t="shared" si="0"/>
        <v>0</v>
      </c>
      <c r="K15" s="10"/>
      <c r="L15" s="23"/>
    </row>
    <row r="16" spans="1:12" ht="24.75" customHeight="1" x14ac:dyDescent="0.25">
      <c r="A16" s="85" t="s">
        <v>42</v>
      </c>
      <c r="B16" s="85"/>
      <c r="C16" s="85"/>
      <c r="D16" s="85"/>
      <c r="E16" s="14">
        <f>SUM(E12:E15)</f>
        <v>90000</v>
      </c>
      <c r="F16" s="14">
        <f>SUM(F12:F15)</f>
        <v>676000</v>
      </c>
      <c r="G16" s="14">
        <f>SUM(G12:G15)</f>
        <v>71500</v>
      </c>
      <c r="H16" s="14">
        <f>SUM(H12:H15)</f>
        <v>45000</v>
      </c>
      <c r="I16" s="14">
        <f t="shared" ref="I16:J16" si="1">SUM(I12:I15)</f>
        <v>0</v>
      </c>
      <c r="J16" s="14">
        <f t="shared" si="1"/>
        <v>45000</v>
      </c>
      <c r="K16" s="8" t="s">
        <v>85</v>
      </c>
      <c r="L16" s="22" t="s">
        <v>36</v>
      </c>
    </row>
    <row r="17" spans="1:12" ht="17.25" customHeight="1" x14ac:dyDescent="0.3">
      <c r="A17" s="86" t="s">
        <v>37</v>
      </c>
      <c r="B17" s="86"/>
      <c r="C17" s="86"/>
      <c r="D17" s="86"/>
      <c r="E17" s="86"/>
      <c r="F17" s="86"/>
      <c r="G17" s="86"/>
      <c r="H17" s="86"/>
      <c r="I17" s="86"/>
      <c r="J17" s="20">
        <f>-J16*0.1</f>
        <v>-4500</v>
      </c>
    </row>
    <row r="18" spans="1:12" ht="18.75" x14ac:dyDescent="0.3">
      <c r="A18" s="86" t="s">
        <v>38</v>
      </c>
      <c r="B18" s="86"/>
      <c r="C18" s="86"/>
      <c r="D18" s="86"/>
      <c r="E18" s="86"/>
      <c r="F18" s="86"/>
      <c r="G18" s="86"/>
      <c r="H18" s="86"/>
      <c r="I18" s="86"/>
      <c r="J18" s="14">
        <f>SUM(J16:J17)</f>
        <v>40500</v>
      </c>
    </row>
    <row r="19" spans="1:12" x14ac:dyDescent="0.25">
      <c r="G19" s="91"/>
      <c r="H19" s="91"/>
      <c r="I19" s="91"/>
      <c r="J19" s="91"/>
      <c r="K19" s="91"/>
      <c r="L19" s="91"/>
    </row>
    <row r="20" spans="1:12" ht="15.75" customHeight="1" x14ac:dyDescent="0.25">
      <c r="A20" s="92" t="s">
        <v>27</v>
      </c>
      <c r="B20" s="92"/>
      <c r="C20" s="7" t="s">
        <v>43</v>
      </c>
      <c r="D20" s="24"/>
      <c r="E20" s="24"/>
    </row>
    <row r="22" spans="1:12" x14ac:dyDescent="0.25">
      <c r="B22" s="31"/>
      <c r="C22" s="32"/>
      <c r="D22" s="32"/>
      <c r="E22" s="30"/>
      <c r="F22" s="30"/>
      <c r="G22" s="30"/>
      <c r="H22" s="30"/>
      <c r="I22" s="30"/>
      <c r="J22" s="30"/>
    </row>
    <row r="23" spans="1:12" x14ac:dyDescent="0.25">
      <c r="B23" s="33"/>
      <c r="C23" s="82"/>
      <c r="D23" s="82"/>
    </row>
    <row r="24" spans="1:12" x14ac:dyDescent="0.25">
      <c r="B24" s="34"/>
      <c r="C24" s="83"/>
      <c r="D24" s="83"/>
    </row>
    <row r="25" spans="1:12" x14ac:dyDescent="0.25">
      <c r="B25" s="34"/>
      <c r="C25" s="83"/>
      <c r="D25" s="83"/>
    </row>
    <row r="26" spans="1:12" x14ac:dyDescent="0.25">
      <c r="B26" s="34"/>
      <c r="C26" s="83"/>
      <c r="D26" s="83"/>
    </row>
    <row r="27" spans="1:12" x14ac:dyDescent="0.25">
      <c r="B27" s="33"/>
      <c r="C27" s="81"/>
      <c r="D27" s="81"/>
    </row>
  </sheetData>
  <mergeCells count="17">
    <mergeCell ref="C26:D26"/>
    <mergeCell ref="C27:D27"/>
    <mergeCell ref="G19:L19"/>
    <mergeCell ref="A20:B20"/>
    <mergeCell ref="C23:D23"/>
    <mergeCell ref="C24:D24"/>
    <mergeCell ref="C25:D25"/>
    <mergeCell ref="A16:D16"/>
    <mergeCell ref="A17:I17"/>
    <mergeCell ref="A18:I18"/>
    <mergeCell ref="A4:L4"/>
    <mergeCell ref="C6:I6"/>
    <mergeCell ref="J6:K6"/>
    <mergeCell ref="F7:L7"/>
    <mergeCell ref="A9:L9"/>
    <mergeCell ref="K10:L10"/>
    <mergeCell ref="H12:L1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6" workbookViewId="0">
      <selection activeCell="J19" sqref="J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87" t="s">
        <v>57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5" ht="10.5" customHeight="1" x14ac:dyDescent="0.3">
      <c r="E5" s="5"/>
      <c r="I5" s="5"/>
    </row>
    <row r="6" spans="1:15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36"/>
    </row>
    <row r="7" spans="1:15" ht="18.75" x14ac:dyDescent="0.3">
      <c r="D7" s="36" t="s">
        <v>19</v>
      </c>
      <c r="E7" s="36"/>
      <c r="F7" s="90" t="s">
        <v>33</v>
      </c>
      <c r="G7" s="90"/>
      <c r="H7" s="90"/>
      <c r="I7" s="90"/>
      <c r="J7" s="90"/>
      <c r="K7" s="90"/>
      <c r="L7" s="90"/>
    </row>
    <row r="8" spans="1:15" ht="9" customHeight="1" x14ac:dyDescent="0.3">
      <c r="A8" s="4"/>
      <c r="D8" s="36"/>
      <c r="E8" s="36"/>
      <c r="F8" s="36"/>
      <c r="G8" s="36"/>
      <c r="H8" s="36"/>
      <c r="I8" s="36"/>
      <c r="J8" s="36"/>
      <c r="K8" s="37"/>
      <c r="L8" s="37"/>
    </row>
    <row r="9" spans="1:15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5" ht="6.75" customHeight="1" x14ac:dyDescent="0.3">
      <c r="K10" s="84"/>
      <c r="L10" s="84"/>
    </row>
    <row r="11" spans="1:15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5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3">
        <v>79200</v>
      </c>
      <c r="I12" s="2"/>
      <c r="J12" s="14">
        <f>SUM(H12:I12)</f>
        <v>79200</v>
      </c>
      <c r="K12" s="10" t="s">
        <v>67</v>
      </c>
      <c r="L12" s="12" t="s">
        <v>66</v>
      </c>
    </row>
    <row r="13" spans="1:15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164000</v>
      </c>
      <c r="G13" s="14">
        <v>26500</v>
      </c>
      <c r="H13" s="14"/>
      <c r="I13" s="14"/>
      <c r="J13" s="14">
        <f t="shared" ref="J13:J14" si="0">SUM(H13:I13)</f>
        <v>0</v>
      </c>
      <c r="K13" s="10"/>
      <c r="L13" s="21"/>
      <c r="M13" s="18"/>
      <c r="N13" s="18"/>
      <c r="O13" s="41"/>
    </row>
    <row r="14" spans="1:15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272750</v>
      </c>
      <c r="G14" s="14">
        <v>20250</v>
      </c>
      <c r="H14" s="14"/>
      <c r="I14" s="14"/>
      <c r="J14" s="14">
        <f t="shared" si="0"/>
        <v>0</v>
      </c>
      <c r="K14" s="10"/>
      <c r="L14" s="23"/>
      <c r="M14" s="41"/>
      <c r="N14" s="41"/>
      <c r="O14" s="39"/>
    </row>
    <row r="15" spans="1:15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168250</v>
      </c>
      <c r="G15" s="14">
        <v>11250</v>
      </c>
      <c r="H15" s="14">
        <v>22500</v>
      </c>
      <c r="I15" s="14">
        <v>77500</v>
      </c>
      <c r="J15" s="14">
        <f>SUM(H15:I15)</f>
        <v>100000</v>
      </c>
      <c r="K15" s="10" t="s">
        <v>60</v>
      </c>
      <c r="L15" s="23" t="s">
        <v>39</v>
      </c>
    </row>
    <row r="16" spans="1:15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120500</v>
      </c>
      <c r="G16" s="14">
        <v>18000</v>
      </c>
      <c r="H16" s="14"/>
      <c r="I16" s="14"/>
      <c r="J16" s="14">
        <f t="shared" ref="J16" si="1">SUM(H16:I16)</f>
        <v>0</v>
      </c>
      <c r="K16" s="10"/>
      <c r="L16" s="23"/>
      <c r="N16" s="40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SUM(E13:E16)</f>
        <v>90000</v>
      </c>
      <c r="F17" s="27">
        <f>SUM(F13:F16)</f>
        <v>725500</v>
      </c>
      <c r="G17" s="27">
        <f>SUM(G13:G16)</f>
        <v>76000</v>
      </c>
      <c r="H17" s="27">
        <f t="shared" ref="H17:I17" si="2">SUM(H13:H16)</f>
        <v>22500</v>
      </c>
      <c r="I17" s="27">
        <f t="shared" si="2"/>
        <v>77500</v>
      </c>
      <c r="J17" s="27">
        <f>SUM(J12:J16)</f>
        <v>179200</v>
      </c>
      <c r="K17" s="8" t="s">
        <v>81</v>
      </c>
      <c r="L17" s="22" t="s">
        <v>36</v>
      </c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f>-19000</f>
        <v>-19000</v>
      </c>
      <c r="N18" s="40"/>
    </row>
    <row r="19" spans="1:14" ht="18.75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59">
        <f>SUM(J17:J18)</f>
        <v>160200</v>
      </c>
    </row>
    <row r="20" spans="1:14" ht="7.5" customHeight="1" x14ac:dyDescent="0.25">
      <c r="G20" s="91"/>
      <c r="H20" s="91"/>
      <c r="I20" s="91"/>
      <c r="J20" s="91"/>
      <c r="K20" s="91"/>
      <c r="L20" s="91"/>
    </row>
    <row r="21" spans="1:14" ht="15.75" customHeight="1" x14ac:dyDescent="0.25">
      <c r="A21" s="100" t="s">
        <v>27</v>
      </c>
      <c r="B21" s="101"/>
      <c r="C21" s="7" t="s">
        <v>43</v>
      </c>
      <c r="D21" s="24"/>
      <c r="E21" s="24"/>
    </row>
    <row r="22" spans="1:14" ht="6.75" customHeight="1" x14ac:dyDescent="0.25"/>
    <row r="23" spans="1:14" ht="15.75" x14ac:dyDescent="0.25">
      <c r="A23" s="6" t="s">
        <v>59</v>
      </c>
      <c r="B23" s="3" t="s">
        <v>27</v>
      </c>
      <c r="C23" s="11" t="s">
        <v>28</v>
      </c>
      <c r="D23" s="7" t="s">
        <v>31</v>
      </c>
      <c r="E23" s="109" t="s">
        <v>58</v>
      </c>
      <c r="F23" s="110"/>
      <c r="G23" s="110"/>
      <c r="H23" s="110"/>
      <c r="I23" s="110"/>
      <c r="J23" s="110"/>
      <c r="K23" s="110"/>
      <c r="L23" s="111"/>
    </row>
    <row r="24" spans="1:14" ht="6.75" customHeight="1" x14ac:dyDescent="0.25">
      <c r="B24" s="38"/>
      <c r="C24" s="82"/>
      <c r="D24" s="82"/>
    </row>
    <row r="25" spans="1:14" ht="18.75" x14ac:dyDescent="0.3">
      <c r="A25" s="108" t="s">
        <v>68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</row>
    <row r="26" spans="1:14" x14ac:dyDescent="0.25">
      <c r="B26" s="117" t="s">
        <v>74</v>
      </c>
      <c r="C26" s="117"/>
      <c r="D26" s="117"/>
      <c r="F26" s="99" t="s">
        <v>75</v>
      </c>
      <c r="G26" s="99"/>
      <c r="H26" s="99"/>
      <c r="I26" s="99"/>
    </row>
    <row r="27" spans="1:14" ht="15.75" x14ac:dyDescent="0.25">
      <c r="B27" s="46" t="s">
        <v>69</v>
      </c>
      <c r="C27" s="96">
        <v>60750</v>
      </c>
      <c r="D27" s="98"/>
      <c r="F27" s="114" t="s">
        <v>78</v>
      </c>
      <c r="G27" s="114"/>
      <c r="H27" s="96">
        <v>50000</v>
      </c>
      <c r="I27" s="98"/>
    </row>
    <row r="28" spans="1:14" ht="15.75" x14ac:dyDescent="0.25">
      <c r="B28" s="46" t="s">
        <v>70</v>
      </c>
      <c r="C28" s="96">
        <v>33750</v>
      </c>
      <c r="D28" s="98"/>
      <c r="F28" s="114" t="s">
        <v>80</v>
      </c>
      <c r="G28" s="114"/>
      <c r="H28" s="96">
        <v>30000</v>
      </c>
      <c r="I28" s="98"/>
    </row>
    <row r="29" spans="1:14" ht="15.75" x14ac:dyDescent="0.25">
      <c r="B29" s="46" t="s">
        <v>71</v>
      </c>
      <c r="C29" s="96">
        <v>11500</v>
      </c>
      <c r="D29" s="98"/>
      <c r="F29" s="114" t="s">
        <v>76</v>
      </c>
      <c r="G29" s="114"/>
      <c r="H29" s="96">
        <v>5000</v>
      </c>
      <c r="I29" s="98"/>
    </row>
    <row r="30" spans="1:14" ht="15.75" x14ac:dyDescent="0.25">
      <c r="B30" s="46" t="s">
        <v>72</v>
      </c>
      <c r="C30" s="96">
        <v>40500</v>
      </c>
      <c r="D30" s="98"/>
      <c r="F30" s="114" t="s">
        <v>77</v>
      </c>
      <c r="G30" s="114"/>
      <c r="H30" s="96">
        <v>10000</v>
      </c>
      <c r="I30" s="98"/>
    </row>
    <row r="31" spans="1:14" ht="18.75" x14ac:dyDescent="0.3">
      <c r="B31" s="46" t="s">
        <v>73</v>
      </c>
      <c r="C31" s="96">
        <v>160200</v>
      </c>
      <c r="D31" s="98"/>
      <c r="F31" s="116"/>
      <c r="G31" s="116"/>
      <c r="H31" s="96"/>
      <c r="I31" s="98"/>
      <c r="K31" s="95" t="s">
        <v>79</v>
      </c>
      <c r="L31" s="95"/>
    </row>
    <row r="32" spans="1:14" ht="18.75" x14ac:dyDescent="0.3">
      <c r="B32" s="47" t="s">
        <v>6</v>
      </c>
      <c r="C32" s="112">
        <f>SUM(C27:D31)</f>
        <v>306700</v>
      </c>
      <c r="D32" s="113"/>
      <c r="E32" s="48"/>
      <c r="F32" s="95" t="s">
        <v>6</v>
      </c>
      <c r="G32" s="95"/>
      <c r="H32" s="112">
        <f>SUM(H27:I31)</f>
        <v>95000</v>
      </c>
      <c r="I32" s="113"/>
      <c r="J32" s="48"/>
      <c r="K32" s="115">
        <f>C32-H32</f>
        <v>211700</v>
      </c>
      <c r="L32" s="115"/>
    </row>
  </sheetData>
  <mergeCells count="36">
    <mergeCell ref="C29:D29"/>
    <mergeCell ref="C30:D30"/>
    <mergeCell ref="C31:D31"/>
    <mergeCell ref="C32:D32"/>
    <mergeCell ref="B26:D26"/>
    <mergeCell ref="C27:D27"/>
    <mergeCell ref="C28:D28"/>
    <mergeCell ref="F32:G32"/>
    <mergeCell ref="H32:I32"/>
    <mergeCell ref="F27:G27"/>
    <mergeCell ref="F28:G28"/>
    <mergeCell ref="K32:L32"/>
    <mergeCell ref="K31:L31"/>
    <mergeCell ref="H29:I29"/>
    <mergeCell ref="H30:I30"/>
    <mergeCell ref="F31:G31"/>
    <mergeCell ref="H31:I31"/>
    <mergeCell ref="F29:G29"/>
    <mergeCell ref="H27:I27"/>
    <mergeCell ref="F30:G30"/>
    <mergeCell ref="H28:I28"/>
    <mergeCell ref="F26:I26"/>
    <mergeCell ref="K10:L10"/>
    <mergeCell ref="A4:L4"/>
    <mergeCell ref="C6:I6"/>
    <mergeCell ref="J6:K6"/>
    <mergeCell ref="F7:L7"/>
    <mergeCell ref="A9:L9"/>
    <mergeCell ref="A21:B21"/>
    <mergeCell ref="A19:I19"/>
    <mergeCell ref="A18:I18"/>
    <mergeCell ref="A17:D17"/>
    <mergeCell ref="A25:L25"/>
    <mergeCell ref="G20:L20"/>
    <mergeCell ref="C24:D24"/>
    <mergeCell ref="E23:L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0" workbookViewId="0">
      <selection activeCell="L13" sqref="L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87" t="s">
        <v>61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5" ht="10.5" customHeight="1" x14ac:dyDescent="0.3">
      <c r="E5" s="5"/>
      <c r="I5" s="5"/>
    </row>
    <row r="6" spans="1:15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43"/>
    </row>
    <row r="7" spans="1:15" ht="18.75" x14ac:dyDescent="0.3">
      <c r="D7" s="43" t="s">
        <v>19</v>
      </c>
      <c r="E7" s="43"/>
      <c r="F7" s="90" t="s">
        <v>33</v>
      </c>
      <c r="G7" s="90"/>
      <c r="H7" s="90"/>
      <c r="I7" s="90"/>
      <c r="J7" s="90"/>
      <c r="K7" s="90"/>
      <c r="L7" s="90"/>
    </row>
    <row r="8" spans="1:15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5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5" ht="6.75" customHeight="1" x14ac:dyDescent="0.3">
      <c r="K10" s="84"/>
      <c r="L10" s="84"/>
    </row>
    <row r="11" spans="1:15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5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3"/>
      <c r="I12" s="2"/>
      <c r="J12" s="14">
        <v>79200</v>
      </c>
      <c r="K12" s="10" t="s">
        <v>87</v>
      </c>
      <c r="L12" s="12" t="s">
        <v>98</v>
      </c>
    </row>
    <row r="13" spans="1:15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188750</v>
      </c>
      <c r="G13" s="14">
        <v>28750</v>
      </c>
      <c r="H13" s="14"/>
      <c r="I13" s="14"/>
      <c r="J13" s="14">
        <f t="shared" ref="J13:J16" si="0">SUM(H13:I13)</f>
        <v>0</v>
      </c>
      <c r="K13" s="10"/>
      <c r="L13" s="21"/>
      <c r="M13" s="18"/>
      <c r="N13" s="18"/>
      <c r="O13" s="41"/>
    </row>
    <row r="14" spans="1:15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297500</v>
      </c>
      <c r="G14" s="14">
        <v>22500</v>
      </c>
      <c r="H14" s="14">
        <v>22500</v>
      </c>
      <c r="I14" s="14">
        <v>22500</v>
      </c>
      <c r="J14" s="14">
        <f t="shared" si="0"/>
        <v>45000</v>
      </c>
      <c r="K14" s="10" t="s">
        <v>81</v>
      </c>
      <c r="L14" s="23" t="s">
        <v>82</v>
      </c>
      <c r="M14" s="41"/>
      <c r="N14" s="39"/>
      <c r="O14" s="39"/>
    </row>
    <row r="15" spans="1:15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90750</v>
      </c>
      <c r="G15" s="14">
        <v>11250</v>
      </c>
      <c r="H15" s="14">
        <v>22500</v>
      </c>
      <c r="I15" s="14">
        <v>7500</v>
      </c>
      <c r="J15" s="14">
        <f t="shared" si="0"/>
        <v>30000</v>
      </c>
      <c r="K15" s="10" t="s">
        <v>65</v>
      </c>
      <c r="L15" s="23" t="s">
        <v>39</v>
      </c>
      <c r="N15" s="40"/>
    </row>
    <row r="16" spans="1:15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145250</v>
      </c>
      <c r="G16" s="14">
        <v>20250</v>
      </c>
      <c r="H16" s="14"/>
      <c r="I16" s="14"/>
      <c r="J16" s="14">
        <f t="shared" si="0"/>
        <v>0</v>
      </c>
      <c r="K16" s="10"/>
      <c r="L16" s="23"/>
      <c r="N16" s="40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SUM(E13:E16)</f>
        <v>90000</v>
      </c>
      <c r="F17" s="27">
        <f>SUM(F13:F16)</f>
        <v>722250</v>
      </c>
      <c r="G17" s="27">
        <f>SUM(G13:G16)</f>
        <v>82750</v>
      </c>
      <c r="H17" s="27">
        <f t="shared" ref="H17:I17" si="1">SUM(H13:H16)</f>
        <v>45000</v>
      </c>
      <c r="I17" s="27">
        <f t="shared" si="1"/>
        <v>30000</v>
      </c>
      <c r="J17" s="27">
        <f>SUM(J12:J16)</f>
        <v>154200</v>
      </c>
      <c r="K17" s="61" t="s">
        <v>83</v>
      </c>
      <c r="L17" s="22" t="s">
        <v>36</v>
      </c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v>-16500</v>
      </c>
      <c r="K18" s="18"/>
      <c r="L18" s="41"/>
      <c r="N18" s="40"/>
    </row>
    <row r="19" spans="1:14" ht="18.75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59">
        <f>SUM(J17:J18)</f>
        <v>137700</v>
      </c>
      <c r="K19" s="60"/>
      <c r="L19" s="39"/>
    </row>
    <row r="20" spans="1:14" x14ac:dyDescent="0.25">
      <c r="G20" s="91"/>
      <c r="H20" s="91"/>
      <c r="I20" s="91"/>
      <c r="J20" s="91"/>
      <c r="K20" s="91"/>
      <c r="L20" s="91"/>
    </row>
    <row r="21" spans="1:14" ht="15.75" customHeight="1" x14ac:dyDescent="0.25">
      <c r="A21" s="100" t="s">
        <v>27</v>
      </c>
      <c r="B21" s="101"/>
      <c r="C21" s="7" t="s">
        <v>43</v>
      </c>
      <c r="D21" s="24"/>
      <c r="E21" s="24"/>
    </row>
    <row r="23" spans="1:14" ht="15.75" x14ac:dyDescent="0.25">
      <c r="A23" s="6" t="s">
        <v>59</v>
      </c>
      <c r="B23" s="3" t="s">
        <v>27</v>
      </c>
      <c r="C23" s="11" t="s">
        <v>28</v>
      </c>
      <c r="D23" s="7" t="s">
        <v>31</v>
      </c>
      <c r="E23" s="109" t="s">
        <v>58</v>
      </c>
      <c r="F23" s="110"/>
      <c r="G23" s="110"/>
      <c r="H23" s="110"/>
      <c r="I23" s="110"/>
      <c r="J23" s="110"/>
      <c r="K23" s="110"/>
      <c r="L23" s="111"/>
    </row>
    <row r="24" spans="1:14" x14ac:dyDescent="0.25">
      <c r="B24" s="42"/>
      <c r="C24" s="82"/>
      <c r="D24" s="82"/>
    </row>
  </sheetData>
  <mergeCells count="13">
    <mergeCell ref="C24:D24"/>
    <mergeCell ref="E23:L23"/>
    <mergeCell ref="A4:L4"/>
    <mergeCell ref="C6:I6"/>
    <mergeCell ref="J6:K6"/>
    <mergeCell ref="F7:L7"/>
    <mergeCell ref="A9:L9"/>
    <mergeCell ref="K10:L10"/>
    <mergeCell ref="A17:D17"/>
    <mergeCell ref="A18:I18"/>
    <mergeCell ref="A19:I19"/>
    <mergeCell ref="G20:L20"/>
    <mergeCell ref="A21:B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>
      <selection activeCell="K13" sqref="K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87" t="s">
        <v>86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5" ht="10.5" customHeight="1" x14ac:dyDescent="0.3">
      <c r="E5" s="5"/>
      <c r="I5" s="5"/>
    </row>
    <row r="6" spans="1:15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49"/>
    </row>
    <row r="7" spans="1:15" ht="18.75" x14ac:dyDescent="0.3">
      <c r="D7" s="49" t="s">
        <v>19</v>
      </c>
      <c r="E7" s="49"/>
      <c r="F7" s="90" t="s">
        <v>33</v>
      </c>
      <c r="G7" s="90"/>
      <c r="H7" s="90"/>
      <c r="I7" s="90"/>
      <c r="J7" s="90"/>
      <c r="K7" s="90"/>
      <c r="L7" s="90"/>
    </row>
    <row r="8" spans="1:15" ht="9" customHeight="1" x14ac:dyDescent="0.3">
      <c r="A8" s="4"/>
      <c r="D8" s="49"/>
      <c r="E8" s="49"/>
      <c r="F8" s="49"/>
      <c r="G8" s="49"/>
      <c r="H8" s="49"/>
      <c r="I8" s="49"/>
      <c r="J8" s="49"/>
      <c r="K8" s="50"/>
      <c r="L8" s="50"/>
    </row>
    <row r="9" spans="1:15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5" ht="6.75" customHeight="1" x14ac:dyDescent="0.3">
      <c r="K10" s="84"/>
      <c r="L10" s="84"/>
    </row>
    <row r="11" spans="1:15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5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4">
        <v>79200</v>
      </c>
      <c r="I12" s="2"/>
      <c r="J12" s="14">
        <f>SUM(H12:I12)</f>
        <v>79200</v>
      </c>
      <c r="K12" s="10" t="s">
        <v>91</v>
      </c>
      <c r="L12" s="12" t="s">
        <v>92</v>
      </c>
      <c r="N12" s="18"/>
    </row>
    <row r="13" spans="1:15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213500</v>
      </c>
      <c r="G13" s="14">
        <v>31000</v>
      </c>
      <c r="H13" s="14"/>
      <c r="I13" s="14"/>
      <c r="J13" s="14">
        <f t="shared" ref="J13:J16" si="0">SUM(H13:I13)</f>
        <v>0</v>
      </c>
      <c r="K13" s="10"/>
      <c r="L13" s="21"/>
      <c r="M13" s="18"/>
      <c r="N13" s="18"/>
      <c r="O13" s="41"/>
    </row>
    <row r="14" spans="1:15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277250</v>
      </c>
      <c r="G14" s="14">
        <v>24750</v>
      </c>
      <c r="H14" s="14"/>
      <c r="I14" s="14"/>
      <c r="J14" s="14">
        <f t="shared" si="0"/>
        <v>0</v>
      </c>
      <c r="K14" s="10"/>
      <c r="L14" s="23"/>
      <c r="M14" s="41"/>
      <c r="N14" s="18"/>
      <c r="O14" s="39"/>
    </row>
    <row r="15" spans="1:15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83250</v>
      </c>
      <c r="G15" s="14">
        <v>11250</v>
      </c>
      <c r="H15" s="14">
        <v>30000</v>
      </c>
      <c r="I15" s="14">
        <v>20000</v>
      </c>
      <c r="J15" s="14">
        <f t="shared" si="0"/>
        <v>50000</v>
      </c>
      <c r="K15" s="10" t="s">
        <v>93</v>
      </c>
      <c r="L15" s="23" t="s">
        <v>88</v>
      </c>
      <c r="N15" s="18"/>
    </row>
    <row r="16" spans="1:15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170000</v>
      </c>
      <c r="G16" s="14">
        <v>22500</v>
      </c>
      <c r="H16" s="14"/>
      <c r="I16" s="14"/>
      <c r="J16" s="14">
        <f t="shared" si="0"/>
        <v>0</v>
      </c>
      <c r="K16" s="10"/>
      <c r="L16" s="23"/>
      <c r="N16" s="39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180000</v>
      </c>
      <c r="F17" s="27">
        <f t="shared" ref="F17:J17" si="1">SUM(F12:F16)</f>
        <v>834000</v>
      </c>
      <c r="G17" s="27">
        <f t="shared" si="1"/>
        <v>89500</v>
      </c>
      <c r="H17" s="27">
        <f t="shared" si="1"/>
        <v>109200</v>
      </c>
      <c r="I17" s="27">
        <f t="shared" si="1"/>
        <v>20000</v>
      </c>
      <c r="J17" s="27">
        <f t="shared" si="1"/>
        <v>129200</v>
      </c>
      <c r="K17" s="8" t="s">
        <v>89</v>
      </c>
      <c r="L17" s="22" t="s">
        <v>36</v>
      </c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v>-14000</v>
      </c>
      <c r="N18" s="40"/>
    </row>
    <row r="19" spans="1:14" ht="18.75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59">
        <f>SUM(J17:J18)</f>
        <v>115200</v>
      </c>
    </row>
    <row r="20" spans="1:14" x14ac:dyDescent="0.25">
      <c r="G20" s="91"/>
      <c r="H20" s="91"/>
      <c r="I20" s="91"/>
      <c r="J20" s="91"/>
      <c r="K20" s="91"/>
      <c r="L20" s="91"/>
    </row>
    <row r="21" spans="1:14" ht="15.75" customHeight="1" x14ac:dyDescent="0.25">
      <c r="A21" s="100" t="s">
        <v>27</v>
      </c>
      <c r="B21" s="101"/>
      <c r="C21" s="7" t="s">
        <v>43</v>
      </c>
      <c r="D21" s="24"/>
      <c r="E21" s="24"/>
    </row>
    <row r="23" spans="1:14" ht="15.75" x14ac:dyDescent="0.25">
      <c r="A23" s="6" t="s">
        <v>59</v>
      </c>
      <c r="B23" s="3" t="s">
        <v>27</v>
      </c>
      <c r="C23" s="11" t="s">
        <v>28</v>
      </c>
      <c r="D23" s="7" t="s">
        <v>31</v>
      </c>
      <c r="E23" s="109" t="s">
        <v>58</v>
      </c>
      <c r="F23" s="110"/>
      <c r="G23" s="110"/>
      <c r="H23" s="110"/>
      <c r="I23" s="110"/>
      <c r="J23" s="110"/>
      <c r="K23" s="110"/>
      <c r="L23" s="111"/>
    </row>
    <row r="24" spans="1:14" x14ac:dyDescent="0.25">
      <c r="B24" s="51"/>
      <c r="C24" s="82"/>
      <c r="D24" s="82"/>
    </row>
  </sheetData>
  <mergeCells count="13">
    <mergeCell ref="C24:D24"/>
    <mergeCell ref="A17:D17"/>
    <mergeCell ref="A18:I18"/>
    <mergeCell ref="A19:I19"/>
    <mergeCell ref="G20:L20"/>
    <mergeCell ref="A21:B21"/>
    <mergeCell ref="E23:L23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7" workbookViewId="0">
      <selection activeCell="N16" sqref="N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90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52"/>
    </row>
    <row r="7" spans="1:16" ht="18.75" x14ac:dyDescent="0.3">
      <c r="D7" s="52" t="s">
        <v>19</v>
      </c>
      <c r="E7" s="52"/>
      <c r="F7" s="90" t="s">
        <v>33</v>
      </c>
      <c r="G7" s="90"/>
      <c r="H7" s="90"/>
      <c r="I7" s="90"/>
      <c r="J7" s="90"/>
      <c r="K7" s="90"/>
      <c r="L7" s="90"/>
    </row>
    <row r="8" spans="1:16" ht="9" customHeight="1" x14ac:dyDescent="0.3">
      <c r="A8" s="4"/>
      <c r="D8" s="52"/>
      <c r="E8" s="52"/>
      <c r="F8" s="52"/>
      <c r="G8" s="52"/>
      <c r="H8" s="52"/>
      <c r="I8" s="52"/>
      <c r="J8" s="52"/>
      <c r="K8" s="53"/>
      <c r="L8" s="53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4">
        <v>79200</v>
      </c>
      <c r="I12" s="2"/>
      <c r="J12" s="14">
        <f>SUM(H12:I12)</f>
        <v>79200</v>
      </c>
      <c r="K12" s="10" t="s">
        <v>100</v>
      </c>
      <c r="L12" s="12" t="s">
        <v>99</v>
      </c>
      <c r="N12" s="18"/>
      <c r="O12" s="18"/>
      <c r="P12" s="41"/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238250</v>
      </c>
      <c r="G13" s="14">
        <v>33250</v>
      </c>
      <c r="H13" s="14"/>
      <c r="I13" s="14"/>
      <c r="J13" s="14">
        <f t="shared" ref="J13:J16" si="0">SUM(H13:I13)</f>
        <v>0</v>
      </c>
      <c r="K13" s="10"/>
      <c r="L13" s="21"/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302000</v>
      </c>
      <c r="G14" s="14">
        <v>27000</v>
      </c>
      <c r="H14" s="14"/>
      <c r="I14" s="14"/>
      <c r="J14" s="14">
        <f t="shared" si="0"/>
        <v>0</v>
      </c>
      <c r="K14" s="10"/>
      <c r="L14" s="23"/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55750</v>
      </c>
      <c r="G15" s="14">
        <v>11250</v>
      </c>
      <c r="H15" s="14">
        <v>22500</v>
      </c>
      <c r="I15" s="14">
        <v>7500</v>
      </c>
      <c r="J15" s="14">
        <f t="shared" si="0"/>
        <v>30000</v>
      </c>
      <c r="K15" s="10" t="s">
        <v>94</v>
      </c>
      <c r="L15" s="23" t="s">
        <v>39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194750</v>
      </c>
      <c r="G16" s="14">
        <v>24750</v>
      </c>
      <c r="H16" s="14"/>
      <c r="I16" s="14"/>
      <c r="J16" s="14">
        <f t="shared" si="0"/>
        <v>0</v>
      </c>
      <c r="K16" s="10"/>
      <c r="L16" s="23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180000</v>
      </c>
      <c r="F17" s="27">
        <f t="shared" ref="F17:J17" si="1">SUM(F12:F16)</f>
        <v>880750</v>
      </c>
      <c r="G17" s="27">
        <f t="shared" si="1"/>
        <v>96250</v>
      </c>
      <c r="H17" s="27">
        <f t="shared" si="1"/>
        <v>101700</v>
      </c>
      <c r="I17" s="27">
        <f t="shared" si="1"/>
        <v>7500</v>
      </c>
      <c r="J17" s="27">
        <f t="shared" si="1"/>
        <v>109200</v>
      </c>
      <c r="K17" s="8" t="s">
        <v>95</v>
      </c>
      <c r="L17" s="22" t="s">
        <v>36</v>
      </c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v>-12000</v>
      </c>
      <c r="N18" s="40"/>
    </row>
    <row r="19" spans="1:14" ht="18.75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59">
        <f>SUM(J17:J18)</f>
        <v>97200</v>
      </c>
    </row>
    <row r="20" spans="1:14" x14ac:dyDescent="0.25">
      <c r="G20" s="91"/>
      <c r="H20" s="91"/>
      <c r="I20" s="91"/>
      <c r="J20" s="91"/>
      <c r="K20" s="91"/>
      <c r="L20" s="91"/>
    </row>
    <row r="21" spans="1:14" ht="15.75" customHeight="1" x14ac:dyDescent="0.25">
      <c r="A21" s="100" t="s">
        <v>27</v>
      </c>
      <c r="B21" s="101"/>
      <c r="C21" s="7" t="s">
        <v>43</v>
      </c>
      <c r="D21" s="24"/>
      <c r="E21" s="24"/>
    </row>
    <row r="23" spans="1:14" x14ac:dyDescent="0.25">
      <c r="B23" s="54"/>
      <c r="C23" s="82"/>
      <c r="D23" s="82"/>
    </row>
  </sheetData>
  <mergeCells count="12">
    <mergeCell ref="C23:D23"/>
    <mergeCell ref="A17:D17"/>
    <mergeCell ref="A18:I18"/>
    <mergeCell ref="A19:I19"/>
    <mergeCell ref="G20:L20"/>
    <mergeCell ref="A21:B21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4" workbookViewId="0">
      <selection activeCell="K18" sqref="K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96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55"/>
    </row>
    <row r="7" spans="1:16" ht="18.75" x14ac:dyDescent="0.3">
      <c r="D7" s="55" t="s">
        <v>19</v>
      </c>
      <c r="E7" s="55"/>
      <c r="F7" s="90" t="s">
        <v>33</v>
      </c>
      <c r="G7" s="90"/>
      <c r="H7" s="90"/>
      <c r="I7" s="90"/>
      <c r="J7" s="90"/>
      <c r="K7" s="90"/>
      <c r="L7" s="90"/>
    </row>
    <row r="8" spans="1:16" ht="9" customHeight="1" x14ac:dyDescent="0.3">
      <c r="A8" s="4"/>
      <c r="D8" s="55"/>
      <c r="E8" s="55"/>
      <c r="F8" s="55"/>
      <c r="G8" s="55"/>
      <c r="H8" s="55"/>
      <c r="I8" s="55"/>
      <c r="J8" s="55"/>
      <c r="K8" s="56"/>
      <c r="L8" s="56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4">
        <v>79200</v>
      </c>
      <c r="I12" s="2"/>
      <c r="J12" s="14"/>
      <c r="K12" s="10"/>
      <c r="L12" s="12"/>
      <c r="N12" s="18"/>
      <c r="O12" s="18"/>
      <c r="P12" s="41"/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263000</v>
      </c>
      <c r="G13" s="14">
        <v>35500</v>
      </c>
      <c r="H13" s="14">
        <v>22500</v>
      </c>
      <c r="I13" s="14"/>
      <c r="J13" s="14">
        <f t="shared" ref="J13:J16" si="0">SUM(H13:I13)</f>
        <v>22500</v>
      </c>
      <c r="K13" s="10" t="s">
        <v>102</v>
      </c>
      <c r="L13" s="23" t="s">
        <v>39</v>
      </c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326750</v>
      </c>
      <c r="G14" s="14">
        <v>29250</v>
      </c>
      <c r="H14" s="14"/>
      <c r="I14" s="14"/>
      <c r="J14" s="14">
        <f t="shared" si="0"/>
        <v>0</v>
      </c>
      <c r="K14" s="10"/>
      <c r="L14" s="23"/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48250</v>
      </c>
      <c r="G15" s="14">
        <v>11250</v>
      </c>
      <c r="H15" s="14">
        <v>20000</v>
      </c>
      <c r="I15" s="14"/>
      <c r="J15" s="14">
        <f t="shared" si="0"/>
        <v>20000</v>
      </c>
      <c r="K15" s="10" t="s">
        <v>97</v>
      </c>
      <c r="L15" s="23" t="s">
        <v>39</v>
      </c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219500</v>
      </c>
      <c r="G16" s="14">
        <v>27000</v>
      </c>
      <c r="H16" s="14"/>
      <c r="I16" s="14"/>
      <c r="J16" s="14">
        <f t="shared" si="0"/>
        <v>0</v>
      </c>
      <c r="K16" s="10"/>
      <c r="L16" s="23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180000</v>
      </c>
      <c r="F17" s="27">
        <f t="shared" ref="F17:J17" si="1">SUM(F12:F16)</f>
        <v>947500</v>
      </c>
      <c r="G17" s="58">
        <f t="shared" si="1"/>
        <v>103000</v>
      </c>
      <c r="H17" s="27">
        <f t="shared" si="1"/>
        <v>121700</v>
      </c>
      <c r="I17" s="27">
        <f t="shared" si="1"/>
        <v>0</v>
      </c>
      <c r="J17" s="27">
        <f t="shared" si="1"/>
        <v>42500</v>
      </c>
      <c r="K17" s="10" t="s">
        <v>108</v>
      </c>
      <c r="L17" s="27" t="s">
        <v>36</v>
      </c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f>-J17*0.1</f>
        <v>-4250</v>
      </c>
      <c r="N18" s="40"/>
    </row>
    <row r="19" spans="1:14" ht="18.75" x14ac:dyDescent="0.3">
      <c r="A19" s="102" t="s">
        <v>38</v>
      </c>
      <c r="B19" s="103"/>
      <c r="C19" s="103"/>
      <c r="D19" s="103"/>
      <c r="E19" s="103"/>
      <c r="F19" s="103"/>
      <c r="G19" s="103"/>
      <c r="H19" s="103"/>
      <c r="I19" s="104"/>
      <c r="J19" s="27">
        <f>SUM(J17:J18)</f>
        <v>38250</v>
      </c>
    </row>
    <row r="20" spans="1:14" x14ac:dyDescent="0.25">
      <c r="G20" s="91"/>
      <c r="H20" s="91"/>
      <c r="I20" s="91"/>
      <c r="J20" s="91"/>
      <c r="K20" s="91"/>
      <c r="L20" s="91"/>
    </row>
    <row r="21" spans="1:14" ht="15.75" customHeight="1" x14ac:dyDescent="0.25">
      <c r="A21" s="100" t="s">
        <v>27</v>
      </c>
      <c r="B21" s="101"/>
      <c r="C21" s="7" t="s">
        <v>43</v>
      </c>
      <c r="D21" s="24"/>
      <c r="E21" s="24"/>
    </row>
    <row r="23" spans="1:14" x14ac:dyDescent="0.25">
      <c r="B23" s="57"/>
      <c r="C23" s="82"/>
      <c r="D23" s="82"/>
    </row>
  </sheetData>
  <mergeCells count="12">
    <mergeCell ref="C23:D23"/>
    <mergeCell ref="A4:L4"/>
    <mergeCell ref="C6:I6"/>
    <mergeCell ref="J6:K6"/>
    <mergeCell ref="F7:L7"/>
    <mergeCell ref="A9:L9"/>
    <mergeCell ref="K10:L10"/>
    <mergeCell ref="A17:D17"/>
    <mergeCell ref="A18:I18"/>
    <mergeCell ref="A19:I19"/>
    <mergeCell ref="G20:L20"/>
    <mergeCell ref="A21:B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activeCell="G21" sqref="G21:L21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87" t="s">
        <v>103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6" ht="10.5" customHeight="1" x14ac:dyDescent="0.3">
      <c r="E5" s="5"/>
      <c r="I5" s="5"/>
    </row>
    <row r="6" spans="1:16" ht="27" customHeight="1" x14ac:dyDescent="0.4">
      <c r="C6" s="88" t="s">
        <v>17</v>
      </c>
      <c r="D6" s="88"/>
      <c r="E6" s="88"/>
      <c r="F6" s="88"/>
      <c r="G6" s="88"/>
      <c r="H6" s="88"/>
      <c r="I6" s="88"/>
      <c r="J6" s="89" t="s">
        <v>18</v>
      </c>
      <c r="K6" s="89"/>
      <c r="L6" s="62"/>
    </row>
    <row r="7" spans="1:16" ht="18.75" x14ac:dyDescent="0.3">
      <c r="D7" s="62" t="s">
        <v>19</v>
      </c>
      <c r="E7" s="62"/>
      <c r="F7" s="90" t="s">
        <v>33</v>
      </c>
      <c r="G7" s="90"/>
      <c r="H7" s="90"/>
      <c r="I7" s="90"/>
      <c r="J7" s="90"/>
      <c r="K7" s="90"/>
      <c r="L7" s="90"/>
    </row>
    <row r="8" spans="1:16" ht="9" customHeight="1" x14ac:dyDescent="0.3">
      <c r="A8" s="4"/>
      <c r="D8" s="62"/>
      <c r="E8" s="62"/>
      <c r="F8" s="62"/>
      <c r="G8" s="62"/>
      <c r="H8" s="62"/>
      <c r="I8" s="62"/>
      <c r="J8" s="62"/>
      <c r="K8" s="63"/>
      <c r="L8" s="63"/>
    </row>
    <row r="9" spans="1:16" ht="18.75" customHeight="1" x14ac:dyDescent="0.3">
      <c r="A9" s="89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84"/>
      <c r="L10" s="84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5" t="s">
        <v>15</v>
      </c>
      <c r="H11" s="13" t="s">
        <v>8</v>
      </c>
      <c r="I11" s="2" t="s">
        <v>5</v>
      </c>
      <c r="J11" s="12" t="s">
        <v>4</v>
      </c>
      <c r="K11" s="2" t="s">
        <v>7</v>
      </c>
      <c r="L11" s="12" t="s">
        <v>14</v>
      </c>
    </row>
    <row r="12" spans="1:16" ht="15.75" x14ac:dyDescent="0.25">
      <c r="A12" s="6">
        <v>1</v>
      </c>
      <c r="B12" s="45" t="s">
        <v>62</v>
      </c>
      <c r="C12" s="11" t="s">
        <v>63</v>
      </c>
      <c r="D12" s="7" t="s">
        <v>64</v>
      </c>
      <c r="E12" s="14">
        <v>90000</v>
      </c>
      <c r="F12" s="14">
        <v>90000</v>
      </c>
      <c r="G12" s="14"/>
      <c r="H12" s="14">
        <v>90000</v>
      </c>
      <c r="I12" s="2"/>
      <c r="J12" s="14">
        <f>SUM(H12:I12)</f>
        <v>90000</v>
      </c>
      <c r="K12" s="10" t="s">
        <v>104</v>
      </c>
      <c r="L12" s="12" t="s">
        <v>66</v>
      </c>
      <c r="N12" s="18"/>
      <c r="O12" s="18"/>
      <c r="P12" s="41"/>
    </row>
    <row r="13" spans="1:16" ht="20.25" customHeight="1" x14ac:dyDescent="0.25">
      <c r="A13" s="6">
        <v>2</v>
      </c>
      <c r="B13" s="3" t="s">
        <v>21</v>
      </c>
      <c r="C13" s="11" t="s">
        <v>22</v>
      </c>
      <c r="D13" s="7" t="s">
        <v>40</v>
      </c>
      <c r="E13" s="14">
        <v>22500</v>
      </c>
      <c r="F13" s="14">
        <v>235000</v>
      </c>
      <c r="G13" s="14">
        <v>38250</v>
      </c>
      <c r="H13" s="14"/>
      <c r="I13" s="14"/>
      <c r="J13" s="14">
        <f t="shared" ref="J13:J16" si="0">SUM(H13:I13)</f>
        <v>0</v>
      </c>
      <c r="K13" s="10"/>
      <c r="L13" s="23"/>
      <c r="M13" s="18"/>
      <c r="N13" s="18"/>
      <c r="O13" s="18"/>
      <c r="P13" s="41"/>
    </row>
    <row r="14" spans="1:16" ht="20.25" customHeight="1" x14ac:dyDescent="0.25">
      <c r="A14" s="6">
        <v>3</v>
      </c>
      <c r="B14" s="3" t="s">
        <v>23</v>
      </c>
      <c r="C14" s="11" t="s">
        <v>24</v>
      </c>
      <c r="D14" s="7" t="s">
        <v>26</v>
      </c>
      <c r="E14" s="14">
        <v>22500</v>
      </c>
      <c r="F14" s="14">
        <v>320000</v>
      </c>
      <c r="G14" s="14">
        <v>36000</v>
      </c>
      <c r="H14" s="14">
        <v>22500</v>
      </c>
      <c r="I14" s="14"/>
      <c r="J14" s="14">
        <f t="shared" si="0"/>
        <v>22500</v>
      </c>
      <c r="K14" s="10" t="s">
        <v>105</v>
      </c>
      <c r="L14" s="23" t="s">
        <v>34</v>
      </c>
      <c r="M14" s="41"/>
      <c r="N14" s="18"/>
      <c r="O14" s="39"/>
      <c r="P14" s="41"/>
    </row>
    <row r="15" spans="1:16" ht="20.25" customHeight="1" x14ac:dyDescent="0.25">
      <c r="A15" s="6">
        <v>4</v>
      </c>
      <c r="B15" s="3" t="s">
        <v>27</v>
      </c>
      <c r="C15" s="11" t="s">
        <v>28</v>
      </c>
      <c r="D15" s="7" t="s">
        <v>31</v>
      </c>
      <c r="E15" s="14">
        <v>22500</v>
      </c>
      <c r="F15" s="14">
        <v>40000</v>
      </c>
      <c r="G15" s="14">
        <v>15750</v>
      </c>
      <c r="H15" s="14"/>
      <c r="I15" s="14"/>
      <c r="J15" s="14">
        <f t="shared" si="0"/>
        <v>0</v>
      </c>
      <c r="K15" s="10"/>
      <c r="L15" s="23"/>
      <c r="N15" s="18"/>
      <c r="O15" s="41"/>
      <c r="P15" s="41"/>
    </row>
    <row r="16" spans="1:16" ht="20.25" customHeight="1" x14ac:dyDescent="0.25">
      <c r="A16" s="6">
        <v>5</v>
      </c>
      <c r="B16" s="3" t="s">
        <v>50</v>
      </c>
      <c r="C16" s="11" t="s">
        <v>29</v>
      </c>
      <c r="D16" s="7" t="s">
        <v>49</v>
      </c>
      <c r="E16" s="14">
        <v>22500</v>
      </c>
      <c r="F16" s="14">
        <v>215000</v>
      </c>
      <c r="G16" s="14">
        <v>29250</v>
      </c>
      <c r="H16" s="14"/>
      <c r="I16" s="14"/>
      <c r="J16" s="14">
        <f t="shared" si="0"/>
        <v>0</v>
      </c>
      <c r="K16" s="10"/>
      <c r="L16" s="23"/>
      <c r="N16" s="39"/>
      <c r="O16" s="41"/>
      <c r="P16" s="41"/>
    </row>
    <row r="17" spans="1:14" ht="24.75" customHeight="1" x14ac:dyDescent="0.25">
      <c r="A17" s="105" t="s">
        <v>42</v>
      </c>
      <c r="B17" s="106"/>
      <c r="C17" s="106"/>
      <c r="D17" s="107"/>
      <c r="E17" s="27">
        <f>SUM(E12:E16)</f>
        <v>180000</v>
      </c>
      <c r="F17" s="27">
        <f t="shared" ref="F17:J17" si="1">SUM(F12:F16)</f>
        <v>900000</v>
      </c>
      <c r="G17" s="58">
        <f t="shared" si="1"/>
        <v>119250</v>
      </c>
      <c r="H17" s="58">
        <f t="shared" si="1"/>
        <v>112500</v>
      </c>
      <c r="I17" s="58">
        <f t="shared" si="1"/>
        <v>0</v>
      </c>
      <c r="J17" s="58">
        <f t="shared" si="1"/>
        <v>112500</v>
      </c>
      <c r="K17" s="10" t="s">
        <v>106</v>
      </c>
      <c r="L17" s="27" t="s">
        <v>36</v>
      </c>
      <c r="N17" s="39"/>
    </row>
    <row r="18" spans="1:14" ht="17.25" customHeight="1" x14ac:dyDescent="0.3">
      <c r="A18" s="102" t="s">
        <v>37</v>
      </c>
      <c r="B18" s="103"/>
      <c r="C18" s="103"/>
      <c r="D18" s="103"/>
      <c r="E18" s="103"/>
      <c r="F18" s="103"/>
      <c r="G18" s="103"/>
      <c r="H18" s="103"/>
      <c r="I18" s="104"/>
      <c r="J18" s="20">
        <f>-J17*0.1</f>
        <v>-11250</v>
      </c>
      <c r="N18" s="40"/>
    </row>
    <row r="19" spans="1:14" ht="17.25" customHeight="1" x14ac:dyDescent="0.3">
      <c r="A19" s="78" t="s">
        <v>107</v>
      </c>
      <c r="B19" s="79"/>
      <c r="C19" s="79"/>
      <c r="D19" s="79"/>
      <c r="E19" s="79"/>
      <c r="F19" s="79"/>
      <c r="G19" s="79"/>
      <c r="H19" s="79"/>
      <c r="I19" s="80"/>
      <c r="J19" s="20">
        <f>-J12*0.12</f>
        <v>-10800</v>
      </c>
      <c r="N19" s="40"/>
    </row>
    <row r="20" spans="1:14" ht="18.75" x14ac:dyDescent="0.3">
      <c r="A20" s="102" t="s">
        <v>38</v>
      </c>
      <c r="B20" s="103"/>
      <c r="C20" s="103"/>
      <c r="D20" s="103"/>
      <c r="E20" s="103"/>
      <c r="F20" s="103"/>
      <c r="G20" s="103"/>
      <c r="H20" s="103"/>
      <c r="I20" s="104"/>
      <c r="J20" s="27">
        <f>SUM(J17:J19)</f>
        <v>90450</v>
      </c>
    </row>
    <row r="21" spans="1:14" x14ac:dyDescent="0.25">
      <c r="G21" s="91"/>
      <c r="H21" s="91"/>
      <c r="I21" s="91"/>
      <c r="J21" s="91"/>
      <c r="K21" s="91"/>
      <c r="L21" s="91"/>
    </row>
    <row r="22" spans="1:14" ht="15.75" customHeight="1" x14ac:dyDescent="0.25">
      <c r="A22" s="100" t="s">
        <v>27</v>
      </c>
      <c r="B22" s="101"/>
      <c r="C22" s="7" t="s">
        <v>43</v>
      </c>
      <c r="D22" s="24"/>
      <c r="E22" s="24"/>
    </row>
    <row r="24" spans="1:14" x14ac:dyDescent="0.25">
      <c r="B24" s="64"/>
      <c r="C24" s="82"/>
      <c r="D24" s="82"/>
    </row>
  </sheetData>
  <mergeCells count="13">
    <mergeCell ref="C24:D24"/>
    <mergeCell ref="A4:L4"/>
    <mergeCell ref="C6:I6"/>
    <mergeCell ref="J6:K6"/>
    <mergeCell ref="F7:L7"/>
    <mergeCell ref="A9:L9"/>
    <mergeCell ref="K10:L10"/>
    <mergeCell ref="A17:D17"/>
    <mergeCell ref="A18:I18"/>
    <mergeCell ref="A20:I20"/>
    <mergeCell ref="G21:L21"/>
    <mergeCell ref="A22:B22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ETAT DES CAUTIONS</vt:lpstr>
      <vt:lpstr>DECEMBRE 17 </vt:lpstr>
      <vt:lpstr>JANVIER 2018</vt:lpstr>
      <vt:lpstr>FEVRIER 2018</vt:lpstr>
      <vt:lpstr>MARS 2018</vt:lpstr>
      <vt:lpstr>AVRIL 2018 </vt:lpstr>
      <vt:lpstr>MAI 2018</vt:lpstr>
      <vt:lpstr>JUIN 2018</vt:lpstr>
      <vt:lpstr>JUILLET 2018</vt:lpstr>
      <vt:lpstr>AOUT 2018</vt:lpstr>
      <vt:lpstr>SEPTEMBRE 2018</vt:lpstr>
      <vt:lpstr>OCTOBRE 2018 </vt:lpstr>
      <vt:lpstr>NOVEMBRE 2018</vt:lpstr>
      <vt:lpstr>DECEMBRE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2018-12-21T07:33:20Z</cp:lastPrinted>
  <dcterms:created xsi:type="dcterms:W3CDTF">2013-02-10T07:37:00Z</dcterms:created>
  <dcterms:modified xsi:type="dcterms:W3CDTF">2018-12-22T17:30:09Z</dcterms:modified>
</cp:coreProperties>
</file>