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LES BILANS MENSUELS\BILANS 2019\"/>
    </mc:Choice>
  </mc:AlternateContent>
  <bookViews>
    <workbookView xWindow="240" yWindow="45" windowWidth="19440" windowHeight="7995" activeTab="3"/>
  </bookViews>
  <sheets>
    <sheet name="BAUX DE DECEMBRE  2019" sheetId="2" r:id="rId1"/>
    <sheet name="LOYERS ENCAISSES DE JANVIER 20" sheetId="4" r:id="rId2"/>
    <sheet name="LOYERS ENCAISSES  DECEMBRE 19" sheetId="5" r:id="rId3"/>
    <sheet name="BILAN DECEMBRE 2019" sheetId="3" r:id="rId4"/>
  </sheets>
  <calcPr calcId="152511"/>
</workbook>
</file>

<file path=xl/calcChain.xml><?xml version="1.0" encoding="utf-8"?>
<calcChain xmlns="http://schemas.openxmlformats.org/spreadsheetml/2006/main">
  <c r="B19" i="3" l="1"/>
  <c r="G12" i="2" l="1"/>
  <c r="I12" i="2"/>
  <c r="J12" i="2"/>
  <c r="G13" i="2"/>
  <c r="G14" i="2" s="1"/>
  <c r="G15" i="2"/>
  <c r="J15" i="2" s="1"/>
  <c r="I15" i="2"/>
  <c r="J25" i="4" l="1"/>
  <c r="I22" i="4"/>
  <c r="H22" i="4"/>
  <c r="G22" i="4"/>
  <c r="F22" i="4"/>
  <c r="E22" i="4"/>
  <c r="J21" i="4"/>
  <c r="J20" i="4"/>
  <c r="J19" i="4"/>
  <c r="J18" i="4"/>
  <c r="J17" i="4"/>
  <c r="J16" i="4"/>
  <c r="J15" i="4"/>
  <c r="J14" i="4"/>
  <c r="J13" i="4"/>
  <c r="J12" i="4"/>
  <c r="J11" i="4"/>
  <c r="J22" i="4" s="1"/>
  <c r="J10" i="4"/>
  <c r="J9" i="4"/>
  <c r="J8" i="4"/>
  <c r="I15" i="5" l="1"/>
  <c r="H15" i="5"/>
  <c r="G15" i="5"/>
  <c r="F15" i="5"/>
  <c r="E15" i="5"/>
  <c r="J14" i="5"/>
  <c r="J13" i="5"/>
  <c r="J12" i="5"/>
  <c r="J11" i="5"/>
  <c r="J10" i="5"/>
  <c r="J9" i="5"/>
  <c r="J8" i="5"/>
  <c r="J7" i="5"/>
  <c r="J15" i="5" l="1"/>
  <c r="C12" i="3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</calcChain>
</file>

<file path=xl/sharedStrings.xml><?xml version="1.0" encoding="utf-8"?>
<sst xmlns="http://schemas.openxmlformats.org/spreadsheetml/2006/main" count="260" uniqueCount="185">
  <si>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</si>
  <si>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</si>
  <si>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</si>
  <si>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</si>
  <si>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</si>
  <si>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</si>
  <si>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</si>
  <si>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</si>
  <si>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</si>
  <si>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</si>
  <si>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</si>
  <si>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</si>
  <si>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</si>
  <si>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</si>
  <si>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</si>
  <si>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</si>
  <si>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</si>
  <si>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</si>
  <si>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</si>
  <si>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</si>
  <si>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</si>
  <si>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</si>
  <si>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</si>
  <si>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</si>
  <si>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</si>
  <si>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</si>
  <si>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</si>
  <si>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</si>
  <si>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</si>
  <si>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</si>
  <si>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</si>
  <si>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</si>
  <si>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</si>
  <si>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</si>
  <si>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</si>
  <si>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</si>
  <si>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</si>
  <si>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</si>
  <si>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</si>
  <si>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</si>
  <si>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</si>
  <si>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</si>
  <si>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</si>
  <si>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</si>
  <si>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</si>
  <si>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</si>
  <si>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</si>
  <si>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</si>
  <si>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</si>
  <si>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</si>
  <si>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</si>
  <si>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</si>
  <si>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</si>
  <si>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</si>
  <si>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</si>
  <si>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</si>
  <si>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</si>
  <si>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</si>
  <si>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</si>
  <si>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</si>
  <si>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</si>
  <si>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</si>
  <si>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</si>
  <si>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</si>
  <si>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</si>
  <si>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</si>
  <si>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</si>
  <si>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</si>
  <si>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</si>
  <si>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</si>
  <si>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</si>
  <si>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</si>
  <si>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</si>
  <si>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</si>
  <si>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</si>
  <si>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</si>
  <si>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</si>
  <si>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</si>
  <si>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</si>
  <si>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</si>
  <si>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</si>
  <si>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</si>
  <si>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</si>
  <si>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</si>
  <si>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</si>
  <si>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</si>
  <si>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</si>
  <si>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</si>
  <si>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</si>
  <si>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</si>
  <si>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</si>
  <si>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</si>
  <si>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</si>
  <si>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</si>
  <si>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</si>
  <si>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</si>
  <si>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</si>
  <si>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</si>
  <si>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</si>
  <si>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3D1</t>
  </si>
  <si>
    <t>PRELEVEMENT DIRECT DES IMPOTS 12% SUR LES BAUX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</si>
  <si>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</si>
  <si>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</si>
  <si>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</si>
  <si>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</si>
  <si>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</si>
  <si>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</si>
  <si>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</si>
  <si>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</si>
  <si>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</si>
  <si>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47291598-01417514</t>
  </si>
  <si>
    <t>MONTANT DES BAUX VIRES SUR  LES COMPTES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</si>
  <si>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</si>
  <si>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</si>
  <si>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</si>
  <si>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</si>
  <si>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</si>
  <si>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</si>
  <si>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08511244-09805919</t>
  </si>
  <si>
    <t>1G1</t>
  </si>
  <si>
    <t>ORANGE MONEY</t>
  </si>
  <si>
    <t>ENFANTS FOFANA</t>
  </si>
  <si>
    <t>BHCI</t>
  </si>
  <si>
    <t>DIALLO MOHAMED</t>
  </si>
  <si>
    <t>53099409</t>
  </si>
  <si>
    <t>02585018</t>
  </si>
  <si>
    <t>79698943</t>
  </si>
  <si>
    <t>ORO ALAIN PASCAL ARNAUD</t>
  </si>
  <si>
    <t>2013000198</t>
  </si>
  <si>
    <t>PRELEVEMENT SOLDE MISE EN ETAT 06/19</t>
  </si>
  <si>
    <t xml:space="preserve">LE COMPTE DE SODECI AU NOM DE BENIE BI TRA ALAIN A ÉTÉ RESILIE DEPUIS LE 22 OCTOBRE 2012, LES FACTURES NE PORTANT PAS SON NOM </t>
  </si>
  <si>
    <t>BAIL RESILIE LE 31/04/2019 A LA DEMANDE DU PRORIETAIRE</t>
  </si>
  <si>
    <t>Mlle DIOMANDE STEPHANIE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</si>
  <si>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</si>
  <si>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</si>
  <si>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SIB: 66 900000459640 45</t>
  </si>
  <si>
    <t>1D1 RESILIE LE 31 AOUT 109</t>
  </si>
  <si>
    <t>Mme AKE ROSINE (SARAH)</t>
  </si>
  <si>
    <t>09241251-04538804)</t>
  </si>
  <si>
    <t>11/10/19</t>
  </si>
  <si>
    <t>REGULARISATION TRAVAUX PLOMBERIE ET SOLDE UN MOIS A FATOU EN JUIN 2019</t>
  </si>
  <si>
    <t>PENALITES ANNULEES POUR DONS DE DECES DES DEUX PARENTS</t>
  </si>
  <si>
    <t>REGULARISATION DIOMANDE LOSSENI LE 27/06/2019</t>
  </si>
  <si>
    <t>REGULARISATION FOFANA MAMADOU</t>
  </si>
  <si>
    <t>60 000 F LE 19/07/2018</t>
  </si>
  <si>
    <t>AVANCE 2019 = 74 000 F</t>
  </si>
  <si>
    <t>60 000 F LE 29/08/2018</t>
  </si>
  <si>
    <t>AVANCE 2018 = 93 700 F</t>
  </si>
  <si>
    <t>60 000 F LE 27/09/2018</t>
  </si>
  <si>
    <t>TOTAL AVANCE =167 700 F CORRESPONDANT A 2 MOIS (07/19 et 08/19) + 49 300 F</t>
  </si>
  <si>
    <t>60 000 F LE 16/11/2018</t>
  </si>
  <si>
    <t>LOYERS 09+10/2019 + 54 100 F POUR 11/19          172 500 F</t>
  </si>
  <si>
    <t>POUR SOLDER NOVEMBRE 2019     5 100 F</t>
  </si>
  <si>
    <t>ESPECES</t>
  </si>
  <si>
    <t>TRA ZIE LOU N'GUESSAN MELISSA</t>
  </si>
  <si>
    <t>49672473-74740691</t>
  </si>
  <si>
    <t>YOPOUGON NIANGON ACADEMIE 12/19</t>
  </si>
  <si>
    <t>COMMISSION COMPLEMENT BAIL C2-F4</t>
  </si>
  <si>
    <t>ETAT DES ENCAISSEMENTS : MOIS  DE NOVEMBRE 2019</t>
  </si>
  <si>
    <t>12/12/19</t>
  </si>
  <si>
    <t>MTN</t>
  </si>
  <si>
    <t>10/12/19</t>
  </si>
  <si>
    <t>02/12/19</t>
  </si>
  <si>
    <t>13/12/19</t>
  </si>
  <si>
    <t>PORTE</t>
  </si>
  <si>
    <t>MONTANTS</t>
  </si>
  <si>
    <t>21/11/19</t>
  </si>
  <si>
    <t>86276482-78740950</t>
  </si>
  <si>
    <t xml:space="preserve">FOFANA MOUSSA </t>
  </si>
  <si>
    <t>Mlle TIOTE NAFOUADE</t>
  </si>
  <si>
    <t>48222403-76751927</t>
  </si>
  <si>
    <t>AV11+12/19</t>
  </si>
  <si>
    <t>OULAÏ KANE AUBIN</t>
  </si>
  <si>
    <t>09/11/19</t>
  </si>
  <si>
    <t>FACTURES TRAVAUX RC2</t>
  </si>
  <si>
    <t>A PAYER  21 900 LE 13/12/2019 APRES AVOIR RETRANCHE LES FRAIS DE TRAVAUX 13 100 F</t>
  </si>
  <si>
    <t>BILAN : MOIS DE DECEMBRE 2019</t>
  </si>
  <si>
    <t>ETAT DES ENCAISSEMENTS : MOIS DE JANVIER  2020</t>
  </si>
  <si>
    <t>RELEVE MENSUEL DES BAUX : MOIS DE DECEMBRE 2019</t>
  </si>
  <si>
    <t>YOPOUGON NIANGON ACADEMIE 01/20</t>
  </si>
  <si>
    <t>CIE 2D1</t>
  </si>
  <si>
    <t>TRAVAUX 2G2 NAKOS</t>
  </si>
  <si>
    <t>TOTAL VERSE LE 01/12/2020</t>
  </si>
  <si>
    <t>RELIQUAT JUIN 2019 BHCI</t>
  </si>
  <si>
    <t>TRAVAUX DES  NAKOS 25 500 F+100 00 F MAIN D'ŒUVRE LE 22/12/2019 M ROUGEO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</si>
</sst>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3" fontId="0" fillId="0" borderId="5" xfId="0" applyNumberFormat="1" applyFont="1" applyBorder="1" applyAlignment="1">
      <alignment horizontal="right" vertical="center"/>
    </xf>
    <xf numFmtId="3" fontId="17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/>
    <xf numFmtId="49" fontId="6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2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7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6" fillId="0" borderId="2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3.7109375" customWidth="1"/>
    <col min="2" max="2" width="27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1.140625" customWidth="1"/>
    <col min="11" max="11" width="10.5703125" customWidth="1"/>
    <col min="12" max="12" width="7.28515625" customWidth="1"/>
  </cols>
  <sheetData>
    <row r="1" spans="1:12" ht="27.75" customHeight="1" x14ac:dyDescent="0.25">
      <c r="A1" s="126" t="s">
        <v>178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7" t="s">
        <v>6</v>
      </c>
      <c r="K3" s="127"/>
      <c r="L3" s="127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7" t="s">
        <v>83</v>
      </c>
      <c r="K4" s="127"/>
      <c r="L4" s="127"/>
    </row>
    <row r="5" spans="1:12" ht="18.75" x14ac:dyDescent="0.3">
      <c r="A5" s="100"/>
      <c r="J5" s="130" t="s">
        <v>84</v>
      </c>
      <c r="K5" s="130"/>
      <c r="L5" s="130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8" t="s">
        <v>19</v>
      </c>
      <c r="K6" s="129"/>
      <c r="L6" s="98" t="s">
        <v>20</v>
      </c>
    </row>
    <row r="7" spans="1:12" ht="15" customHeight="1" x14ac:dyDescent="0.25">
      <c r="A7" s="8">
        <v>1</v>
      </c>
      <c r="B7" s="7" t="s">
        <v>98</v>
      </c>
      <c r="C7" s="48" t="s">
        <v>28</v>
      </c>
      <c r="D7" s="8">
        <v>44521</v>
      </c>
      <c r="E7" s="39" t="s">
        <v>29</v>
      </c>
      <c r="F7" s="10" t="s">
        <v>30</v>
      </c>
      <c r="G7" s="8">
        <v>90000</v>
      </c>
      <c r="H7" s="14"/>
      <c r="I7" s="8"/>
      <c r="J7" s="8"/>
      <c r="K7" s="9"/>
      <c r="L7" s="10" t="s">
        <v>31</v>
      </c>
    </row>
    <row r="8" spans="1:12" ht="15.75" customHeight="1" x14ac:dyDescent="0.25">
      <c r="A8" s="8">
        <v>2</v>
      </c>
      <c r="B8" s="7" t="s">
        <v>85</v>
      </c>
      <c r="C8" s="48" t="s">
        <v>22</v>
      </c>
      <c r="D8" s="8">
        <v>67664</v>
      </c>
      <c r="E8" s="39" t="s">
        <v>23</v>
      </c>
      <c r="F8" s="10"/>
      <c r="G8" s="8">
        <v>90000</v>
      </c>
      <c r="H8" s="14"/>
      <c r="I8" s="8"/>
      <c r="J8" s="76" t="s">
        <v>86</v>
      </c>
      <c r="K8" s="76" t="s">
        <v>87</v>
      </c>
      <c r="L8" s="10" t="s">
        <v>60</v>
      </c>
    </row>
    <row r="9" spans="1:12" ht="15.75" customHeight="1" x14ac:dyDescent="0.25">
      <c r="A9" s="8">
        <v>3</v>
      </c>
      <c r="B9" s="7" t="s">
        <v>21</v>
      </c>
      <c r="C9" s="48" t="s">
        <v>22</v>
      </c>
      <c r="D9" s="8">
        <v>61145</v>
      </c>
      <c r="E9" s="9" t="s">
        <v>23</v>
      </c>
      <c r="F9" s="10" t="s">
        <v>24</v>
      </c>
      <c r="G9" s="8">
        <v>70000</v>
      </c>
      <c r="H9" s="11"/>
      <c r="I9" s="12"/>
      <c r="J9" s="77" t="s">
        <v>25</v>
      </c>
      <c r="K9" s="74"/>
      <c r="L9" s="13" t="s">
        <v>26</v>
      </c>
    </row>
    <row r="10" spans="1:12" ht="15.75" x14ac:dyDescent="0.25">
      <c r="A10" s="8">
        <v>4</v>
      </c>
      <c r="B10" s="15" t="s">
        <v>95</v>
      </c>
      <c r="C10" s="48" t="s">
        <v>28</v>
      </c>
      <c r="D10" s="8">
        <v>48716</v>
      </c>
      <c r="E10" s="39" t="s">
        <v>29</v>
      </c>
      <c r="F10" s="10" t="s">
        <v>96</v>
      </c>
      <c r="G10" s="8">
        <v>90000</v>
      </c>
      <c r="H10" s="8"/>
      <c r="I10" s="46"/>
      <c r="J10" s="76" t="s">
        <v>125</v>
      </c>
      <c r="K10" s="77" t="s">
        <v>126</v>
      </c>
      <c r="L10" s="10" t="s">
        <v>68</v>
      </c>
    </row>
    <row r="11" spans="1:12" ht="15" customHeight="1" x14ac:dyDescent="0.25">
      <c r="A11" s="8">
        <v>5</v>
      </c>
      <c r="B11" s="78" t="s">
        <v>127</v>
      </c>
      <c r="C11" s="79" t="s">
        <v>28</v>
      </c>
      <c r="D11" s="80">
        <v>85529</v>
      </c>
      <c r="E11" s="81" t="s">
        <v>29</v>
      </c>
      <c r="F11" s="96" t="s">
        <v>128</v>
      </c>
      <c r="G11" s="82">
        <v>90000</v>
      </c>
      <c r="H11" s="82"/>
      <c r="I11" s="83">
        <v>40000</v>
      </c>
      <c r="J11" s="84"/>
      <c r="K11" s="85"/>
      <c r="L11" s="86"/>
    </row>
    <row r="12" spans="1:12" ht="15" customHeight="1" x14ac:dyDescent="0.25">
      <c r="A12" s="134" t="s">
        <v>39</v>
      </c>
      <c r="B12" s="135"/>
      <c r="C12" s="135"/>
      <c r="D12" s="135"/>
      <c r="E12" s="135"/>
      <c r="F12" s="136"/>
      <c r="G12" s="92">
        <f>SUM(G7:G11)</f>
        <v>430000</v>
      </c>
      <c r="H12" s="93"/>
      <c r="I12" s="92">
        <f>SUM(I7:I11)</f>
        <v>40000</v>
      </c>
      <c r="J12" s="94">
        <f>SUM(G12:I12)</f>
        <v>470000</v>
      </c>
      <c r="K12" s="16"/>
    </row>
    <row r="13" spans="1:12" ht="15" customHeight="1" x14ac:dyDescent="0.25">
      <c r="A13" s="137" t="s">
        <v>100</v>
      </c>
      <c r="B13" s="138"/>
      <c r="C13" s="138"/>
      <c r="D13" s="138"/>
      <c r="E13" s="138"/>
      <c r="F13" s="139"/>
      <c r="G13" s="17">
        <f>G12*-0.12</f>
        <v>-51600</v>
      </c>
      <c r="H13" s="18"/>
      <c r="I13" s="19"/>
      <c r="J13" s="16"/>
      <c r="K13" s="16"/>
    </row>
    <row r="14" spans="1:12" ht="15" customHeight="1" x14ac:dyDescent="0.25">
      <c r="A14" s="137" t="s">
        <v>111</v>
      </c>
      <c r="B14" s="138"/>
      <c r="C14" s="138"/>
      <c r="D14" s="138"/>
      <c r="E14" s="138"/>
      <c r="F14" s="139"/>
      <c r="G14" s="41">
        <f>SUM(G12:G13)</f>
        <v>378400</v>
      </c>
      <c r="H14" s="18"/>
      <c r="I14" s="19"/>
      <c r="J14" s="16"/>
      <c r="K14" s="16"/>
    </row>
    <row r="15" spans="1:12" ht="15" customHeight="1" x14ac:dyDescent="0.25">
      <c r="A15" s="140" t="s">
        <v>112</v>
      </c>
      <c r="B15" s="141"/>
      <c r="C15" s="141"/>
      <c r="D15" s="141"/>
      <c r="E15" s="141"/>
      <c r="F15" s="142"/>
      <c r="G15" s="82">
        <f>G12*-0.05</f>
        <v>-21500</v>
      </c>
      <c r="H15" s="18"/>
      <c r="I15" s="8">
        <f>I12*-0.05</f>
        <v>-2000</v>
      </c>
      <c r="J15" s="95">
        <f>G15+I15</f>
        <v>-23500</v>
      </c>
    </row>
    <row r="16" spans="1:12" ht="15" customHeight="1" x14ac:dyDescent="0.25"/>
    <row r="17" spans="1:12" ht="15.75" customHeight="1" x14ac:dyDescent="0.25">
      <c r="B17" s="15" t="s">
        <v>35</v>
      </c>
      <c r="C17" s="48" t="s">
        <v>36</v>
      </c>
      <c r="D17" s="8">
        <v>28226</v>
      </c>
      <c r="E17" s="39" t="s">
        <v>29</v>
      </c>
      <c r="F17" s="10" t="s">
        <v>37</v>
      </c>
      <c r="G17" s="8">
        <v>70000</v>
      </c>
      <c r="H17" s="39">
        <v>453700</v>
      </c>
      <c r="I17" s="131" t="s">
        <v>129</v>
      </c>
      <c r="J17" s="132"/>
      <c r="K17" s="133"/>
      <c r="L17" s="10" t="s">
        <v>38</v>
      </c>
    </row>
    <row r="19" spans="1:12" x14ac:dyDescent="0.25">
      <c r="A19" s="127" t="s">
        <v>130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2" x14ac:dyDescent="0.25">
      <c r="B20" s="130" t="s">
        <v>131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</row>
    <row r="21" spans="1:12" ht="15.75" customHeight="1" x14ac:dyDescent="0.25">
      <c r="A21" s="8">
        <v>2</v>
      </c>
      <c r="B21" s="7" t="s">
        <v>32</v>
      </c>
      <c r="C21" s="48" t="s">
        <v>28</v>
      </c>
      <c r="D21" s="8">
        <v>41401</v>
      </c>
      <c r="E21" s="39" t="s">
        <v>29</v>
      </c>
      <c r="F21" s="123" t="s">
        <v>136</v>
      </c>
      <c r="G21" s="124"/>
      <c r="H21" s="124"/>
      <c r="I21" s="124"/>
      <c r="J21" s="124"/>
      <c r="K21" s="124"/>
      <c r="L21" s="125"/>
    </row>
  </sheetData>
  <mergeCells count="13">
    <mergeCell ref="F21:L21"/>
    <mergeCell ref="A1:K1"/>
    <mergeCell ref="J3:L3"/>
    <mergeCell ref="J6:K6"/>
    <mergeCell ref="J5:L5"/>
    <mergeCell ref="J4:L4"/>
    <mergeCell ref="I17:K17"/>
    <mergeCell ref="A19:L19"/>
    <mergeCell ref="B20:L20"/>
    <mergeCell ref="A12:F12"/>
    <mergeCell ref="A13:F13"/>
    <mergeCell ref="A14:F14"/>
    <mergeCell ref="A15:F1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M34" sqref="M34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7109375" customWidth="1"/>
    <col min="6" max="6" width="10.140625" customWidth="1"/>
    <col min="7" max="7" width="10" customWidth="1"/>
    <col min="8" max="8" width="11.5703125" customWidth="1"/>
    <col min="9" max="9" width="8.7109375" customWidth="1"/>
    <col min="10" max="10" width="12.85546875" customWidth="1"/>
    <col min="11" max="11" width="8.140625" customWidth="1"/>
    <col min="12" max="12" width="12.5703125" customWidth="1"/>
  </cols>
  <sheetData>
    <row r="1" spans="1:14" ht="20.25" customHeight="1" x14ac:dyDescent="0.25">
      <c r="A1" s="144" t="s">
        <v>177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4" ht="18.75" x14ac:dyDescent="0.3">
      <c r="A2" s="145" t="s">
        <v>0</v>
      </c>
      <c r="B2" s="145"/>
      <c r="C2" s="145"/>
      <c r="D2" s="145"/>
      <c r="E2" s="146" t="s">
        <v>90</v>
      </c>
      <c r="F2" s="146"/>
      <c r="G2" s="146"/>
      <c r="H2" s="146"/>
      <c r="I2" s="146"/>
      <c r="J2" s="100"/>
      <c r="K2" s="100" t="s">
        <v>2</v>
      </c>
      <c r="L2" s="100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03" t="s">
        <v>93</v>
      </c>
      <c r="L3" s="103"/>
    </row>
    <row r="4" spans="1:14" ht="18.75" x14ac:dyDescent="0.3">
      <c r="A4" s="2" t="s">
        <v>7</v>
      </c>
      <c r="D4" s="100" t="s">
        <v>40</v>
      </c>
      <c r="E4" s="100"/>
      <c r="F4" s="100"/>
      <c r="G4" s="100"/>
      <c r="H4" s="100" t="s">
        <v>41</v>
      </c>
      <c r="I4" s="100"/>
      <c r="J4" s="100"/>
      <c r="K4" s="97" t="s">
        <v>83</v>
      </c>
      <c r="L4" s="97"/>
      <c r="M4" s="97"/>
    </row>
    <row r="5" spans="1:14" x14ac:dyDescent="0.25">
      <c r="K5" s="102" t="s">
        <v>84</v>
      </c>
      <c r="L5" s="102"/>
      <c r="M5" s="102"/>
    </row>
    <row r="6" spans="1:14" x14ac:dyDescent="0.25">
      <c r="K6" s="99"/>
      <c r="L6" s="99"/>
      <c r="M6" s="102"/>
    </row>
    <row r="7" spans="1:14" ht="12.75" customHeight="1" x14ac:dyDescent="0.25">
      <c r="A7" s="74" t="s">
        <v>10</v>
      </c>
      <c r="B7" s="23" t="s">
        <v>11</v>
      </c>
      <c r="C7" s="23" t="s">
        <v>164</v>
      </c>
      <c r="D7" s="23" t="s">
        <v>19</v>
      </c>
      <c r="E7" s="25" t="s">
        <v>45</v>
      </c>
      <c r="F7" s="108" t="s">
        <v>46</v>
      </c>
      <c r="G7" s="23" t="s">
        <v>103</v>
      </c>
      <c r="H7" s="24" t="s">
        <v>47</v>
      </c>
      <c r="I7" s="23" t="s">
        <v>17</v>
      </c>
      <c r="J7" s="109" t="s">
        <v>165</v>
      </c>
      <c r="K7" s="23" t="s">
        <v>49</v>
      </c>
      <c r="L7" s="108" t="s">
        <v>82</v>
      </c>
      <c r="M7" s="40"/>
      <c r="N7" s="87"/>
    </row>
    <row r="8" spans="1:14" ht="14.25" customHeight="1" x14ac:dyDescent="0.25">
      <c r="A8" s="13">
        <v>1</v>
      </c>
      <c r="B8" s="43" t="s">
        <v>91</v>
      </c>
      <c r="C8" s="27" t="s">
        <v>56</v>
      </c>
      <c r="D8" s="42" t="s">
        <v>92</v>
      </c>
      <c r="E8" s="110">
        <v>35000</v>
      </c>
      <c r="F8" s="110">
        <v>91000</v>
      </c>
      <c r="G8" s="47">
        <v>21000</v>
      </c>
      <c r="H8" s="47">
        <v>35000</v>
      </c>
      <c r="I8" s="47"/>
      <c r="J8" s="60">
        <f t="shared" ref="J8:J21" si="0">SUM(H8:I8)</f>
        <v>35000</v>
      </c>
      <c r="K8" s="88" t="s">
        <v>163</v>
      </c>
      <c r="L8" s="111" t="s">
        <v>120</v>
      </c>
      <c r="N8" s="89"/>
    </row>
    <row r="9" spans="1:14" ht="14.25" customHeight="1" x14ac:dyDescent="0.25">
      <c r="A9" s="13">
        <v>2</v>
      </c>
      <c r="B9" s="43" t="s">
        <v>104</v>
      </c>
      <c r="C9" s="27" t="s">
        <v>59</v>
      </c>
      <c r="D9" s="42" t="s">
        <v>105</v>
      </c>
      <c r="E9" s="110">
        <v>35000</v>
      </c>
      <c r="F9" s="110">
        <v>373500</v>
      </c>
      <c r="G9" s="47">
        <v>73500</v>
      </c>
      <c r="H9" s="47">
        <v>35000</v>
      </c>
      <c r="I9" s="47"/>
      <c r="J9" s="60">
        <f t="shared" si="0"/>
        <v>35000</v>
      </c>
      <c r="K9" s="88" t="s">
        <v>166</v>
      </c>
      <c r="L9" s="112" t="s">
        <v>153</v>
      </c>
      <c r="N9" s="89"/>
    </row>
    <row r="10" spans="1:14" ht="17.25" customHeight="1" x14ac:dyDescent="0.25">
      <c r="A10" s="13">
        <v>3</v>
      </c>
      <c r="B10" s="43" t="s">
        <v>113</v>
      </c>
      <c r="C10" s="27" t="s">
        <v>34</v>
      </c>
      <c r="D10" s="42" t="s">
        <v>114</v>
      </c>
      <c r="E10" s="110">
        <v>70000</v>
      </c>
      <c r="F10" s="110"/>
      <c r="G10" s="47">
        <v>7000</v>
      </c>
      <c r="H10" s="47">
        <v>70000</v>
      </c>
      <c r="I10" s="47"/>
      <c r="J10" s="60">
        <f t="shared" si="0"/>
        <v>70000</v>
      </c>
      <c r="K10" s="88" t="s">
        <v>161</v>
      </c>
      <c r="L10" s="111" t="s">
        <v>120</v>
      </c>
      <c r="N10" s="89"/>
    </row>
    <row r="11" spans="1:14" ht="17.25" customHeight="1" x14ac:dyDescent="0.25">
      <c r="A11" s="13">
        <v>4</v>
      </c>
      <c r="B11" s="43" t="s">
        <v>115</v>
      </c>
      <c r="C11" s="27" t="s">
        <v>50</v>
      </c>
      <c r="D11" s="42" t="s">
        <v>116</v>
      </c>
      <c r="E11" s="110">
        <v>30000</v>
      </c>
      <c r="F11" s="110">
        <v>102000</v>
      </c>
      <c r="G11" s="47">
        <v>42000</v>
      </c>
      <c r="H11" s="47"/>
      <c r="I11" s="47"/>
      <c r="J11" s="60">
        <f t="shared" si="0"/>
        <v>0</v>
      </c>
      <c r="K11" s="88"/>
      <c r="L11" s="111"/>
      <c r="N11" s="89"/>
    </row>
    <row r="12" spans="1:14" ht="20.25" customHeight="1" x14ac:dyDescent="0.25">
      <c r="A12" s="13">
        <v>5</v>
      </c>
      <c r="B12" s="43" t="s">
        <v>132</v>
      </c>
      <c r="C12" s="27" t="s">
        <v>63</v>
      </c>
      <c r="D12" s="42" t="s">
        <v>167</v>
      </c>
      <c r="E12" s="110">
        <v>40000</v>
      </c>
      <c r="F12" s="110">
        <v>108000</v>
      </c>
      <c r="G12" s="47">
        <v>28000</v>
      </c>
      <c r="H12" s="47"/>
      <c r="I12" s="47"/>
      <c r="J12" s="60">
        <f t="shared" si="0"/>
        <v>0</v>
      </c>
      <c r="K12" s="88"/>
      <c r="L12" s="111"/>
      <c r="N12" s="89"/>
    </row>
    <row r="13" spans="1:14" ht="18" customHeight="1" x14ac:dyDescent="0.25">
      <c r="A13" s="13">
        <v>6</v>
      </c>
      <c r="B13" s="43" t="s">
        <v>168</v>
      </c>
      <c r="C13" s="27" t="s">
        <v>33</v>
      </c>
      <c r="D13" s="42" t="s">
        <v>110</v>
      </c>
      <c r="E13" s="110">
        <v>70000</v>
      </c>
      <c r="F13" s="110">
        <v>70000</v>
      </c>
      <c r="G13" s="47"/>
      <c r="H13" s="47"/>
      <c r="I13" s="47"/>
      <c r="J13" s="60">
        <f t="shared" si="0"/>
        <v>0</v>
      </c>
      <c r="K13" s="88"/>
      <c r="L13" s="111"/>
      <c r="N13" s="89"/>
    </row>
    <row r="14" spans="1:14" ht="13.5" customHeight="1" x14ac:dyDescent="0.25">
      <c r="A14" s="13"/>
      <c r="B14" s="43"/>
      <c r="C14" s="27" t="s">
        <v>60</v>
      </c>
      <c r="D14" s="42"/>
      <c r="E14" s="110">
        <v>70000</v>
      </c>
      <c r="F14" s="110"/>
      <c r="G14" s="47"/>
      <c r="H14" s="47"/>
      <c r="I14" s="47"/>
      <c r="J14" s="60">
        <f t="shared" si="0"/>
        <v>0</v>
      </c>
      <c r="K14" s="88"/>
      <c r="L14" s="111"/>
      <c r="N14" s="89"/>
    </row>
    <row r="15" spans="1:14" ht="15.75" x14ac:dyDescent="0.25">
      <c r="A15" s="13"/>
      <c r="B15" s="66"/>
      <c r="C15" s="27" t="s">
        <v>119</v>
      </c>
      <c r="D15" s="26"/>
      <c r="E15" s="110">
        <v>50000</v>
      </c>
      <c r="F15" s="110"/>
      <c r="G15" s="47"/>
      <c r="H15" s="47"/>
      <c r="I15" s="47"/>
      <c r="J15" s="60">
        <f t="shared" si="0"/>
        <v>0</v>
      </c>
      <c r="K15" s="88"/>
      <c r="L15" s="111"/>
      <c r="N15" s="89"/>
    </row>
    <row r="16" spans="1:14" ht="15.75" x14ac:dyDescent="0.25">
      <c r="A16" s="13">
        <v>7</v>
      </c>
      <c r="B16" s="113" t="s">
        <v>169</v>
      </c>
      <c r="C16" s="27" t="s">
        <v>64</v>
      </c>
      <c r="D16" s="26" t="s">
        <v>170</v>
      </c>
      <c r="E16" s="110">
        <v>50000</v>
      </c>
      <c r="F16" s="110"/>
      <c r="G16" s="47"/>
      <c r="H16" s="47"/>
      <c r="I16" s="47"/>
      <c r="J16" s="60">
        <f t="shared" si="0"/>
        <v>0</v>
      </c>
      <c r="K16" s="88" t="s">
        <v>139</v>
      </c>
      <c r="L16" s="111" t="s">
        <v>171</v>
      </c>
      <c r="N16" s="89"/>
    </row>
    <row r="17" spans="1:14" ht="18" customHeight="1" x14ac:dyDescent="0.25">
      <c r="A17" s="13">
        <v>8</v>
      </c>
      <c r="B17" s="114" t="s">
        <v>172</v>
      </c>
      <c r="C17" s="27" t="s">
        <v>88</v>
      </c>
      <c r="D17" s="42"/>
      <c r="E17" s="110">
        <v>50000</v>
      </c>
      <c r="F17" s="110"/>
      <c r="G17" s="47"/>
      <c r="H17" s="47"/>
      <c r="I17" s="55"/>
      <c r="J17" s="60">
        <f t="shared" si="0"/>
        <v>0</v>
      </c>
      <c r="K17" s="88" t="s">
        <v>173</v>
      </c>
      <c r="L17" s="115" t="s">
        <v>171</v>
      </c>
      <c r="N17" s="89"/>
    </row>
    <row r="18" spans="1:14" ht="15.75" x14ac:dyDescent="0.25">
      <c r="A18" s="13">
        <v>9</v>
      </c>
      <c r="B18" s="67" t="s">
        <v>133</v>
      </c>
      <c r="C18" s="27" t="s">
        <v>65</v>
      </c>
      <c r="D18" s="26" t="s">
        <v>134</v>
      </c>
      <c r="E18" s="110">
        <v>50000</v>
      </c>
      <c r="F18" s="110"/>
      <c r="G18" s="47"/>
      <c r="H18" s="47">
        <v>50000</v>
      </c>
      <c r="I18" s="47"/>
      <c r="J18" s="60">
        <f t="shared" si="0"/>
        <v>50000</v>
      </c>
      <c r="K18" s="88" t="s">
        <v>161</v>
      </c>
      <c r="L18" s="111" t="s">
        <v>120</v>
      </c>
      <c r="N18" s="89"/>
    </row>
    <row r="19" spans="1:14" ht="18" customHeight="1" x14ac:dyDescent="0.25">
      <c r="A19" s="13"/>
      <c r="B19" s="53"/>
      <c r="C19" s="27" t="s">
        <v>66</v>
      </c>
      <c r="D19" s="42"/>
      <c r="E19" s="110">
        <v>50000</v>
      </c>
      <c r="F19" s="110"/>
      <c r="G19" s="47"/>
      <c r="H19" s="47"/>
      <c r="I19" s="47"/>
      <c r="J19" s="60">
        <f t="shared" si="0"/>
        <v>0</v>
      </c>
      <c r="K19" s="88"/>
      <c r="L19" s="111"/>
    </row>
    <row r="20" spans="1:14" ht="15.75" x14ac:dyDescent="0.25">
      <c r="A20" s="68">
        <v>10</v>
      </c>
      <c r="B20" s="69" t="s">
        <v>121</v>
      </c>
      <c r="C20" s="68" t="s">
        <v>67</v>
      </c>
      <c r="D20" s="70"/>
      <c r="E20" s="116"/>
      <c r="F20" s="116"/>
      <c r="G20" s="72"/>
      <c r="H20" s="71"/>
      <c r="I20" s="71"/>
      <c r="J20" s="71">
        <f t="shared" si="0"/>
        <v>0</v>
      </c>
      <c r="K20" s="73"/>
      <c r="L20" s="117"/>
    </row>
    <row r="21" spans="1:14" ht="15.75" x14ac:dyDescent="0.25">
      <c r="A21" s="27">
        <v>11</v>
      </c>
      <c r="B21" s="67" t="s">
        <v>154</v>
      </c>
      <c r="C21" s="27" t="s">
        <v>99</v>
      </c>
      <c r="D21" s="42" t="s">
        <v>155</v>
      </c>
      <c r="E21" s="110">
        <v>50000</v>
      </c>
      <c r="F21" s="118"/>
      <c r="G21" s="75"/>
      <c r="H21" s="47"/>
      <c r="I21" s="47"/>
      <c r="J21" s="71">
        <f t="shared" si="0"/>
        <v>0</v>
      </c>
      <c r="K21" s="88"/>
      <c r="L21" s="111"/>
    </row>
    <row r="22" spans="1:14" ht="21" x14ac:dyDescent="0.35">
      <c r="A22" s="147" t="s">
        <v>69</v>
      </c>
      <c r="B22" s="148"/>
      <c r="C22" s="148"/>
      <c r="D22" s="149"/>
      <c r="E22" s="119">
        <f>SUM(E8:E21)</f>
        <v>650000</v>
      </c>
      <c r="F22" s="119">
        <f t="shared" ref="F22:J22" si="1">SUM(F8:F21)</f>
        <v>744500</v>
      </c>
      <c r="G22" s="119">
        <f t="shared" si="1"/>
        <v>171500</v>
      </c>
      <c r="H22" s="119">
        <f t="shared" si="1"/>
        <v>190000</v>
      </c>
      <c r="I22" s="119">
        <f t="shared" si="1"/>
        <v>0</v>
      </c>
      <c r="J22" s="119">
        <f t="shared" si="1"/>
        <v>190000</v>
      </c>
      <c r="K22" s="90" t="s">
        <v>163</v>
      </c>
      <c r="L22" s="120" t="s">
        <v>117</v>
      </c>
    </row>
    <row r="23" spans="1:14" ht="18.75" x14ac:dyDescent="0.3">
      <c r="A23" s="150" t="s">
        <v>174</v>
      </c>
      <c r="B23" s="150"/>
      <c r="C23" s="150"/>
      <c r="D23" s="150"/>
      <c r="E23" s="150"/>
      <c r="F23" s="150"/>
      <c r="G23" s="150"/>
      <c r="H23" s="150"/>
      <c r="I23" s="150"/>
      <c r="J23" s="60">
        <v>-13100</v>
      </c>
      <c r="K23" s="121"/>
      <c r="L23" s="122"/>
    </row>
    <row r="24" spans="1:14" x14ac:dyDescent="0.25">
      <c r="F24" s="59"/>
    </row>
    <row r="25" spans="1:14" ht="15.75" x14ac:dyDescent="0.25">
      <c r="A25" s="13">
        <v>1</v>
      </c>
      <c r="B25" s="43" t="s">
        <v>91</v>
      </c>
      <c r="C25" s="27" t="s">
        <v>56</v>
      </c>
      <c r="D25" s="42" t="s">
        <v>92</v>
      </c>
      <c r="E25" s="110">
        <v>35000</v>
      </c>
      <c r="F25" s="110">
        <v>91000</v>
      </c>
      <c r="G25" s="47">
        <v>21000</v>
      </c>
      <c r="H25" s="47">
        <v>35000</v>
      </c>
      <c r="I25" s="47"/>
      <c r="J25" s="60">
        <f>SUM(H25:I25)</f>
        <v>35000</v>
      </c>
      <c r="K25" s="88" t="s">
        <v>163</v>
      </c>
      <c r="L25" s="111" t="s">
        <v>120</v>
      </c>
    </row>
    <row r="26" spans="1:14" x14ac:dyDescent="0.25">
      <c r="A26" s="143" t="s">
        <v>175</v>
      </c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</row>
  </sheetData>
  <mergeCells count="6">
    <mergeCell ref="A26:L26"/>
    <mergeCell ref="A1:L1"/>
    <mergeCell ref="A2:D2"/>
    <mergeCell ref="E2:I2"/>
    <mergeCell ref="A22:D22"/>
    <mergeCell ref="A23:I23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E26" sqref="E2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44" t="s">
        <v>158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4" ht="18.75" x14ac:dyDescent="0.3">
      <c r="A2" s="2" t="s">
        <v>0</v>
      </c>
      <c r="E2" s="146" t="s">
        <v>90</v>
      </c>
      <c r="F2" s="146"/>
      <c r="G2" s="146"/>
      <c r="H2" s="146"/>
      <c r="I2" s="146"/>
      <c r="J2" s="146"/>
      <c r="K2" s="146" t="s">
        <v>2</v>
      </c>
      <c r="L2" s="146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56" t="s">
        <v>93</v>
      </c>
      <c r="L3" s="156"/>
    </row>
    <row r="4" spans="1:14" ht="18.75" x14ac:dyDescent="0.3">
      <c r="A4" s="2" t="s">
        <v>7</v>
      </c>
      <c r="D4" s="100" t="s">
        <v>40</v>
      </c>
      <c r="E4" s="100"/>
      <c r="F4" s="100"/>
      <c r="G4" s="100"/>
      <c r="H4" s="100" t="s">
        <v>41</v>
      </c>
      <c r="I4" s="100"/>
      <c r="J4" s="100"/>
      <c r="K4" s="127" t="s">
        <v>83</v>
      </c>
      <c r="L4" s="127"/>
      <c r="M4" s="127"/>
    </row>
    <row r="5" spans="1:14" x14ac:dyDescent="0.25">
      <c r="K5" s="130" t="s">
        <v>84</v>
      </c>
      <c r="L5" s="130"/>
      <c r="M5" s="155"/>
    </row>
    <row r="6" spans="1:14" x14ac:dyDescent="0.25">
      <c r="A6" s="74" t="s">
        <v>10</v>
      </c>
      <c r="B6" s="23" t="s">
        <v>11</v>
      </c>
      <c r="C6" s="23" t="s">
        <v>44</v>
      </c>
      <c r="D6" s="23" t="s">
        <v>19</v>
      </c>
      <c r="E6" s="23" t="s">
        <v>45</v>
      </c>
      <c r="F6" s="23" t="s">
        <v>46</v>
      </c>
      <c r="G6" s="23" t="s">
        <v>103</v>
      </c>
      <c r="H6" s="24" t="s">
        <v>47</v>
      </c>
      <c r="I6" s="23" t="s">
        <v>17</v>
      </c>
      <c r="J6" s="25" t="s">
        <v>48</v>
      </c>
      <c r="K6" s="23" t="s">
        <v>49</v>
      </c>
      <c r="L6" s="25" t="s">
        <v>82</v>
      </c>
      <c r="M6" s="40"/>
    </row>
    <row r="7" spans="1:14" ht="15.75" x14ac:dyDescent="0.25">
      <c r="A7" s="13">
        <v>1</v>
      </c>
      <c r="B7" s="49" t="s">
        <v>123</v>
      </c>
      <c r="C7" s="50" t="s">
        <v>51</v>
      </c>
      <c r="D7" s="51" t="s">
        <v>124</v>
      </c>
      <c r="E7" s="47">
        <v>30000</v>
      </c>
      <c r="F7" s="47">
        <v>66000</v>
      </c>
      <c r="G7" s="47">
        <v>36000</v>
      </c>
      <c r="H7" s="47">
        <v>30000</v>
      </c>
      <c r="I7" s="63"/>
      <c r="J7" s="28">
        <f>SUM(H7:I7)</f>
        <v>30000</v>
      </c>
      <c r="K7" s="105" t="s">
        <v>159</v>
      </c>
      <c r="L7" s="13" t="s">
        <v>160</v>
      </c>
    </row>
    <row r="8" spans="1:14" ht="15.75" x14ac:dyDescent="0.25">
      <c r="A8" s="13">
        <v>2</v>
      </c>
      <c r="B8" s="49" t="s">
        <v>137</v>
      </c>
      <c r="C8" s="50" t="s">
        <v>52</v>
      </c>
      <c r="D8" s="51" t="s">
        <v>138</v>
      </c>
      <c r="E8" s="47">
        <v>30000</v>
      </c>
      <c r="F8" s="47">
        <v>36000</v>
      </c>
      <c r="G8" s="47">
        <v>36000</v>
      </c>
      <c r="H8" s="47">
        <v>30000</v>
      </c>
      <c r="I8" s="63"/>
      <c r="J8" s="28">
        <f t="shared" ref="J8:J14" si="0">SUM(H8:I8)</f>
        <v>30000</v>
      </c>
      <c r="K8" s="105" t="s">
        <v>161</v>
      </c>
      <c r="L8" s="64" t="s">
        <v>120</v>
      </c>
      <c r="N8" s="59"/>
    </row>
    <row r="9" spans="1:14" ht="15.75" x14ac:dyDescent="0.25">
      <c r="A9" s="13">
        <v>3</v>
      </c>
      <c r="B9" s="49" t="s">
        <v>53</v>
      </c>
      <c r="C9" s="50" t="s">
        <v>54</v>
      </c>
      <c r="D9" s="51" t="s">
        <v>101</v>
      </c>
      <c r="E9" s="47">
        <v>30000</v>
      </c>
      <c r="F9" s="47">
        <v>133100</v>
      </c>
      <c r="G9" s="47">
        <v>42000</v>
      </c>
      <c r="H9" s="47"/>
      <c r="I9" s="47"/>
      <c r="J9" s="28">
        <f t="shared" si="0"/>
        <v>0</v>
      </c>
      <c r="K9" s="105"/>
      <c r="L9" s="106"/>
    </row>
    <row r="10" spans="1:14" ht="15.75" x14ac:dyDescent="0.25">
      <c r="A10" s="13">
        <v>4</v>
      </c>
      <c r="B10" s="49" t="s">
        <v>89</v>
      </c>
      <c r="C10" s="13" t="s">
        <v>55</v>
      </c>
      <c r="D10" s="51" t="s">
        <v>118</v>
      </c>
      <c r="E10" s="47">
        <v>35000</v>
      </c>
      <c r="F10" s="47">
        <v>42000</v>
      </c>
      <c r="G10" s="47">
        <v>7000</v>
      </c>
      <c r="H10" s="47"/>
      <c r="I10" s="63"/>
      <c r="J10" s="28">
        <f t="shared" si="0"/>
        <v>0</v>
      </c>
      <c r="K10" s="105"/>
      <c r="L10" s="64"/>
    </row>
    <row r="11" spans="1:14" ht="15.75" x14ac:dyDescent="0.25">
      <c r="A11" s="13">
        <v>5</v>
      </c>
      <c r="B11" s="52" t="s">
        <v>57</v>
      </c>
      <c r="C11" s="50" t="s">
        <v>58</v>
      </c>
      <c r="D11" s="42" t="s">
        <v>102</v>
      </c>
      <c r="E11" s="47">
        <v>30000</v>
      </c>
      <c r="F11" s="47">
        <v>129500</v>
      </c>
      <c r="G11" s="47">
        <v>36000</v>
      </c>
      <c r="H11" s="47"/>
      <c r="I11" s="63"/>
      <c r="J11" s="28">
        <f t="shared" si="0"/>
        <v>0</v>
      </c>
      <c r="K11" s="105"/>
      <c r="L11" s="64"/>
      <c r="N11" s="59"/>
    </row>
    <row r="12" spans="1:14" ht="15.75" x14ac:dyDescent="0.25">
      <c r="A12" s="13">
        <v>6</v>
      </c>
      <c r="B12" s="49" t="s">
        <v>61</v>
      </c>
      <c r="C12" s="50" t="s">
        <v>62</v>
      </c>
      <c r="D12" s="42" t="s">
        <v>94</v>
      </c>
      <c r="E12" s="47">
        <v>40000</v>
      </c>
      <c r="F12" s="47"/>
      <c r="G12" s="47"/>
      <c r="H12" s="47">
        <v>40000</v>
      </c>
      <c r="I12" s="63"/>
      <c r="J12" s="28">
        <f t="shared" si="0"/>
        <v>40000</v>
      </c>
      <c r="K12" s="105" t="s">
        <v>162</v>
      </c>
      <c r="L12" s="13" t="s">
        <v>153</v>
      </c>
    </row>
    <row r="13" spans="1:14" ht="18" customHeight="1" x14ac:dyDescent="0.25">
      <c r="A13" s="13">
        <v>7</v>
      </c>
      <c r="B13" s="49" t="s">
        <v>106</v>
      </c>
      <c r="C13" s="50" t="s">
        <v>27</v>
      </c>
      <c r="D13" s="26" t="s">
        <v>107</v>
      </c>
      <c r="E13" s="47">
        <v>59200</v>
      </c>
      <c r="F13" s="47"/>
      <c r="G13" s="63"/>
      <c r="H13" s="47">
        <v>40000</v>
      </c>
      <c r="I13" s="63"/>
      <c r="J13" s="28">
        <f t="shared" si="0"/>
        <v>40000</v>
      </c>
      <c r="K13" s="105" t="s">
        <v>159</v>
      </c>
      <c r="L13" s="13" t="s">
        <v>122</v>
      </c>
    </row>
    <row r="14" spans="1:14" ht="18" customHeight="1" x14ac:dyDescent="0.25">
      <c r="A14" s="13">
        <v>8</v>
      </c>
      <c r="B14" s="49" t="s">
        <v>108</v>
      </c>
      <c r="C14" s="50" t="s">
        <v>97</v>
      </c>
      <c r="D14" s="26" t="s">
        <v>109</v>
      </c>
      <c r="E14" s="47">
        <v>59200</v>
      </c>
      <c r="F14" s="47">
        <v>304500</v>
      </c>
      <c r="G14" s="47"/>
      <c r="H14" s="47"/>
      <c r="I14" s="63"/>
      <c r="J14" s="28">
        <f t="shared" si="0"/>
        <v>0</v>
      </c>
      <c r="K14" s="105"/>
      <c r="L14" s="106"/>
      <c r="M14" s="59"/>
      <c r="N14" s="59"/>
    </row>
    <row r="15" spans="1:14" ht="18.75" x14ac:dyDescent="0.25">
      <c r="A15" s="151" t="s">
        <v>69</v>
      </c>
      <c r="B15" s="151"/>
      <c r="C15" s="151"/>
      <c r="D15" s="151"/>
      <c r="E15" s="54">
        <f>SUM(E7:E14)</f>
        <v>313400</v>
      </c>
      <c r="F15" s="54">
        <f t="shared" ref="F15:J15" si="1">SUM(F7:F14)</f>
        <v>711100</v>
      </c>
      <c r="G15" s="54">
        <f t="shared" si="1"/>
        <v>157000</v>
      </c>
      <c r="H15" s="54">
        <f t="shared" si="1"/>
        <v>140000</v>
      </c>
      <c r="I15" s="54">
        <f t="shared" si="1"/>
        <v>0</v>
      </c>
      <c r="J15" s="54">
        <f t="shared" si="1"/>
        <v>140000</v>
      </c>
      <c r="K15" s="61" t="s">
        <v>163</v>
      </c>
      <c r="L15" s="101" t="s">
        <v>117</v>
      </c>
    </row>
    <row r="16" spans="1:14" ht="18" customHeight="1" x14ac:dyDescent="0.25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</row>
    <row r="17" spans="1:12" ht="18" customHeight="1" x14ac:dyDescent="0.25">
      <c r="A17" s="13">
        <v>6</v>
      </c>
      <c r="B17" s="49" t="s">
        <v>61</v>
      </c>
      <c r="C17" s="50" t="s">
        <v>62</v>
      </c>
      <c r="D17" s="42" t="s">
        <v>94</v>
      </c>
      <c r="E17" s="47">
        <v>40000</v>
      </c>
      <c r="F17" s="152" t="s">
        <v>140</v>
      </c>
      <c r="G17" s="153"/>
      <c r="H17" s="153"/>
      <c r="I17" s="153"/>
      <c r="J17" s="153"/>
      <c r="K17" s="153"/>
      <c r="L17" s="154"/>
    </row>
    <row r="18" spans="1:12" ht="12" customHeight="1" x14ac:dyDescent="0.25">
      <c r="A18" s="143" t="s">
        <v>141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</row>
    <row r="19" spans="1:12" ht="16.5" customHeight="1" x14ac:dyDescent="0.25">
      <c r="B19" s="127" t="s">
        <v>142</v>
      </c>
      <c r="C19" s="127"/>
      <c r="D19" s="127"/>
      <c r="E19" s="127"/>
      <c r="F19" s="127" t="s">
        <v>143</v>
      </c>
      <c r="G19" s="127"/>
      <c r="H19" s="127"/>
      <c r="I19" s="127"/>
      <c r="J19" s="127"/>
      <c r="K19" s="127"/>
    </row>
    <row r="20" spans="1:12" ht="13.5" customHeight="1" x14ac:dyDescent="0.25">
      <c r="B20" s="127" t="s">
        <v>144</v>
      </c>
      <c r="C20" s="127"/>
      <c r="D20" s="127"/>
      <c r="F20" s="127" t="s">
        <v>145</v>
      </c>
      <c r="G20" s="127"/>
      <c r="H20" s="127"/>
      <c r="I20" s="127"/>
      <c r="J20" s="127"/>
      <c r="K20" s="127"/>
    </row>
    <row r="21" spans="1:12" ht="13.5" customHeight="1" x14ac:dyDescent="0.25">
      <c r="B21" s="127" t="s">
        <v>146</v>
      </c>
      <c r="C21" s="127"/>
      <c r="D21" s="127"/>
      <c r="F21" s="127" t="s">
        <v>147</v>
      </c>
      <c r="G21" s="127"/>
      <c r="H21" s="127"/>
      <c r="I21" s="127"/>
      <c r="J21" s="127"/>
      <c r="K21" s="127"/>
    </row>
    <row r="22" spans="1:12" ht="14.25" customHeight="1" x14ac:dyDescent="0.25">
      <c r="B22" s="127" t="s">
        <v>148</v>
      </c>
      <c r="C22" s="127"/>
      <c r="D22" s="127"/>
      <c r="F22" s="127" t="s">
        <v>149</v>
      </c>
      <c r="G22" s="127"/>
      <c r="H22" s="127"/>
      <c r="I22" s="127"/>
      <c r="J22" s="127"/>
      <c r="K22" s="127"/>
      <c r="L22" s="127"/>
    </row>
    <row r="23" spans="1:12" ht="17.25" customHeight="1" x14ac:dyDescent="0.25">
      <c r="B23" s="127" t="s">
        <v>150</v>
      </c>
      <c r="C23" s="127"/>
      <c r="D23" s="127"/>
      <c r="F23" s="127" t="s">
        <v>151</v>
      </c>
      <c r="G23" s="127"/>
      <c r="H23" s="127"/>
      <c r="I23" s="127"/>
      <c r="J23" s="127"/>
      <c r="K23" s="127"/>
      <c r="L23" s="127"/>
    </row>
    <row r="24" spans="1:12" ht="17.25" customHeight="1" x14ac:dyDescent="0.25">
      <c r="B24" s="127"/>
      <c r="C24" s="127"/>
      <c r="D24" s="127"/>
      <c r="F24" s="157" t="s">
        <v>152</v>
      </c>
      <c r="G24" s="157"/>
      <c r="H24" s="157"/>
      <c r="I24" s="157"/>
      <c r="J24" s="157"/>
      <c r="K24" s="157"/>
      <c r="L24" s="157"/>
    </row>
    <row r="25" spans="1:12" ht="18.75" customHeight="1" x14ac:dyDescent="0.25">
      <c r="A25" s="13">
        <v>7</v>
      </c>
      <c r="B25" s="49" t="s">
        <v>106</v>
      </c>
      <c r="C25" s="50" t="s">
        <v>27</v>
      </c>
      <c r="D25" s="26" t="s">
        <v>107</v>
      </c>
      <c r="E25" s="158" t="s">
        <v>184</v>
      </c>
      <c r="F25" s="159"/>
      <c r="G25" s="159"/>
      <c r="H25" s="159"/>
      <c r="I25" s="159"/>
      <c r="J25" s="159"/>
      <c r="K25" s="159"/>
      <c r="L25" s="160"/>
    </row>
    <row r="26" spans="1:12" ht="10.5" customHeight="1" x14ac:dyDescent="0.25">
      <c r="F26" s="59"/>
    </row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23">
    <mergeCell ref="E25:L25"/>
    <mergeCell ref="B24:D24"/>
    <mergeCell ref="F24:L24"/>
    <mergeCell ref="B21:D21"/>
    <mergeCell ref="F21:K21"/>
    <mergeCell ref="B22:D22"/>
    <mergeCell ref="F22:L22"/>
    <mergeCell ref="B23:D23"/>
    <mergeCell ref="F23:L23"/>
    <mergeCell ref="A18:L18"/>
    <mergeCell ref="B19:E19"/>
    <mergeCell ref="F19:K19"/>
    <mergeCell ref="B20:D20"/>
    <mergeCell ref="F20:K20"/>
    <mergeCell ref="A15:D15"/>
    <mergeCell ref="A16:L16"/>
    <mergeCell ref="F17:L17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workbookViewId="0">
      <selection activeCell="B17" sqref="B17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9" ht="18.75" x14ac:dyDescent="0.25">
      <c r="A1" s="144" t="s">
        <v>176</v>
      </c>
      <c r="B1" s="144"/>
      <c r="C1" s="144"/>
      <c r="D1" s="144"/>
      <c r="E1" s="144"/>
      <c r="F1" s="144"/>
      <c r="G1" s="144"/>
      <c r="H1" s="144"/>
      <c r="I1" s="144"/>
    </row>
    <row r="2" spans="1:9" ht="18.75" x14ac:dyDescent="0.3">
      <c r="A2" s="2" t="s">
        <v>0</v>
      </c>
      <c r="C2" s="21" t="s">
        <v>1</v>
      </c>
      <c r="F2" s="21"/>
      <c r="H2" s="38" t="s">
        <v>2</v>
      </c>
      <c r="I2" s="38"/>
    </row>
    <row r="3" spans="1:9" ht="18.75" x14ac:dyDescent="0.3">
      <c r="A3" s="2" t="s">
        <v>3</v>
      </c>
      <c r="C3" s="21" t="s">
        <v>4</v>
      </c>
      <c r="F3" s="21"/>
      <c r="G3" s="21" t="s">
        <v>5</v>
      </c>
    </row>
    <row r="4" spans="1:9" ht="18.75" x14ac:dyDescent="0.3">
      <c r="A4" s="2" t="s">
        <v>7</v>
      </c>
      <c r="B4" s="37" t="s">
        <v>40</v>
      </c>
      <c r="C4" s="37"/>
      <c r="D4" s="22" t="s">
        <v>81</v>
      </c>
      <c r="G4" s="22"/>
    </row>
    <row r="5" spans="1:9" ht="18.75" x14ac:dyDescent="0.3">
      <c r="C5" s="161" t="s">
        <v>42</v>
      </c>
      <c r="D5" s="161"/>
      <c r="F5" s="161" t="s">
        <v>43</v>
      </c>
      <c r="G5" s="161"/>
      <c r="H5" s="44" t="s">
        <v>83</v>
      </c>
    </row>
    <row r="6" spans="1:9" x14ac:dyDescent="0.25">
      <c r="H6" s="45" t="s">
        <v>84</v>
      </c>
    </row>
    <row r="7" spans="1:9" ht="18.75" x14ac:dyDescent="0.3">
      <c r="A7" s="29" t="s">
        <v>70</v>
      </c>
      <c r="B7" s="29" t="s">
        <v>71</v>
      </c>
      <c r="C7" s="29" t="s">
        <v>72</v>
      </c>
      <c r="D7" s="30">
        <v>0.05</v>
      </c>
      <c r="E7" s="30">
        <v>0.1</v>
      </c>
      <c r="F7" s="31" t="s">
        <v>73</v>
      </c>
      <c r="G7" s="31" t="s">
        <v>74</v>
      </c>
      <c r="H7" s="32" t="s">
        <v>75</v>
      </c>
    </row>
    <row r="8" spans="1:9" ht="18.75" x14ac:dyDescent="0.3">
      <c r="A8" s="55" t="s">
        <v>156</v>
      </c>
      <c r="B8" s="33">
        <v>140000</v>
      </c>
      <c r="C8" s="20"/>
      <c r="D8" s="34"/>
      <c r="E8" s="34">
        <f>B8*0.1</f>
        <v>14000</v>
      </c>
      <c r="F8" s="34">
        <f>(B8+C8)*0.12</f>
        <v>16800</v>
      </c>
      <c r="G8" s="34"/>
      <c r="H8" s="35">
        <f>B8*0.78</f>
        <v>109200</v>
      </c>
    </row>
    <row r="9" spans="1:9" ht="18.75" x14ac:dyDescent="0.3">
      <c r="A9" s="55" t="s">
        <v>179</v>
      </c>
      <c r="B9" s="33">
        <v>190000</v>
      </c>
      <c r="C9" s="20"/>
      <c r="D9" s="34"/>
      <c r="E9" s="34">
        <f>B9*0.1</f>
        <v>19000</v>
      </c>
      <c r="F9" s="34">
        <f>(B9+C9)*0.12</f>
        <v>22800</v>
      </c>
      <c r="G9" s="34"/>
      <c r="H9" s="35">
        <f>B9*0.78</f>
        <v>148200</v>
      </c>
    </row>
    <row r="10" spans="1:9" ht="18.75" x14ac:dyDescent="0.3">
      <c r="A10" s="20" t="s">
        <v>76</v>
      </c>
      <c r="B10" s="20"/>
      <c r="C10" s="56">
        <v>90000</v>
      </c>
      <c r="D10" s="33">
        <f>C10*0.05</f>
        <v>4500</v>
      </c>
      <c r="E10" s="34"/>
      <c r="F10" s="34">
        <f t="shared" ref="F10:F12" si="0">(B10+C10)*0.12</f>
        <v>10800</v>
      </c>
      <c r="G10" s="35">
        <f t="shared" ref="G10:G11" si="1">C10*0.88</f>
        <v>79200</v>
      </c>
      <c r="H10" s="35"/>
    </row>
    <row r="11" spans="1:9" ht="18.75" x14ac:dyDescent="0.3">
      <c r="A11" s="20" t="s">
        <v>77</v>
      </c>
      <c r="B11" s="20"/>
      <c r="C11" s="56">
        <v>340000</v>
      </c>
      <c r="D11" s="33">
        <f>C11*0.05</f>
        <v>17000</v>
      </c>
      <c r="E11" s="34"/>
      <c r="F11" s="34">
        <f t="shared" si="0"/>
        <v>40800</v>
      </c>
      <c r="G11" s="35">
        <f t="shared" si="1"/>
        <v>299200</v>
      </c>
      <c r="H11" s="34"/>
    </row>
    <row r="12" spans="1:9" ht="18.75" x14ac:dyDescent="0.3">
      <c r="A12" s="29" t="s">
        <v>78</v>
      </c>
      <c r="B12" s="36">
        <f>SUM(B8:B11)</f>
        <v>330000</v>
      </c>
      <c r="C12" s="57">
        <f>SUM(C10:C11)</f>
        <v>430000</v>
      </c>
      <c r="D12" s="35">
        <f>SUM(D10:D11)</f>
        <v>21500</v>
      </c>
      <c r="E12" s="58">
        <f>SUM(E8:E11)</f>
        <v>33000</v>
      </c>
      <c r="F12" s="34">
        <f t="shared" si="0"/>
        <v>91200</v>
      </c>
      <c r="G12" s="35">
        <f>C12*0.88</f>
        <v>378400</v>
      </c>
      <c r="H12" s="35">
        <f>SUM(H8:H11)</f>
        <v>257400</v>
      </c>
    </row>
    <row r="13" spans="1:9" ht="21" x14ac:dyDescent="0.35">
      <c r="A13" s="91" t="s">
        <v>79</v>
      </c>
      <c r="B13" s="35">
        <f>B12+C12</f>
        <v>760000</v>
      </c>
    </row>
    <row r="14" spans="1:9" ht="21" x14ac:dyDescent="0.35">
      <c r="A14" s="91" t="s">
        <v>80</v>
      </c>
      <c r="B14" s="36">
        <f>-(D12+E12)</f>
        <v>-54500</v>
      </c>
    </row>
    <row r="15" spans="1:9" ht="18.75" x14ac:dyDescent="0.3">
      <c r="A15" s="107" t="s">
        <v>157</v>
      </c>
      <c r="B15" s="36">
        <v>-1500</v>
      </c>
    </row>
    <row r="16" spans="1:9" ht="21" x14ac:dyDescent="0.35">
      <c r="A16" s="91" t="s">
        <v>180</v>
      </c>
      <c r="B16" s="36">
        <v>-2375</v>
      </c>
    </row>
    <row r="17" spans="1:8" ht="21" x14ac:dyDescent="0.35">
      <c r="A17" s="91" t="s">
        <v>181</v>
      </c>
      <c r="B17" s="36">
        <v>-35500</v>
      </c>
    </row>
    <row r="18" spans="1:8" ht="21" x14ac:dyDescent="0.35">
      <c r="A18" s="91" t="s">
        <v>183</v>
      </c>
      <c r="B18" s="35">
        <v>486000</v>
      </c>
    </row>
    <row r="19" spans="1:8" ht="18.75" x14ac:dyDescent="0.3">
      <c r="A19" s="104" t="s">
        <v>182</v>
      </c>
      <c r="B19" s="62">
        <f>B12+B14+B15+B16+B17+B18</f>
        <v>722125</v>
      </c>
    </row>
    <row r="20" spans="1:8" ht="6.75" customHeight="1" x14ac:dyDescent="0.3">
      <c r="A20" s="65"/>
      <c r="B20" s="62"/>
    </row>
    <row r="21" spans="1:8" x14ac:dyDescent="0.25">
      <c r="C21" s="162"/>
      <c r="D21" s="127"/>
      <c r="E21" s="127"/>
      <c r="F21" s="127"/>
      <c r="G21" s="127"/>
      <c r="H21" s="127"/>
    </row>
    <row r="22" spans="1:8" ht="18.75" x14ac:dyDescent="0.3">
      <c r="A22" s="21" t="s">
        <v>135</v>
      </c>
    </row>
  </sheetData>
  <mergeCells count="4">
    <mergeCell ref="A1:I1"/>
    <mergeCell ref="C5:D5"/>
    <mergeCell ref="F5:G5"/>
    <mergeCell ref="C21:H21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DECEMBRE  2019</vt:lpstr>
      <vt:lpstr>LOYERS ENCAISSES DE JANVIER 20</vt:lpstr>
      <vt:lpstr>LOYERS ENCAISSES  DECEMBRE 19</vt:lpstr>
      <vt:lpstr>BILAN 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2019-12-16T09:21:24Z</cp:lastPrinted>
  <dcterms:created xsi:type="dcterms:W3CDTF">2015-04-15T15:36:35Z</dcterms:created>
  <dcterms:modified xsi:type="dcterms:W3CDTF">2019-12-23T10:35:11Z</dcterms:modified>
</cp:coreProperties>
</file>