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9\PROPRIETAIRES\TOURE MOUSSA\FICHES D'ENCAISSEMENT\BONIKRO EN BAS\"/>
    </mc:Choice>
  </mc:AlternateContent>
  <bookViews>
    <workbookView xWindow="240" yWindow="45" windowWidth="19440" windowHeight="7995" firstSheet="5" activeTab="13"/>
  </bookViews>
  <sheets>
    <sheet name="BILAN" sheetId="2" r:id="rId1"/>
    <sheet name="JANVIER 2019" sheetId="48" r:id="rId2"/>
    <sheet name="FEVRIER 2019" sheetId="49" r:id="rId3"/>
    <sheet name="MARS 2019" sheetId="50" r:id="rId4"/>
    <sheet name="AVRIL 2019" sheetId="51" r:id="rId5"/>
    <sheet name="MAI 2019" sheetId="52" r:id="rId6"/>
    <sheet name="JUIN 2019" sheetId="53" r:id="rId7"/>
    <sheet name="JUILLET 2019" sheetId="54" r:id="rId8"/>
    <sheet name="AOUT 2019" sheetId="55" r:id="rId9"/>
    <sheet name="SEPTEMBRE 2019" sheetId="56" r:id="rId10"/>
    <sheet name="OCTOBRE 2019" sheetId="57" r:id="rId11"/>
    <sheet name="NOVEMBRE 2019" sheetId="58" r:id="rId12"/>
    <sheet name="DECEMBRE 2019 " sheetId="59" r:id="rId13"/>
    <sheet name="JANVIER 2020" sheetId="60" r:id="rId14"/>
  </sheets>
  <calcPr calcId="152511"/>
</workbook>
</file>

<file path=xl/calcChain.xml><?xml version="1.0" encoding="utf-8"?>
<calcChain xmlns="http://schemas.openxmlformats.org/spreadsheetml/2006/main">
  <c r="J13" i="59" l="1"/>
  <c r="J16" i="59"/>
  <c r="G19" i="60" l="1"/>
  <c r="F19" i="60"/>
  <c r="E19" i="60"/>
  <c r="H19" i="59"/>
  <c r="I19" i="59"/>
  <c r="J14" i="59"/>
  <c r="J15" i="59"/>
  <c r="J17" i="59"/>
  <c r="J19" i="59"/>
  <c r="J20" i="59" s="1"/>
  <c r="J21" i="59" s="1"/>
  <c r="G19" i="59" l="1"/>
  <c r="F19" i="59"/>
  <c r="E19" i="59"/>
  <c r="G19" i="58"/>
  <c r="H19" i="58"/>
  <c r="I19" i="58"/>
  <c r="J14" i="58"/>
  <c r="J15" i="58"/>
  <c r="J16" i="58"/>
  <c r="J17" i="58"/>
  <c r="J18" i="58"/>
  <c r="J13" i="58"/>
  <c r="J19" i="58" l="1"/>
  <c r="F19" i="58"/>
  <c r="E19" i="58"/>
  <c r="J22" i="57"/>
  <c r="I19" i="57"/>
  <c r="J20" i="58" l="1"/>
  <c r="J22" i="58" s="1"/>
  <c r="H19" i="57"/>
  <c r="J14" i="57"/>
  <c r="J15" i="57"/>
  <c r="J16" i="57"/>
  <c r="J19" i="57" s="1"/>
  <c r="J17" i="57"/>
  <c r="J18" i="57"/>
  <c r="J13" i="57"/>
  <c r="J20" i="57" l="1"/>
  <c r="G19" i="57"/>
  <c r="F19" i="57"/>
  <c r="E19" i="57"/>
  <c r="I18" i="56" l="1"/>
  <c r="J15" i="56"/>
  <c r="J16" i="56"/>
  <c r="J17" i="56"/>
  <c r="J18" i="56" s="1"/>
  <c r="J14" i="56" l="1"/>
  <c r="J13" i="56"/>
  <c r="H18" i="56"/>
  <c r="G18" i="56"/>
  <c r="F18" i="56"/>
  <c r="E18" i="56"/>
  <c r="J19" i="56" l="1"/>
  <c r="J20" i="56" s="1"/>
  <c r="J20" i="53"/>
  <c r="J19" i="53"/>
  <c r="J14" i="53"/>
  <c r="J15" i="53"/>
  <c r="J16" i="53"/>
  <c r="J17" i="53"/>
  <c r="J13" i="53"/>
  <c r="G18" i="53"/>
  <c r="H18" i="53"/>
  <c r="I18" i="53"/>
  <c r="J18" i="53" l="1"/>
  <c r="J14" i="55"/>
  <c r="J16" i="55"/>
  <c r="J17" i="55"/>
  <c r="I18" i="55" l="1"/>
  <c r="H18" i="55"/>
  <c r="G18" i="55"/>
  <c r="F18" i="55"/>
  <c r="E18" i="55"/>
  <c r="J13" i="55"/>
  <c r="J18" i="55" s="1"/>
  <c r="J20" i="54"/>
  <c r="J19" i="54"/>
  <c r="H18" i="54"/>
  <c r="I18" i="54"/>
  <c r="J18" i="54"/>
  <c r="J14" i="54"/>
  <c r="J15" i="54"/>
  <c r="J16" i="54"/>
  <c r="J13" i="54"/>
  <c r="G18" i="54"/>
  <c r="F18" i="54"/>
  <c r="E18" i="54"/>
  <c r="J19" i="55" l="1"/>
  <c r="J20" i="55" s="1"/>
  <c r="F18" i="53"/>
  <c r="E18" i="53" l="1"/>
  <c r="J20" i="52" l="1"/>
  <c r="J19" i="52"/>
  <c r="H18" i="52"/>
  <c r="J18" i="52"/>
  <c r="J14" i="52"/>
  <c r="J16" i="52"/>
  <c r="G18" i="52" l="1"/>
  <c r="F18" i="52"/>
  <c r="E18" i="52"/>
  <c r="J13" i="52"/>
  <c r="J16" i="49" l="1"/>
  <c r="E17" i="49"/>
  <c r="E17" i="48"/>
  <c r="J13" i="51" l="1"/>
  <c r="J14" i="51"/>
  <c r="J15" i="51"/>
  <c r="J16" i="51"/>
  <c r="F17" i="51" l="1"/>
  <c r="G17" i="51"/>
  <c r="H17" i="51"/>
  <c r="I17" i="51"/>
  <c r="E17" i="51"/>
  <c r="J17" i="51"/>
  <c r="J18" i="51" l="1"/>
  <c r="J19" i="51" s="1"/>
  <c r="H17" i="50"/>
  <c r="I17" i="50"/>
  <c r="J13" i="50"/>
  <c r="J14" i="50"/>
  <c r="J15" i="50"/>
  <c r="J16" i="50"/>
  <c r="J17" i="50" l="1"/>
  <c r="G17" i="50"/>
  <c r="F17" i="50"/>
  <c r="E17" i="50"/>
  <c r="J18" i="50" l="1"/>
  <c r="J19" i="50" s="1"/>
  <c r="I17" i="49"/>
  <c r="H17" i="49"/>
  <c r="G17" i="49"/>
  <c r="F17" i="49"/>
  <c r="J15" i="49"/>
  <c r="J14" i="49"/>
  <c r="J13" i="49"/>
  <c r="J17" i="49" l="1"/>
  <c r="F17" i="48"/>
  <c r="G17" i="48"/>
  <c r="H17" i="48"/>
  <c r="I17" i="48"/>
  <c r="J13" i="48"/>
  <c r="J14" i="48"/>
  <c r="J15" i="48"/>
  <c r="J17" i="48" l="1"/>
  <c r="J18" i="49"/>
  <c r="J20" i="49" s="1"/>
  <c r="J26" i="49" s="1"/>
  <c r="J18" i="48" l="1"/>
  <c r="J19" i="48" s="1"/>
  <c r="F8" i="2"/>
  <c r="D8" i="2"/>
  <c r="C10" i="2" l="1"/>
  <c r="B10" i="2"/>
  <c r="H9" i="2"/>
  <c r="G9" i="2"/>
  <c r="F9" i="2"/>
  <c r="E9" i="2"/>
  <c r="D9" i="2"/>
  <c r="H8" i="2"/>
  <c r="E8" i="2"/>
  <c r="H7" i="2"/>
  <c r="G7" i="2"/>
  <c r="F7" i="2"/>
  <c r="E7" i="2"/>
  <c r="D7" i="2"/>
  <c r="D10" i="2" l="1"/>
  <c r="E10" i="2"/>
  <c r="B13" i="2" s="1"/>
  <c r="B15" i="2" s="1"/>
  <c r="B12" i="2"/>
  <c r="H10" i="2"/>
  <c r="F10" i="2"/>
  <c r="B14" i="2" s="1"/>
  <c r="G10" i="2"/>
</calcChain>
</file>

<file path=xl/sharedStrings.xml><?xml version="1.0" encoding="utf-8"?>
<sst xmlns="http://schemas.openxmlformats.org/spreadsheetml/2006/main" count="680" uniqueCount="155">
  <si>
    <t>N°</t>
  </si>
  <si>
    <t>NOM &amp; PRENOMS</t>
  </si>
  <si>
    <t>LOYERS</t>
  </si>
  <si>
    <t>LOYERS NP</t>
  </si>
  <si>
    <t>MONTANTS PAYES</t>
  </si>
  <si>
    <t>ARRIERES</t>
  </si>
  <si>
    <t>SIGNATURES</t>
  </si>
  <si>
    <t>TOTAL</t>
  </si>
  <si>
    <t>DATES</t>
  </si>
  <si>
    <t>LOYERS PAYES</t>
  </si>
  <si>
    <t>QUARTIER</t>
  </si>
  <si>
    <t>LOYERS ENCAISSES</t>
  </si>
  <si>
    <t>BAUX</t>
  </si>
  <si>
    <t>IMPOT</t>
  </si>
  <si>
    <t>AVOIRS BAUX</t>
  </si>
  <si>
    <t>AVOIRS LOYERS</t>
  </si>
  <si>
    <t>TOTAUX</t>
  </si>
  <si>
    <t>BILAN CCGIM</t>
  </si>
  <si>
    <t>BILAN IMPOT</t>
  </si>
  <si>
    <t>MONTANT VERSE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</si>
  <si>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</si>
  <si>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</si>
  <si>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</si>
  <si>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</si>
  <si>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</si>
  <si>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BILAN FOFANA KOURAMANI</t>
  </si>
  <si>
    <t>BENEFICIAIRE: M TOURE MOUSSA</t>
  </si>
  <si>
    <t>N° CC: 0513520V</t>
  </si>
  <si>
    <t>YOPOUGON NIANGON ADJAME BONIKRO</t>
  </si>
  <si>
    <t xml:space="preserve">   LOT N° …………….. - ILOT ………….</t>
  </si>
  <si>
    <t>01 BP 4859 ABIDJAN 01</t>
  </si>
  <si>
    <t>07 67 16 27</t>
  </si>
  <si>
    <t>01 05 01 76</t>
  </si>
  <si>
    <t>EN BAS</t>
  </si>
  <si>
    <t xml:space="preserve">BILAN : MOIS DE </t>
  </si>
  <si>
    <t>N° CC:0513520V</t>
  </si>
  <si>
    <t>YOPOUGON NIANGON ADJAME BONIKRO EN BAS</t>
  </si>
  <si>
    <t>LOT N° ……….. - ILOT ………..</t>
  </si>
  <si>
    <t xml:space="preserve">01 BP 4859 ABIDJAN 01  </t>
  </si>
  <si>
    <t>B2</t>
  </si>
  <si>
    <t>B3</t>
  </si>
  <si>
    <t>B6</t>
  </si>
  <si>
    <t>B8</t>
  </si>
  <si>
    <t>COMMISSION CCGIM</t>
  </si>
  <si>
    <t>PENALITES</t>
  </si>
  <si>
    <t>ESPECES</t>
  </si>
  <si>
    <t>CCGIM</t>
  </si>
  <si>
    <t>PRELEVEMENT DE 50 000 F CFA POUR LES TARVAUX</t>
  </si>
  <si>
    <t>TION MEAGUI YANNICK</t>
  </si>
  <si>
    <t>64599300-44055385</t>
  </si>
  <si>
    <t>CENTRE D'IMPOSITION: YOP I</t>
  </si>
  <si>
    <t>SYLLA DAOUDA</t>
  </si>
  <si>
    <t>11+12/18</t>
  </si>
  <si>
    <t>21/10/18</t>
  </si>
  <si>
    <t>COULIBALY MAMADOU</t>
  </si>
  <si>
    <t>20/10/18</t>
  </si>
  <si>
    <t>TOKPO KOUADIO JUVENAL</t>
  </si>
  <si>
    <t>49394517</t>
  </si>
  <si>
    <t>05/01/19</t>
  </si>
  <si>
    <t>orange money</t>
  </si>
  <si>
    <t>14/01/19</t>
  </si>
  <si>
    <t>TOTAL A VERSER LE 15/01/2019</t>
  </si>
  <si>
    <t>11/02/19</t>
  </si>
  <si>
    <t>04/02/19</t>
  </si>
  <si>
    <t>MTN</t>
  </si>
  <si>
    <t>ORANGE MONEY</t>
  </si>
  <si>
    <t>TOTAL A VERSER LE 16/02/2019</t>
  </si>
  <si>
    <t>DECOIFFEMENT TOLES LE 04/02/2019</t>
  </si>
  <si>
    <t>FIXATION ET ETANCHEITE DES TOLES LE 07/02/2019</t>
  </si>
  <si>
    <t>ETANCHEITE DE MURS LE 11/02/2019</t>
  </si>
  <si>
    <t>MONTANT A VERSER JANVIER 2019</t>
  </si>
  <si>
    <t>16/02/19</t>
  </si>
  <si>
    <t>FICHE D'ENCAISSEMENT : MOIS DE FEVRIER 2019</t>
  </si>
  <si>
    <t>13/03/19</t>
  </si>
  <si>
    <t>TOTAL A VERSER LE 26/03/2019</t>
  </si>
  <si>
    <t>26/03/19</t>
  </si>
  <si>
    <t>FICHE D'ENCAISSEMENT : MOIS DE MARS 2019</t>
  </si>
  <si>
    <t>10/04/19</t>
  </si>
  <si>
    <t>12/04/19</t>
  </si>
  <si>
    <t>05/04/19</t>
  </si>
  <si>
    <t>FICHE D'ENCAISSEMENT : MOIS DE AVRIL 2019</t>
  </si>
  <si>
    <t xml:space="preserve">FICHE D'ENCAISSEMENT : MOIS DE JANVIER 2019 </t>
  </si>
  <si>
    <t>TOTAL A VERSER LE 13/04/2019</t>
  </si>
  <si>
    <t>05/02/19</t>
  </si>
  <si>
    <t>FICHE D'ENCAISSEMENT : MOIS DE MAI 2019</t>
  </si>
  <si>
    <t>10/05/19</t>
  </si>
  <si>
    <t>OUATTARA FANDA GNIELLE MAIMOUNA</t>
  </si>
  <si>
    <t>B5</t>
  </si>
  <si>
    <t>49361625</t>
  </si>
  <si>
    <t>AV 04+05/19</t>
  </si>
  <si>
    <t>46678320-49689414</t>
  </si>
  <si>
    <t>13/05/19</t>
  </si>
  <si>
    <t>TOTAL A VERSER LE 13/05/2019</t>
  </si>
  <si>
    <t>FICHE D'ENCAISSEMENT : MOIS DE JUIN 2019</t>
  </si>
  <si>
    <t>TOTAL A VERSER LE ,,,,/05/2019</t>
  </si>
  <si>
    <t>23/05/19</t>
  </si>
  <si>
    <t>05/06/19</t>
  </si>
  <si>
    <t>13/06/19</t>
  </si>
  <si>
    <t>AV 06+07/19</t>
  </si>
  <si>
    <t>FICHE D'ENCAISSEMENT : MOIS DE JUILLET 2019</t>
  </si>
  <si>
    <t>11/07/19</t>
  </si>
  <si>
    <t>05/07/19</t>
  </si>
  <si>
    <t>TOTAL A VERSER LE 13/07/2019</t>
  </si>
  <si>
    <t>13/07/19</t>
  </si>
  <si>
    <t>FICHE D'ENCAISSEMENT : MOIS D'AOUT 2019</t>
  </si>
  <si>
    <t>12/08/19</t>
  </si>
  <si>
    <t>05/08/19</t>
  </si>
  <si>
    <t>13/08/19</t>
  </si>
  <si>
    <t>14/08/19</t>
  </si>
  <si>
    <t>TOTAL A VERSER LE 14/08/2019</t>
  </si>
  <si>
    <t>15/06/19</t>
  </si>
  <si>
    <t>TRAVAUX ETANCHEITE BONIKRO EN BAS LONG DU MUR EN HAUT 50 000 F REMIS A BOUKARY</t>
  </si>
  <si>
    <t>FICHE D'ENCAISSEMENT : MOIS DE SEPTEMBRE 2019</t>
  </si>
  <si>
    <t>10/09/19</t>
  </si>
  <si>
    <t>11/09/19</t>
  </si>
  <si>
    <t>14/09/19</t>
  </si>
  <si>
    <t>TOTAL A VERSER LE 14/09/2019</t>
  </si>
  <si>
    <t>FICHE D'ENCAISSEMENT : MOIS D'OCTOBRE 2019</t>
  </si>
  <si>
    <t>MTN BOUKARY</t>
  </si>
  <si>
    <t>B4</t>
  </si>
  <si>
    <t>YAPI ADOU ERIC ANICET</t>
  </si>
  <si>
    <t>18/09/19</t>
  </si>
  <si>
    <t>AV 10+11/19</t>
  </si>
  <si>
    <t>KOUADIO KOSSIA  ASSETOU</t>
  </si>
  <si>
    <t>03590937-07506859</t>
  </si>
  <si>
    <t>12/10/19</t>
  </si>
  <si>
    <t>14/10/19</t>
  </si>
  <si>
    <t>01/09/19</t>
  </si>
  <si>
    <t>AV09+10/19</t>
  </si>
  <si>
    <t>04/10/19</t>
  </si>
  <si>
    <t>RECU PAR BOUKARY TRAVUX B5</t>
  </si>
  <si>
    <t>FICHE D'ENCAISSEMENT : MOIS NOVEMBRE 2019</t>
  </si>
  <si>
    <t>15/10/19 MTN</t>
  </si>
  <si>
    <t>TOTAL A VERSER LE ,,,,,,/11/2019</t>
  </si>
  <si>
    <t>TOTAL A VERSER LE 12/10/2019</t>
  </si>
  <si>
    <t>12/11/19 OM</t>
  </si>
  <si>
    <t>12/11/19</t>
  </si>
  <si>
    <t>16/11/19</t>
  </si>
  <si>
    <t>AV 09+10/19</t>
  </si>
  <si>
    <t>04/11/19</t>
  </si>
  <si>
    <t>TRAVAUX + TRANSPORT PAR BOUKARY</t>
  </si>
  <si>
    <t>CAUTION 2 MOIS RESTITUEE A DAME OUATARA FANDA - 2 MOIS AVANCE PAYEE LE 12/08/19 PAR BOUKARY</t>
  </si>
  <si>
    <t>TRAVAUX EFFECTUES + TRANSPORT (10 000 F) DEDUIT DES 2 MOIS D'AVANCE (40 000 F)</t>
  </si>
  <si>
    <t>77830182-77109185</t>
  </si>
  <si>
    <t>FICHE D'ENCAISSEMENT : MOIS DE DECEMBRE 2019</t>
  </si>
  <si>
    <t>12/12/19</t>
  </si>
  <si>
    <t>05/12/19</t>
  </si>
  <si>
    <t>TOTAL A VERSER LE           /12/2019</t>
  </si>
  <si>
    <t>Cel.77830182</t>
  </si>
  <si>
    <t>77109185-41138771</t>
  </si>
  <si>
    <t>13/12/19</t>
  </si>
  <si>
    <r>
      <rPr>
        <sz val="11"/>
        <color theme="1"/>
        <rFont val="Calibri"/>
        <family val="2"/>
        <scheme val="minor"/>
      </rPr>
      <t xml:space="preserve">TANO N'DA </t>
    </r>
    <r>
      <rPr>
        <sz val="9"/>
        <color theme="1"/>
        <rFont val="Calibri"/>
        <family val="2"/>
        <scheme val="minor"/>
      </rPr>
      <t>(KOUADIO K. ASSETOU)</t>
    </r>
  </si>
  <si>
    <t>FICHE D'ENCAISSEMENT : MOIS DE JANVIER 2020</t>
  </si>
  <si>
    <t>TOTAL A VERSER LE           /01/2020</t>
  </si>
  <si>
    <t>05/03/19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</si>
</sst>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/>
    <xf numFmtId="0" fontId="4" fillId="0" borderId="1" xfId="0" applyFont="1" applyBorder="1" applyAlignment="1">
      <alignment horizontal="center"/>
    </xf>
    <xf numFmtId="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1" xfId="0" applyFont="1" applyFill="1" applyBorder="1"/>
    <xf numFmtId="0" fontId="0" fillId="2" borderId="0" xfId="0" applyFill="1"/>
    <xf numFmtId="0" fontId="7" fillId="0" borderId="1" xfId="0" applyFont="1" applyFill="1" applyBorder="1"/>
    <xf numFmtId="0" fontId="7" fillId="0" borderId="1" xfId="0" applyFont="1" applyBorder="1"/>
    <xf numFmtId="0" fontId="8" fillId="0" borderId="1" xfId="0" applyFont="1" applyBorder="1"/>
    <xf numFmtId="0" fontId="3" fillId="0" borderId="1" xfId="0" applyFont="1" applyBorder="1"/>
    <xf numFmtId="0" fontId="4" fillId="0" borderId="1" xfId="0" applyFont="1" applyFill="1" applyBorder="1"/>
    <xf numFmtId="164" fontId="3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/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0" xfId="0" applyBorder="1"/>
    <xf numFmtId="164" fontId="2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5" fillId="0" borderId="0" xfId="0" applyFont="1" applyAlignment="1"/>
    <xf numFmtId="49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164" fontId="3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0" fillId="0" borderId="0" xfId="0" applyNumberFormat="1" applyBorder="1"/>
    <xf numFmtId="164" fontId="10" fillId="0" borderId="0" xfId="0" applyNumberFormat="1" applyFont="1" applyBorder="1"/>
    <xf numFmtId="164" fontId="1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164" fontId="7" fillId="0" borderId="1" xfId="0" applyNumberFormat="1" applyFont="1" applyBorder="1"/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1" xfId="0" applyBorder="1" applyAlignment="1">
      <alignment horizontal="left"/>
    </xf>
    <xf numFmtId="49" fontId="12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49" fontId="10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10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7" fillId="0" borderId="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0" borderId="0" xfId="0" applyAlignment="1">
      <alignment horizontal="left"/>
    </xf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9" fontId="3" fillId="0" borderId="4" xfId="0" applyNumberFormat="1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H12" sqref="H12"/>
    </sheetView>
  </sheetViews>
  <sheetFormatPr baseColWidth="10" defaultRowHeight="15" x14ac:dyDescent="0.25"/>
  <cols>
    <col min="1" max="1" width="34.28515625" customWidth="1"/>
    <col min="2" max="2" width="23.140625" customWidth="1"/>
    <col min="5" max="6" width="11" customWidth="1"/>
    <col min="7" max="7" width="17" customWidth="1"/>
    <col min="8" max="8" width="18.7109375" customWidth="1"/>
  </cols>
  <sheetData>
    <row r="1" spans="1:11" ht="18.75" x14ac:dyDescent="0.25">
      <c r="A1" s="94" t="s">
        <v>34</v>
      </c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18.75" x14ac:dyDescent="0.3">
      <c r="A2" s="16" t="s">
        <v>22</v>
      </c>
      <c r="C2" s="17" t="s">
        <v>26</v>
      </c>
      <c r="F2" s="17"/>
      <c r="H2" s="17" t="s">
        <v>35</v>
      </c>
      <c r="I2" s="17"/>
    </row>
    <row r="3" spans="1:11" ht="18.75" x14ac:dyDescent="0.3">
      <c r="A3" s="16" t="s">
        <v>23</v>
      </c>
      <c r="C3" s="17" t="s">
        <v>36</v>
      </c>
      <c r="F3" s="17"/>
      <c r="G3" s="17" t="s">
        <v>37</v>
      </c>
      <c r="I3" s="17"/>
    </row>
    <row r="4" spans="1:11" ht="18.75" x14ac:dyDescent="0.3">
      <c r="A4" s="16" t="s">
        <v>24</v>
      </c>
      <c r="B4" s="95" t="s">
        <v>38</v>
      </c>
      <c r="C4" s="95"/>
      <c r="D4" s="95"/>
      <c r="E4" s="95"/>
      <c r="F4" s="96" t="s">
        <v>31</v>
      </c>
      <c r="G4" s="96"/>
      <c r="H4" s="22" t="s">
        <v>32</v>
      </c>
      <c r="I4" s="18"/>
      <c r="J4" s="18"/>
    </row>
    <row r="6" spans="1:11" ht="18.75" x14ac:dyDescent="0.3">
      <c r="A6" s="4" t="s">
        <v>10</v>
      </c>
      <c r="B6" s="4" t="s">
        <v>11</v>
      </c>
      <c r="C6" s="4" t="s">
        <v>12</v>
      </c>
      <c r="D6" s="5">
        <v>0.05</v>
      </c>
      <c r="E6" s="5">
        <v>0.1</v>
      </c>
      <c r="F6" s="6" t="s">
        <v>13</v>
      </c>
      <c r="G6" s="6" t="s">
        <v>14</v>
      </c>
      <c r="H6" s="7" t="s">
        <v>15</v>
      </c>
    </row>
    <row r="7" spans="1:11" ht="18.75" x14ac:dyDescent="0.3">
      <c r="A7" s="13"/>
      <c r="B7" s="3">
        <v>0</v>
      </c>
      <c r="C7" s="3">
        <v>0</v>
      </c>
      <c r="D7" s="8">
        <f t="shared" ref="D7:D9" si="0">C7*0.05</f>
        <v>0</v>
      </c>
      <c r="E7" s="8">
        <f t="shared" ref="E7:E9" si="1">B7*0.1</f>
        <v>0</v>
      </c>
      <c r="F7" s="8">
        <f t="shared" ref="F7:F9" si="2">(B7+C7)*0.15</f>
        <v>0</v>
      </c>
      <c r="G7" s="8">
        <f t="shared" ref="G7" si="3">C7*0.15</f>
        <v>0</v>
      </c>
      <c r="H7" s="8">
        <f t="shared" ref="H7:H9" si="4">B7*0.75</f>
        <v>0</v>
      </c>
    </row>
    <row r="8" spans="1:11" ht="18.75" x14ac:dyDescent="0.3">
      <c r="A8" s="13"/>
      <c r="B8" s="3"/>
      <c r="C8" s="3"/>
      <c r="D8" s="8">
        <f t="shared" si="0"/>
        <v>0</v>
      </c>
      <c r="E8" s="8">
        <f t="shared" si="1"/>
        <v>0</v>
      </c>
      <c r="F8" s="8">
        <f t="shared" si="2"/>
        <v>0</v>
      </c>
      <c r="G8" s="8"/>
      <c r="H8" s="8">
        <f t="shared" si="4"/>
        <v>0</v>
      </c>
    </row>
    <row r="9" spans="1:11" ht="18.75" x14ac:dyDescent="0.3">
      <c r="A9" s="13"/>
      <c r="B9" s="3"/>
      <c r="C9" s="3"/>
      <c r="D9" s="8">
        <f t="shared" si="0"/>
        <v>0</v>
      </c>
      <c r="E9" s="8">
        <f t="shared" si="1"/>
        <v>0</v>
      </c>
      <c r="F9" s="8">
        <f t="shared" si="2"/>
        <v>0</v>
      </c>
      <c r="G9" s="8">
        <f>C9*0.8</f>
        <v>0</v>
      </c>
      <c r="H9" s="8">
        <f t="shared" si="4"/>
        <v>0</v>
      </c>
    </row>
    <row r="10" spans="1:11" ht="18.75" x14ac:dyDescent="0.3">
      <c r="A10" s="4" t="s">
        <v>16</v>
      </c>
      <c r="B10" s="4">
        <f>SUM(B7:B9)</f>
        <v>0</v>
      </c>
      <c r="C10" s="4">
        <f>SUM(C7:C9)</f>
        <v>0</v>
      </c>
      <c r="D10" s="6">
        <f>SUM(D7:D9)</f>
        <v>0</v>
      </c>
      <c r="E10" s="6">
        <f>SUM(E7:E9)</f>
        <v>0</v>
      </c>
      <c r="F10" s="6">
        <f>SUM(F7:F9)</f>
        <v>0</v>
      </c>
      <c r="G10" s="8">
        <f>SUM(G9:G9)</f>
        <v>0</v>
      </c>
      <c r="H10" s="8">
        <f>SUM(H7:H9)</f>
        <v>0</v>
      </c>
    </row>
    <row r="11" spans="1:11" x14ac:dyDescent="0.25">
      <c r="D11" s="9"/>
      <c r="E11" s="9"/>
      <c r="F11" s="9"/>
      <c r="G11" s="9"/>
      <c r="H11" s="9"/>
    </row>
    <row r="12" spans="1:11" ht="21" x14ac:dyDescent="0.35">
      <c r="A12" s="14" t="s">
        <v>25</v>
      </c>
      <c r="B12" s="11">
        <f>B10+C10</f>
        <v>0</v>
      </c>
    </row>
    <row r="13" spans="1:11" ht="21" x14ac:dyDescent="0.35">
      <c r="A13" s="10" t="s">
        <v>17</v>
      </c>
      <c r="B13" s="11">
        <f>D10+E10</f>
        <v>0</v>
      </c>
    </row>
    <row r="14" spans="1:11" ht="21" x14ac:dyDescent="0.35">
      <c r="A14" s="10" t="s">
        <v>18</v>
      </c>
      <c r="B14" s="11">
        <f>F10</f>
        <v>0</v>
      </c>
    </row>
    <row r="15" spans="1:11" ht="18.75" x14ac:dyDescent="0.3">
      <c r="A15" s="12" t="s">
        <v>19</v>
      </c>
      <c r="B15" s="12">
        <f>B10-B13</f>
        <v>0</v>
      </c>
    </row>
  </sheetData>
  <mergeCells count="3">
    <mergeCell ref="A1:K1"/>
    <mergeCell ref="B4:E4"/>
    <mergeCell ref="F4:G4"/>
  </mergeCells>
  <printOptions horizontalCentered="1"/>
  <pageMargins left="0.11811023622047245" right="0.11811023622047245" top="0.35433070866141736" bottom="0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view="pageLayout" workbookViewId="0">
      <selection activeCell="K25" sqref="K25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40"/>
      <c r="K2" s="29"/>
      <c r="L2" s="29"/>
    </row>
    <row r="3" spans="1:12" x14ac:dyDescent="0.25">
      <c r="A3" s="16" t="s">
        <v>24</v>
      </c>
      <c r="J3" s="29"/>
      <c r="K3" s="29"/>
      <c r="L3" s="42"/>
    </row>
    <row r="4" spans="1:12" ht="18.75" x14ac:dyDescent="0.25">
      <c r="A4" s="94" t="s">
        <v>112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77"/>
    </row>
    <row r="5" spans="1:12" ht="18.75" x14ac:dyDescent="0.3">
      <c r="E5" s="17"/>
      <c r="I5" s="17"/>
      <c r="J5" s="17" t="s">
        <v>27</v>
      </c>
      <c r="L5" s="40"/>
    </row>
    <row r="6" spans="1:12" ht="18.75" x14ac:dyDescent="0.3">
      <c r="D6" s="32" t="s">
        <v>28</v>
      </c>
      <c r="E6" s="32"/>
      <c r="F6" s="32"/>
      <c r="G6" s="78"/>
      <c r="H6" s="17" t="s">
        <v>29</v>
      </c>
      <c r="I6" s="17"/>
      <c r="L6" s="29"/>
    </row>
    <row r="7" spans="1:12" ht="18.75" x14ac:dyDescent="0.3">
      <c r="B7" s="39"/>
      <c r="D7" s="78" t="s">
        <v>30</v>
      </c>
      <c r="E7" s="78"/>
      <c r="F7" s="95" t="s">
        <v>31</v>
      </c>
      <c r="G7" s="95"/>
      <c r="H7" s="95"/>
      <c r="I7" s="95" t="s">
        <v>32</v>
      </c>
      <c r="J7" s="95"/>
      <c r="K7" s="17"/>
      <c r="L7" s="43"/>
    </row>
    <row r="8" spans="1:12" ht="18.75" customHeight="1" x14ac:dyDescent="0.3">
      <c r="A8" s="95" t="s">
        <v>50</v>
      </c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</row>
    <row r="9" spans="1:12" ht="9" customHeight="1" x14ac:dyDescent="0.3">
      <c r="A9" s="16"/>
      <c r="D9" s="78"/>
      <c r="E9" s="78"/>
      <c r="F9" s="78"/>
      <c r="G9" s="78"/>
      <c r="H9" s="78"/>
      <c r="I9" s="78"/>
      <c r="J9" s="78"/>
      <c r="K9" s="17"/>
      <c r="L9" s="17"/>
    </row>
    <row r="10" spans="1:12" ht="17.25" customHeight="1" x14ac:dyDescent="0.35">
      <c r="E10" s="98" t="s">
        <v>33</v>
      </c>
      <c r="F10" s="98"/>
      <c r="G10" s="79"/>
      <c r="H10" s="39"/>
    </row>
    <row r="11" spans="1:12" ht="7.5" customHeight="1" x14ac:dyDescent="0.35">
      <c r="E11" s="21"/>
      <c r="F11" s="21"/>
      <c r="G11" s="79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44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19" t="s">
        <v>56</v>
      </c>
      <c r="C13" s="23" t="s">
        <v>39</v>
      </c>
      <c r="D13" s="20" t="s">
        <v>57</v>
      </c>
      <c r="E13" s="15">
        <v>25000</v>
      </c>
      <c r="F13" s="15">
        <v>60000</v>
      </c>
      <c r="G13" s="31">
        <v>10000</v>
      </c>
      <c r="H13" s="15"/>
      <c r="I13" s="15"/>
      <c r="J13" s="15">
        <f>SUM(H13:I13)</f>
        <v>0</v>
      </c>
      <c r="K13" s="33"/>
      <c r="L13" s="2"/>
    </row>
    <row r="14" spans="1:12" ht="21" customHeight="1" x14ac:dyDescent="0.25">
      <c r="A14" s="2">
        <v>2</v>
      </c>
      <c r="B14" s="19" t="s">
        <v>48</v>
      </c>
      <c r="C14" s="23" t="s">
        <v>40</v>
      </c>
      <c r="D14" s="20" t="s">
        <v>49</v>
      </c>
      <c r="E14" s="15">
        <v>25000</v>
      </c>
      <c r="F14" s="15">
        <v>35000</v>
      </c>
      <c r="G14" s="31">
        <v>15000</v>
      </c>
      <c r="H14" s="15">
        <v>25000</v>
      </c>
      <c r="I14" s="15"/>
      <c r="J14" s="15">
        <f t="shared" ref="J14:J17" si="0">SUM(H14:I14)</f>
        <v>25000</v>
      </c>
      <c r="K14" s="33" t="s">
        <v>114</v>
      </c>
      <c r="L14" s="2" t="s">
        <v>64</v>
      </c>
    </row>
    <row r="15" spans="1:12" ht="21" customHeight="1" x14ac:dyDescent="0.25">
      <c r="A15" s="2">
        <v>3</v>
      </c>
      <c r="B15" s="69"/>
      <c r="C15" s="23" t="s">
        <v>87</v>
      </c>
      <c r="D15" s="20"/>
      <c r="E15" s="15">
        <v>25000</v>
      </c>
      <c r="F15" s="15"/>
      <c r="G15" s="15"/>
      <c r="H15" s="15"/>
      <c r="I15" s="15"/>
      <c r="J15" s="15">
        <f t="shared" si="0"/>
        <v>0</v>
      </c>
      <c r="K15" s="33"/>
      <c r="L15" s="2"/>
    </row>
    <row r="16" spans="1:12" ht="21" customHeight="1" x14ac:dyDescent="0.25">
      <c r="A16" s="2">
        <v>4</v>
      </c>
      <c r="B16" s="19" t="s">
        <v>54</v>
      </c>
      <c r="C16" s="46" t="s">
        <v>41</v>
      </c>
      <c r="D16" s="24" t="s">
        <v>90</v>
      </c>
      <c r="E16" s="48">
        <v>25000</v>
      </c>
      <c r="F16" s="15">
        <v>55000</v>
      </c>
      <c r="G16" s="15">
        <v>5000</v>
      </c>
      <c r="H16" s="48">
        <v>25000</v>
      </c>
      <c r="I16" s="24"/>
      <c r="J16" s="15">
        <f t="shared" si="0"/>
        <v>25000</v>
      </c>
      <c r="K16" s="35" t="s">
        <v>113</v>
      </c>
      <c r="L16" s="83" t="s">
        <v>118</v>
      </c>
    </row>
    <row r="17" spans="1:12" ht="21" customHeight="1" x14ac:dyDescent="0.25">
      <c r="A17" s="2">
        <v>5</v>
      </c>
      <c r="B17" s="47" t="s">
        <v>51</v>
      </c>
      <c r="C17" s="46" t="s">
        <v>42</v>
      </c>
      <c r="D17" s="60">
        <v>56754811</v>
      </c>
      <c r="E17" s="48">
        <v>25000</v>
      </c>
      <c r="F17" s="15">
        <v>85000</v>
      </c>
      <c r="G17" s="31">
        <v>10000</v>
      </c>
      <c r="H17" s="48">
        <v>25000</v>
      </c>
      <c r="I17" s="2">
        <v>25000</v>
      </c>
      <c r="J17" s="15">
        <f t="shared" si="0"/>
        <v>50000</v>
      </c>
      <c r="K17" s="35" t="s">
        <v>115</v>
      </c>
      <c r="L17" s="2" t="s">
        <v>64</v>
      </c>
    </row>
    <row r="18" spans="1:12" ht="21" customHeight="1" x14ac:dyDescent="0.25">
      <c r="A18" s="99" t="s">
        <v>7</v>
      </c>
      <c r="B18" s="99"/>
      <c r="C18" s="99"/>
      <c r="D18" s="99"/>
      <c r="E18" s="37">
        <f t="shared" ref="E18:J18" si="1">SUM(E13:E17)</f>
        <v>125000</v>
      </c>
      <c r="F18" s="37">
        <f>SUM(F13:F17)</f>
        <v>235000</v>
      </c>
      <c r="G18" s="44">
        <f t="shared" si="1"/>
        <v>40000</v>
      </c>
      <c r="H18" s="37">
        <f t="shared" si="1"/>
        <v>75000</v>
      </c>
      <c r="I18" s="37">
        <f t="shared" si="1"/>
        <v>25000</v>
      </c>
      <c r="J18" s="37">
        <f t="shared" si="1"/>
        <v>100000</v>
      </c>
      <c r="K18" s="38" t="s">
        <v>115</v>
      </c>
      <c r="L18" s="2" t="s">
        <v>46</v>
      </c>
    </row>
    <row r="19" spans="1:12" ht="15.75" x14ac:dyDescent="0.25">
      <c r="A19" s="97" t="s">
        <v>43</v>
      </c>
      <c r="B19" s="97"/>
      <c r="C19" s="97"/>
      <c r="D19" s="97"/>
      <c r="E19" s="97"/>
      <c r="F19" s="97"/>
      <c r="G19" s="97"/>
      <c r="H19" s="97"/>
      <c r="I19" s="97"/>
      <c r="J19" s="15">
        <f>-J18*0.1</f>
        <v>-10000</v>
      </c>
      <c r="K19" s="29"/>
      <c r="L19" s="29"/>
    </row>
    <row r="20" spans="1:12" ht="15.75" x14ac:dyDescent="0.25">
      <c r="A20" s="97" t="s">
        <v>116</v>
      </c>
      <c r="B20" s="97"/>
      <c r="C20" s="97"/>
      <c r="D20" s="97"/>
      <c r="E20" s="97"/>
      <c r="F20" s="97"/>
      <c r="G20" s="97"/>
      <c r="H20" s="97"/>
      <c r="I20" s="97"/>
      <c r="J20" s="15">
        <f>SUM(J18:J19)</f>
        <v>90000</v>
      </c>
      <c r="K20" s="29"/>
      <c r="L20" s="29"/>
    </row>
    <row r="21" spans="1:12" ht="6" customHeight="1" x14ac:dyDescent="0.25">
      <c r="A21" s="39"/>
      <c r="J21" s="36"/>
      <c r="K21" s="29"/>
      <c r="L21" s="29"/>
    </row>
    <row r="22" spans="1:12" ht="2.25" customHeight="1" x14ac:dyDescent="0.25"/>
    <row r="24" spans="1:12" ht="15.75" x14ac:dyDescent="0.25">
      <c r="E24" s="40"/>
      <c r="F24" s="39"/>
    </row>
    <row r="25" spans="1:12" ht="15.75" x14ac:dyDescent="0.25">
      <c r="E25" s="40"/>
      <c r="H25" s="39"/>
    </row>
    <row r="26" spans="1:12" ht="15.75" x14ac:dyDescent="0.25">
      <c r="E26" s="40"/>
    </row>
    <row r="27" spans="1:12" ht="15.75" x14ac:dyDescent="0.25">
      <c r="E27" s="40"/>
    </row>
    <row r="28" spans="1:12" ht="15.75" x14ac:dyDescent="0.25">
      <c r="E28" s="40"/>
    </row>
    <row r="29" spans="1:12" ht="15.75" x14ac:dyDescent="0.25">
      <c r="E29" s="40"/>
    </row>
    <row r="30" spans="1:12" ht="15.75" x14ac:dyDescent="0.25">
      <c r="E30" s="40"/>
    </row>
    <row r="31" spans="1:12" ht="15.75" x14ac:dyDescent="0.25">
      <c r="E31" s="40"/>
    </row>
    <row r="32" spans="1:12" ht="15.75" x14ac:dyDescent="0.25">
      <c r="E32" s="40"/>
    </row>
    <row r="33" spans="5:5" ht="15.75" x14ac:dyDescent="0.25">
      <c r="E33" s="41"/>
    </row>
  </sheetData>
  <mergeCells count="8">
    <mergeCell ref="A19:I19"/>
    <mergeCell ref="A20:I20"/>
    <mergeCell ref="A4:K4"/>
    <mergeCell ref="F7:H7"/>
    <mergeCell ref="I7:J7"/>
    <mergeCell ref="A8:L8"/>
    <mergeCell ref="E10:F10"/>
    <mergeCell ref="A18:D18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view="pageLayout" workbookViewId="0">
      <selection activeCell="A23" sqref="A23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40"/>
      <c r="K2" s="29"/>
      <c r="L2" s="29"/>
    </row>
    <row r="3" spans="1:12" x14ac:dyDescent="0.25">
      <c r="A3" s="16" t="s">
        <v>24</v>
      </c>
      <c r="J3" s="29"/>
      <c r="K3" s="29"/>
      <c r="L3" s="42"/>
    </row>
    <row r="4" spans="1:12" ht="18.75" x14ac:dyDescent="0.25">
      <c r="A4" s="94" t="s">
        <v>117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80"/>
    </row>
    <row r="5" spans="1:12" ht="18.75" x14ac:dyDescent="0.3">
      <c r="E5" s="17"/>
      <c r="I5" s="17"/>
      <c r="J5" s="17" t="s">
        <v>27</v>
      </c>
      <c r="L5" s="40"/>
    </row>
    <row r="6" spans="1:12" ht="18.75" x14ac:dyDescent="0.3">
      <c r="D6" s="32" t="s">
        <v>28</v>
      </c>
      <c r="E6" s="32"/>
      <c r="F6" s="32"/>
      <c r="G6" s="81"/>
      <c r="H6" s="17" t="s">
        <v>29</v>
      </c>
      <c r="I6" s="17"/>
      <c r="L6" s="29"/>
    </row>
    <row r="7" spans="1:12" ht="18.75" x14ac:dyDescent="0.3">
      <c r="B7" s="39"/>
      <c r="D7" s="81" t="s">
        <v>30</v>
      </c>
      <c r="E7" s="81"/>
      <c r="F7" s="95" t="s">
        <v>31</v>
      </c>
      <c r="G7" s="95"/>
      <c r="H7" s="95"/>
      <c r="I7" s="95" t="s">
        <v>32</v>
      </c>
      <c r="J7" s="95"/>
      <c r="K7" s="17"/>
      <c r="L7" s="43"/>
    </row>
    <row r="8" spans="1:12" ht="18.75" customHeight="1" x14ac:dyDescent="0.3">
      <c r="A8" s="95" t="s">
        <v>50</v>
      </c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</row>
    <row r="9" spans="1:12" ht="9" customHeight="1" x14ac:dyDescent="0.3">
      <c r="A9" s="16"/>
      <c r="D9" s="81"/>
      <c r="E9" s="81"/>
      <c r="F9" s="81"/>
      <c r="G9" s="81"/>
      <c r="H9" s="81"/>
      <c r="I9" s="81"/>
      <c r="J9" s="81"/>
      <c r="K9" s="17"/>
      <c r="L9" s="17"/>
    </row>
    <row r="10" spans="1:12" ht="17.25" customHeight="1" x14ac:dyDescent="0.35">
      <c r="E10" s="98" t="s">
        <v>33</v>
      </c>
      <c r="F10" s="98"/>
      <c r="G10" s="82"/>
      <c r="H10" s="39"/>
    </row>
    <row r="11" spans="1:12" ht="7.5" customHeight="1" x14ac:dyDescent="0.35">
      <c r="E11" s="21"/>
      <c r="F11" s="21"/>
      <c r="G11" s="82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44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19" t="s">
        <v>56</v>
      </c>
      <c r="C13" s="23" t="s">
        <v>39</v>
      </c>
      <c r="D13" s="20" t="s">
        <v>57</v>
      </c>
      <c r="E13" s="15">
        <v>25000</v>
      </c>
      <c r="F13" s="15">
        <v>87500</v>
      </c>
      <c r="G13" s="31">
        <v>12500</v>
      </c>
      <c r="H13" s="15"/>
      <c r="I13" s="15"/>
      <c r="J13" s="15">
        <f>SUM(H13:I13)</f>
        <v>0</v>
      </c>
      <c r="K13" s="33"/>
      <c r="L13" s="2"/>
    </row>
    <row r="14" spans="1:12" ht="21" customHeight="1" x14ac:dyDescent="0.25">
      <c r="A14" s="2">
        <v>2</v>
      </c>
      <c r="B14" s="19" t="s">
        <v>48</v>
      </c>
      <c r="C14" s="23" t="s">
        <v>40</v>
      </c>
      <c r="D14" s="20" t="s">
        <v>49</v>
      </c>
      <c r="E14" s="15">
        <v>25000</v>
      </c>
      <c r="F14" s="15">
        <v>35000</v>
      </c>
      <c r="G14" s="31">
        <v>15000</v>
      </c>
      <c r="H14" s="15">
        <v>25000</v>
      </c>
      <c r="I14" s="15"/>
      <c r="J14" s="15">
        <f t="shared" ref="J14:J18" si="0">SUM(H14:I14)</f>
        <v>25000</v>
      </c>
      <c r="K14" s="33" t="s">
        <v>125</v>
      </c>
      <c r="L14" s="2" t="s">
        <v>64</v>
      </c>
    </row>
    <row r="15" spans="1:12" ht="21" customHeight="1" x14ac:dyDescent="0.25">
      <c r="A15" s="2">
        <v>3</v>
      </c>
      <c r="B15" s="19" t="s">
        <v>120</v>
      </c>
      <c r="C15" s="23" t="s">
        <v>119</v>
      </c>
      <c r="D15" s="20" t="s">
        <v>124</v>
      </c>
      <c r="E15" s="15">
        <v>25000</v>
      </c>
      <c r="F15" s="15"/>
      <c r="G15" s="31"/>
      <c r="H15" s="15">
        <v>25000</v>
      </c>
      <c r="I15" s="15">
        <v>25000</v>
      </c>
      <c r="J15" s="15">
        <f t="shared" si="0"/>
        <v>50000</v>
      </c>
      <c r="K15" s="33" t="s">
        <v>121</v>
      </c>
      <c r="L15" s="2" t="s">
        <v>122</v>
      </c>
    </row>
    <row r="16" spans="1:12" ht="21" customHeight="1" x14ac:dyDescent="0.25">
      <c r="A16" s="2">
        <v>4</v>
      </c>
      <c r="B16" s="19" t="s">
        <v>123</v>
      </c>
      <c r="C16" s="23" t="s">
        <v>87</v>
      </c>
      <c r="D16" s="20"/>
      <c r="E16" s="15">
        <v>25000</v>
      </c>
      <c r="F16" s="15"/>
      <c r="G16" s="15"/>
      <c r="H16" s="15">
        <v>25000</v>
      </c>
      <c r="I16" s="15">
        <v>25000</v>
      </c>
      <c r="J16" s="15">
        <f t="shared" si="0"/>
        <v>50000</v>
      </c>
      <c r="K16" s="33" t="s">
        <v>127</v>
      </c>
      <c r="L16" s="2" t="s">
        <v>128</v>
      </c>
    </row>
    <row r="17" spans="1:12" ht="21" customHeight="1" x14ac:dyDescent="0.25">
      <c r="A17" s="2">
        <v>5</v>
      </c>
      <c r="B17" s="19" t="s">
        <v>54</v>
      </c>
      <c r="C17" s="46" t="s">
        <v>41</v>
      </c>
      <c r="D17" s="24" t="s">
        <v>90</v>
      </c>
      <c r="E17" s="48">
        <v>25000</v>
      </c>
      <c r="F17" s="15">
        <v>55000</v>
      </c>
      <c r="G17" s="15">
        <v>5000</v>
      </c>
      <c r="H17" s="48">
        <v>25000</v>
      </c>
      <c r="I17" s="24"/>
      <c r="J17" s="15">
        <f t="shared" si="0"/>
        <v>25000</v>
      </c>
      <c r="K17" s="35" t="s">
        <v>129</v>
      </c>
      <c r="L17" s="55" t="s">
        <v>65</v>
      </c>
    </row>
    <row r="18" spans="1:12" ht="21" customHeight="1" x14ac:dyDescent="0.25">
      <c r="A18" s="2">
        <v>6</v>
      </c>
      <c r="B18" s="47" t="s">
        <v>51</v>
      </c>
      <c r="C18" s="46" t="s">
        <v>42</v>
      </c>
      <c r="D18" s="60">
        <v>56754811</v>
      </c>
      <c r="E18" s="48">
        <v>25000</v>
      </c>
      <c r="F18" s="15">
        <v>62500</v>
      </c>
      <c r="G18" s="31">
        <v>12500</v>
      </c>
      <c r="H18" s="48"/>
      <c r="I18" s="2"/>
      <c r="J18" s="15">
        <f t="shared" si="0"/>
        <v>0</v>
      </c>
      <c r="K18" s="35"/>
      <c r="L18" s="2"/>
    </row>
    <row r="19" spans="1:12" ht="21" customHeight="1" x14ac:dyDescent="0.25">
      <c r="A19" s="99" t="s">
        <v>7</v>
      </c>
      <c r="B19" s="99"/>
      <c r="C19" s="99"/>
      <c r="D19" s="99"/>
      <c r="E19" s="37">
        <f t="shared" ref="E19:J19" si="1">SUM(E13:E18)</f>
        <v>150000</v>
      </c>
      <c r="F19" s="37">
        <f>SUM(F13:F18)</f>
        <v>240000</v>
      </c>
      <c r="G19" s="44">
        <f t="shared" si="1"/>
        <v>45000</v>
      </c>
      <c r="H19" s="44">
        <f t="shared" si="1"/>
        <v>100000</v>
      </c>
      <c r="I19" s="44">
        <f t="shared" si="1"/>
        <v>50000</v>
      </c>
      <c r="J19" s="44">
        <f t="shared" si="1"/>
        <v>150000</v>
      </c>
      <c r="K19" s="38" t="s">
        <v>126</v>
      </c>
      <c r="L19" s="2" t="s">
        <v>46</v>
      </c>
    </row>
    <row r="20" spans="1:12" ht="15.75" x14ac:dyDescent="0.25">
      <c r="A20" s="97" t="s">
        <v>43</v>
      </c>
      <c r="B20" s="97"/>
      <c r="C20" s="97"/>
      <c r="D20" s="97"/>
      <c r="E20" s="97"/>
      <c r="F20" s="97"/>
      <c r="G20" s="97"/>
      <c r="H20" s="97"/>
      <c r="I20" s="97"/>
      <c r="J20" s="15">
        <f>-J19*0.1</f>
        <v>-15000</v>
      </c>
      <c r="K20" s="29"/>
      <c r="L20" s="29"/>
    </row>
    <row r="21" spans="1:12" ht="15.75" x14ac:dyDescent="0.25">
      <c r="A21" s="104" t="s">
        <v>130</v>
      </c>
      <c r="B21" s="105"/>
      <c r="C21" s="105"/>
      <c r="D21" s="105"/>
      <c r="E21" s="105"/>
      <c r="F21" s="105"/>
      <c r="G21" s="105"/>
      <c r="H21" s="105"/>
      <c r="I21" s="106"/>
      <c r="J21" s="15">
        <v>-50000</v>
      </c>
      <c r="K21" s="29"/>
      <c r="L21" s="29"/>
    </row>
    <row r="22" spans="1:12" ht="15.75" x14ac:dyDescent="0.25">
      <c r="A22" s="97" t="s">
        <v>134</v>
      </c>
      <c r="B22" s="97"/>
      <c r="C22" s="97"/>
      <c r="D22" s="97"/>
      <c r="E22" s="97"/>
      <c r="F22" s="97"/>
      <c r="G22" s="97"/>
      <c r="H22" s="97"/>
      <c r="I22" s="97"/>
      <c r="J22" s="15">
        <f>SUM(J19:J21)</f>
        <v>85000</v>
      </c>
      <c r="K22" s="29"/>
      <c r="L22" s="29"/>
    </row>
    <row r="23" spans="1:12" ht="6" customHeight="1" x14ac:dyDescent="0.25">
      <c r="A23" s="39"/>
      <c r="J23" s="36"/>
      <c r="K23" s="29"/>
      <c r="L23" s="29"/>
    </row>
    <row r="24" spans="1:12" ht="2.25" customHeight="1" x14ac:dyDescent="0.25"/>
    <row r="26" spans="1:12" ht="15.75" x14ac:dyDescent="0.25">
      <c r="E26" s="40"/>
      <c r="F26" s="39"/>
    </row>
    <row r="27" spans="1:12" ht="15.75" x14ac:dyDescent="0.25">
      <c r="E27" s="40"/>
      <c r="F27" s="39"/>
      <c r="H27" s="39"/>
    </row>
    <row r="28" spans="1:12" ht="15.75" x14ac:dyDescent="0.25">
      <c r="E28" s="40"/>
    </row>
    <row r="29" spans="1:12" ht="15.75" x14ac:dyDescent="0.25">
      <c r="E29" s="40"/>
    </row>
    <row r="30" spans="1:12" ht="15.75" x14ac:dyDescent="0.25">
      <c r="E30" s="40"/>
    </row>
    <row r="31" spans="1:12" ht="15.75" x14ac:dyDescent="0.25">
      <c r="E31" s="40"/>
    </row>
    <row r="32" spans="1:12" ht="15.75" x14ac:dyDescent="0.25">
      <c r="E32" s="40"/>
    </row>
    <row r="33" spans="5:5" ht="15.75" x14ac:dyDescent="0.25">
      <c r="E33" s="40"/>
    </row>
    <row r="34" spans="5:5" ht="15.75" x14ac:dyDescent="0.25">
      <c r="E34" s="40"/>
    </row>
    <row r="35" spans="5:5" ht="15.75" x14ac:dyDescent="0.25">
      <c r="E35" s="41"/>
    </row>
  </sheetData>
  <mergeCells count="9">
    <mergeCell ref="A20:I20"/>
    <mergeCell ref="A22:I22"/>
    <mergeCell ref="A4:K4"/>
    <mergeCell ref="F7:H7"/>
    <mergeCell ref="I7:J7"/>
    <mergeCell ref="A8:L8"/>
    <mergeCell ref="E10:F10"/>
    <mergeCell ref="A19:D19"/>
    <mergeCell ref="A21:I21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view="pageLayout" workbookViewId="0">
      <selection activeCell="L19" sqref="L19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40"/>
      <c r="K2" s="29"/>
      <c r="L2" s="29"/>
    </row>
    <row r="3" spans="1:12" x14ac:dyDescent="0.25">
      <c r="A3" s="16" t="s">
        <v>24</v>
      </c>
      <c r="J3" s="29"/>
      <c r="K3" s="29"/>
      <c r="L3" s="42"/>
    </row>
    <row r="4" spans="1:12" ht="18.75" x14ac:dyDescent="0.25">
      <c r="A4" s="94" t="s">
        <v>131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84"/>
    </row>
    <row r="5" spans="1:12" ht="18.75" x14ac:dyDescent="0.3">
      <c r="E5" s="17"/>
      <c r="I5" s="17"/>
      <c r="J5" s="17" t="s">
        <v>27</v>
      </c>
      <c r="L5" s="40"/>
    </row>
    <row r="6" spans="1:12" ht="18.75" x14ac:dyDescent="0.3">
      <c r="D6" s="32" t="s">
        <v>28</v>
      </c>
      <c r="E6" s="32"/>
      <c r="F6" s="32"/>
      <c r="G6" s="85"/>
      <c r="H6" s="17" t="s">
        <v>29</v>
      </c>
      <c r="I6" s="17"/>
      <c r="L6" s="29"/>
    </row>
    <row r="7" spans="1:12" ht="18.75" x14ac:dyDescent="0.3">
      <c r="B7" s="39"/>
      <c r="D7" s="85" t="s">
        <v>30</v>
      </c>
      <c r="E7" s="85"/>
      <c r="F7" s="95" t="s">
        <v>31</v>
      </c>
      <c r="G7" s="95"/>
      <c r="H7" s="95"/>
      <c r="I7" s="95" t="s">
        <v>32</v>
      </c>
      <c r="J7" s="95"/>
      <c r="K7" s="17"/>
      <c r="L7" s="43"/>
    </row>
    <row r="8" spans="1:12" ht="18.75" customHeight="1" x14ac:dyDescent="0.3">
      <c r="A8" s="95" t="s">
        <v>50</v>
      </c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</row>
    <row r="9" spans="1:12" ht="9" customHeight="1" x14ac:dyDescent="0.3">
      <c r="A9" s="16"/>
      <c r="D9" s="85"/>
      <c r="E9" s="85"/>
      <c r="F9" s="85"/>
      <c r="G9" s="85"/>
      <c r="H9" s="85"/>
      <c r="I9" s="85"/>
      <c r="J9" s="85"/>
      <c r="K9" s="17"/>
      <c r="L9" s="17"/>
    </row>
    <row r="10" spans="1:12" ht="17.25" customHeight="1" x14ac:dyDescent="0.35">
      <c r="E10" s="98" t="s">
        <v>33</v>
      </c>
      <c r="F10" s="98"/>
      <c r="G10" s="86"/>
      <c r="H10" s="39"/>
    </row>
    <row r="11" spans="1:12" ht="7.5" customHeight="1" x14ac:dyDescent="0.35">
      <c r="E11" s="21"/>
      <c r="F11" s="21"/>
      <c r="G11" s="86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44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19" t="s">
        <v>56</v>
      </c>
      <c r="C13" s="23" t="s">
        <v>39</v>
      </c>
      <c r="D13" s="20" t="s">
        <v>57</v>
      </c>
      <c r="E13" s="15">
        <v>25000</v>
      </c>
      <c r="F13" s="15">
        <v>115000</v>
      </c>
      <c r="G13" s="31">
        <v>15000</v>
      </c>
      <c r="H13" s="15">
        <v>25000</v>
      </c>
      <c r="I13" s="15">
        <v>50000</v>
      </c>
      <c r="J13" s="15">
        <f>SUM(H13:I13)</f>
        <v>75000</v>
      </c>
      <c r="K13" s="65" t="s">
        <v>135</v>
      </c>
      <c r="L13" s="55" t="s">
        <v>132</v>
      </c>
    </row>
    <row r="14" spans="1:12" ht="21" customHeight="1" x14ac:dyDescent="0.25">
      <c r="A14" s="2">
        <v>2</v>
      </c>
      <c r="B14" s="19" t="s">
        <v>48</v>
      </c>
      <c r="C14" s="23" t="s">
        <v>40</v>
      </c>
      <c r="D14" s="20" t="s">
        <v>49</v>
      </c>
      <c r="E14" s="15">
        <v>25000</v>
      </c>
      <c r="F14" s="15">
        <v>37500</v>
      </c>
      <c r="G14" s="31">
        <v>17500</v>
      </c>
      <c r="H14" s="15">
        <v>25000</v>
      </c>
      <c r="I14" s="15"/>
      <c r="J14" s="15">
        <f t="shared" ref="J14:J18" si="0">SUM(H14:I14)</f>
        <v>25000</v>
      </c>
      <c r="K14" s="33" t="s">
        <v>136</v>
      </c>
      <c r="L14" s="55" t="s">
        <v>65</v>
      </c>
    </row>
    <row r="15" spans="1:12" ht="21" customHeight="1" x14ac:dyDescent="0.25">
      <c r="A15" s="2">
        <v>3</v>
      </c>
      <c r="B15" s="19" t="s">
        <v>120</v>
      </c>
      <c r="C15" s="23" t="s">
        <v>119</v>
      </c>
      <c r="D15" s="20" t="s">
        <v>124</v>
      </c>
      <c r="E15" s="15">
        <v>25000</v>
      </c>
      <c r="F15" s="15"/>
      <c r="G15" s="31"/>
      <c r="H15" s="15"/>
      <c r="I15" s="15"/>
      <c r="J15" s="15">
        <f t="shared" si="0"/>
        <v>0</v>
      </c>
      <c r="K15" s="33" t="s">
        <v>121</v>
      </c>
      <c r="L15" s="2" t="s">
        <v>122</v>
      </c>
    </row>
    <row r="16" spans="1:12" ht="21" customHeight="1" x14ac:dyDescent="0.25">
      <c r="A16" s="2">
        <v>4</v>
      </c>
      <c r="B16" s="19" t="s">
        <v>123</v>
      </c>
      <c r="C16" s="23" t="s">
        <v>87</v>
      </c>
      <c r="D16" s="20" t="s">
        <v>143</v>
      </c>
      <c r="E16" s="15">
        <v>25000</v>
      </c>
      <c r="F16" s="15"/>
      <c r="G16" s="15"/>
      <c r="H16" s="15"/>
      <c r="I16" s="15">
        <v>50000</v>
      </c>
      <c r="J16" s="15">
        <f t="shared" si="0"/>
        <v>50000</v>
      </c>
      <c r="K16" s="33" t="s">
        <v>105</v>
      </c>
      <c r="L16" s="2" t="s">
        <v>138</v>
      </c>
    </row>
    <row r="17" spans="1:12" ht="21" customHeight="1" x14ac:dyDescent="0.25">
      <c r="A17" s="2">
        <v>5</v>
      </c>
      <c r="B17" s="19" t="s">
        <v>54</v>
      </c>
      <c r="C17" s="46" t="s">
        <v>41</v>
      </c>
      <c r="D17" s="20" t="s">
        <v>90</v>
      </c>
      <c r="E17" s="48">
        <v>25000</v>
      </c>
      <c r="F17" s="15">
        <v>55000</v>
      </c>
      <c r="G17" s="15">
        <v>5000</v>
      </c>
      <c r="H17" s="48">
        <v>25000</v>
      </c>
      <c r="I17" s="24"/>
      <c r="J17" s="15">
        <f t="shared" si="0"/>
        <v>25000</v>
      </c>
      <c r="K17" s="35" t="s">
        <v>139</v>
      </c>
      <c r="L17" s="2" t="s">
        <v>64</v>
      </c>
    </row>
    <row r="18" spans="1:12" ht="21" customHeight="1" x14ac:dyDescent="0.25">
      <c r="A18" s="2">
        <v>6</v>
      </c>
      <c r="B18" s="47" t="s">
        <v>51</v>
      </c>
      <c r="C18" s="46" t="s">
        <v>42</v>
      </c>
      <c r="D18" s="20">
        <v>56754811</v>
      </c>
      <c r="E18" s="48">
        <v>25000</v>
      </c>
      <c r="F18" s="15">
        <v>90000</v>
      </c>
      <c r="G18" s="31">
        <v>15000</v>
      </c>
      <c r="H18" s="48"/>
      <c r="I18" s="2"/>
      <c r="J18" s="15">
        <f t="shared" si="0"/>
        <v>0</v>
      </c>
      <c r="K18" s="35"/>
      <c r="L18" s="2"/>
    </row>
    <row r="19" spans="1:12" ht="21" customHeight="1" x14ac:dyDescent="0.25">
      <c r="A19" s="99" t="s">
        <v>7</v>
      </c>
      <c r="B19" s="99"/>
      <c r="C19" s="99"/>
      <c r="D19" s="99"/>
      <c r="E19" s="37">
        <f t="shared" ref="E19" si="1">SUM(E13:E18)</f>
        <v>150000</v>
      </c>
      <c r="F19" s="37">
        <f>SUM(F13:F18)</f>
        <v>297500</v>
      </c>
      <c r="G19" s="44">
        <f t="shared" ref="G19:J19" si="2">SUM(G13:G18)</f>
        <v>52500</v>
      </c>
      <c r="H19" s="37">
        <f t="shared" si="2"/>
        <v>75000</v>
      </c>
      <c r="I19" s="37">
        <f t="shared" si="2"/>
        <v>100000</v>
      </c>
      <c r="J19" s="37">
        <f t="shared" si="2"/>
        <v>175000</v>
      </c>
      <c r="K19" s="93" t="s">
        <v>137</v>
      </c>
      <c r="L19" s="1" t="s">
        <v>46</v>
      </c>
    </row>
    <row r="20" spans="1:12" ht="15.75" x14ac:dyDescent="0.25">
      <c r="A20" s="97" t="s">
        <v>43</v>
      </c>
      <c r="B20" s="97"/>
      <c r="C20" s="97"/>
      <c r="D20" s="97"/>
      <c r="E20" s="97"/>
      <c r="F20" s="97"/>
      <c r="G20" s="97"/>
      <c r="H20" s="97"/>
      <c r="I20" s="97"/>
      <c r="J20" s="15">
        <f>-J19*0.1</f>
        <v>-17500</v>
      </c>
      <c r="K20" s="29"/>
      <c r="L20" s="29"/>
    </row>
    <row r="21" spans="1:12" ht="15.75" x14ac:dyDescent="0.25">
      <c r="A21" s="104" t="s">
        <v>140</v>
      </c>
      <c r="B21" s="105"/>
      <c r="C21" s="105"/>
      <c r="D21" s="105"/>
      <c r="E21" s="105"/>
      <c r="F21" s="105"/>
      <c r="G21" s="105"/>
      <c r="H21" s="105"/>
      <c r="I21" s="106"/>
      <c r="J21" s="15">
        <v>-10000</v>
      </c>
      <c r="K21" s="29"/>
      <c r="L21" s="29"/>
    </row>
    <row r="22" spans="1:12" ht="18.75" customHeight="1" x14ac:dyDescent="0.25">
      <c r="A22" s="97" t="s">
        <v>133</v>
      </c>
      <c r="B22" s="97"/>
      <c r="C22" s="97"/>
      <c r="D22" s="97"/>
      <c r="E22" s="97"/>
      <c r="F22" s="97"/>
      <c r="G22" s="97"/>
      <c r="H22" s="97"/>
      <c r="I22" s="97"/>
      <c r="J22" s="37">
        <f>SUM(J19:J21)</f>
        <v>147500</v>
      </c>
      <c r="K22" s="29"/>
      <c r="L22" s="29"/>
    </row>
    <row r="23" spans="1:12" ht="17.25" customHeight="1" x14ac:dyDescent="0.25">
      <c r="A23" s="107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</row>
    <row r="24" spans="1:12" ht="19.5" customHeight="1" x14ac:dyDescent="0.25">
      <c r="A24" s="2">
        <v>4</v>
      </c>
      <c r="B24" s="19" t="s">
        <v>123</v>
      </c>
      <c r="C24" s="23" t="s">
        <v>87</v>
      </c>
      <c r="D24" s="109" t="s">
        <v>141</v>
      </c>
      <c r="E24" s="110"/>
      <c r="F24" s="110"/>
      <c r="G24" s="110"/>
      <c r="H24" s="110"/>
      <c r="I24" s="110"/>
      <c r="J24" s="110"/>
      <c r="K24" s="110"/>
      <c r="L24" s="111"/>
    </row>
    <row r="25" spans="1:12" ht="17.25" customHeight="1" x14ac:dyDescent="0.25">
      <c r="A25" s="103" t="s">
        <v>142</v>
      </c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1:12" x14ac:dyDescent="0.25">
      <c r="A26" s="108"/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</row>
    <row r="27" spans="1:12" ht="15.75" x14ac:dyDescent="0.25">
      <c r="E27" s="40"/>
      <c r="F27" s="39"/>
    </row>
    <row r="28" spans="1:12" ht="15.75" x14ac:dyDescent="0.25">
      <c r="E28" s="40"/>
    </row>
    <row r="29" spans="1:12" ht="15.75" x14ac:dyDescent="0.25">
      <c r="E29" s="40"/>
    </row>
    <row r="30" spans="1:12" ht="15.75" x14ac:dyDescent="0.25">
      <c r="E30" s="40"/>
    </row>
    <row r="31" spans="1:12" ht="15.75" x14ac:dyDescent="0.25">
      <c r="E31" s="40"/>
    </row>
    <row r="32" spans="1:12" ht="15.75" x14ac:dyDescent="0.25">
      <c r="E32" s="40"/>
    </row>
    <row r="33" spans="5:5" ht="15.75" x14ac:dyDescent="0.25">
      <c r="E33" s="40"/>
    </row>
    <row r="34" spans="5:5" ht="15.75" x14ac:dyDescent="0.25">
      <c r="E34" s="40"/>
    </row>
    <row r="35" spans="5:5" ht="15.75" x14ac:dyDescent="0.25">
      <c r="E35" s="41"/>
    </row>
  </sheetData>
  <mergeCells count="13">
    <mergeCell ref="A19:D19"/>
    <mergeCell ref="A21:I21"/>
    <mergeCell ref="A4:K4"/>
    <mergeCell ref="F7:H7"/>
    <mergeCell ref="I7:J7"/>
    <mergeCell ref="A8:L8"/>
    <mergeCell ref="E10:F10"/>
    <mergeCell ref="A23:L23"/>
    <mergeCell ref="A25:L25"/>
    <mergeCell ref="A26:L26"/>
    <mergeCell ref="D24:L24"/>
    <mergeCell ref="A20:I20"/>
    <mergeCell ref="A22:I22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view="pageLayout" workbookViewId="0">
      <selection activeCell="B17" sqref="B17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40"/>
      <c r="K2" s="29"/>
      <c r="L2" s="29"/>
    </row>
    <row r="3" spans="1:12" x14ac:dyDescent="0.25">
      <c r="A3" s="16" t="s">
        <v>24</v>
      </c>
      <c r="J3" s="29"/>
      <c r="K3" s="29"/>
      <c r="L3" s="42"/>
    </row>
    <row r="4" spans="1:12" ht="18.75" x14ac:dyDescent="0.25">
      <c r="A4" s="94" t="s">
        <v>144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87"/>
    </row>
    <row r="5" spans="1:12" ht="18.75" x14ac:dyDescent="0.3">
      <c r="E5" s="17"/>
      <c r="I5" s="17"/>
      <c r="J5" s="17" t="s">
        <v>27</v>
      </c>
      <c r="L5" s="40"/>
    </row>
    <row r="6" spans="1:12" ht="18.75" x14ac:dyDescent="0.3">
      <c r="D6" s="32" t="s">
        <v>28</v>
      </c>
      <c r="E6" s="32"/>
      <c r="F6" s="32"/>
      <c r="G6" s="88"/>
      <c r="H6" s="17" t="s">
        <v>29</v>
      </c>
      <c r="I6" s="17"/>
      <c r="L6" s="29"/>
    </row>
    <row r="7" spans="1:12" ht="18.75" x14ac:dyDescent="0.3">
      <c r="B7" s="39"/>
      <c r="D7" s="88" t="s">
        <v>30</v>
      </c>
      <c r="E7" s="88"/>
      <c r="F7" s="95" t="s">
        <v>31</v>
      </c>
      <c r="G7" s="95"/>
      <c r="H7" s="95"/>
      <c r="I7" s="95" t="s">
        <v>32</v>
      </c>
      <c r="J7" s="95"/>
      <c r="K7" s="17"/>
      <c r="L7" s="43"/>
    </row>
    <row r="8" spans="1:12" ht="18.75" customHeight="1" x14ac:dyDescent="0.3">
      <c r="A8" s="95" t="s">
        <v>50</v>
      </c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</row>
    <row r="9" spans="1:12" ht="9" customHeight="1" x14ac:dyDescent="0.3">
      <c r="A9" s="16"/>
      <c r="D9" s="88"/>
      <c r="E9" s="88"/>
      <c r="F9" s="88"/>
      <c r="G9" s="88"/>
      <c r="H9" s="88"/>
      <c r="I9" s="88"/>
      <c r="J9" s="88"/>
      <c r="K9" s="17"/>
      <c r="L9" s="17"/>
    </row>
    <row r="10" spans="1:12" ht="17.25" customHeight="1" x14ac:dyDescent="0.35">
      <c r="E10" s="98" t="s">
        <v>33</v>
      </c>
      <c r="F10" s="98"/>
      <c r="G10" s="89"/>
      <c r="H10" s="39"/>
    </row>
    <row r="11" spans="1:12" ht="7.5" customHeight="1" x14ac:dyDescent="0.35">
      <c r="E11" s="21"/>
      <c r="F11" s="21"/>
      <c r="G11" s="89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44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19" t="s">
        <v>56</v>
      </c>
      <c r="C13" s="23" t="s">
        <v>39</v>
      </c>
      <c r="D13" s="20" t="s">
        <v>57</v>
      </c>
      <c r="E13" s="15">
        <v>25000</v>
      </c>
      <c r="F13" s="15">
        <v>65000</v>
      </c>
      <c r="G13" s="31">
        <v>15000</v>
      </c>
      <c r="H13" s="15">
        <v>25000</v>
      </c>
      <c r="I13" s="15"/>
      <c r="J13" s="15">
        <f t="shared" ref="J13:J17" si="0">SUM(H13:I13)</f>
        <v>25000</v>
      </c>
      <c r="K13" s="65" t="s">
        <v>145</v>
      </c>
      <c r="L13" s="55" t="s">
        <v>65</v>
      </c>
    </row>
    <row r="14" spans="1:12" ht="21" customHeight="1" x14ac:dyDescent="0.25">
      <c r="A14" s="2">
        <v>2</v>
      </c>
      <c r="B14" s="19" t="s">
        <v>48</v>
      </c>
      <c r="C14" s="23" t="s">
        <v>40</v>
      </c>
      <c r="D14" s="20" t="s">
        <v>49</v>
      </c>
      <c r="E14" s="15">
        <v>25000</v>
      </c>
      <c r="F14" s="15">
        <v>40000</v>
      </c>
      <c r="G14" s="31">
        <v>20000</v>
      </c>
      <c r="H14" s="15">
        <v>25000</v>
      </c>
      <c r="I14" s="15"/>
      <c r="J14" s="15">
        <f t="shared" si="0"/>
        <v>25000</v>
      </c>
      <c r="K14" s="33" t="s">
        <v>145</v>
      </c>
      <c r="L14" s="55" t="s">
        <v>65</v>
      </c>
    </row>
    <row r="15" spans="1:12" ht="21" customHeight="1" x14ac:dyDescent="0.25">
      <c r="A15" s="2">
        <v>3</v>
      </c>
      <c r="B15" s="19" t="s">
        <v>120</v>
      </c>
      <c r="C15" s="23" t="s">
        <v>119</v>
      </c>
      <c r="D15" s="20" t="s">
        <v>124</v>
      </c>
      <c r="E15" s="15">
        <v>25000</v>
      </c>
      <c r="F15" s="15"/>
      <c r="G15" s="31"/>
      <c r="H15" s="15">
        <v>25000</v>
      </c>
      <c r="I15" s="15"/>
      <c r="J15" s="15">
        <f t="shared" si="0"/>
        <v>25000</v>
      </c>
      <c r="K15" s="33" t="s">
        <v>146</v>
      </c>
      <c r="L15" s="2" t="s">
        <v>45</v>
      </c>
    </row>
    <row r="16" spans="1:12" ht="21" customHeight="1" x14ac:dyDescent="0.25">
      <c r="A16" s="2">
        <v>4</v>
      </c>
      <c r="B16" s="19" t="s">
        <v>151</v>
      </c>
      <c r="C16" s="23" t="s">
        <v>87</v>
      </c>
      <c r="D16" s="20" t="s">
        <v>149</v>
      </c>
      <c r="E16" s="15">
        <v>25000</v>
      </c>
      <c r="F16" s="15">
        <v>27500</v>
      </c>
      <c r="G16" s="15">
        <v>2500</v>
      </c>
      <c r="H16" s="15">
        <v>25000</v>
      </c>
      <c r="I16" s="15"/>
      <c r="J16" s="15">
        <f t="shared" si="0"/>
        <v>25000</v>
      </c>
      <c r="K16" s="33" t="s">
        <v>145</v>
      </c>
      <c r="L16" s="55" t="s">
        <v>65</v>
      </c>
    </row>
    <row r="17" spans="1:12" ht="21" customHeight="1" x14ac:dyDescent="0.25">
      <c r="A17" s="2">
        <v>5</v>
      </c>
      <c r="B17" s="19" t="s">
        <v>54</v>
      </c>
      <c r="C17" s="46" t="s">
        <v>41</v>
      </c>
      <c r="D17" s="20" t="s">
        <v>90</v>
      </c>
      <c r="E17" s="48">
        <v>25000</v>
      </c>
      <c r="F17" s="15">
        <v>55000</v>
      </c>
      <c r="G17" s="15">
        <v>5000</v>
      </c>
      <c r="H17" s="48">
        <v>25000</v>
      </c>
      <c r="I17" s="24"/>
      <c r="J17" s="15">
        <f t="shared" si="0"/>
        <v>25000</v>
      </c>
      <c r="K17" s="35" t="s">
        <v>145</v>
      </c>
      <c r="L17" s="2" t="s">
        <v>64</v>
      </c>
    </row>
    <row r="18" spans="1:12" ht="21" customHeight="1" x14ac:dyDescent="0.25">
      <c r="A18" s="2">
        <v>6</v>
      </c>
      <c r="B18" s="47" t="s">
        <v>51</v>
      </c>
      <c r="C18" s="46" t="s">
        <v>42</v>
      </c>
      <c r="D18" s="20">
        <v>56754811</v>
      </c>
      <c r="E18" s="48">
        <v>25000</v>
      </c>
      <c r="F18" s="15">
        <v>117500</v>
      </c>
      <c r="G18" s="31">
        <v>17500</v>
      </c>
      <c r="H18" s="48"/>
      <c r="I18" s="2"/>
      <c r="J18" s="15"/>
      <c r="K18" s="35"/>
      <c r="L18" s="2"/>
    </row>
    <row r="19" spans="1:12" ht="21" customHeight="1" x14ac:dyDescent="0.25">
      <c r="A19" s="99" t="s">
        <v>7</v>
      </c>
      <c r="B19" s="99"/>
      <c r="C19" s="99"/>
      <c r="D19" s="99"/>
      <c r="E19" s="37">
        <f t="shared" ref="E19" si="1">SUM(E13:E18)</f>
        <v>150000</v>
      </c>
      <c r="F19" s="37">
        <f>SUM(F13:F18)</f>
        <v>305000</v>
      </c>
      <c r="G19" s="44">
        <f t="shared" ref="G19:J19" si="2">SUM(G13:G18)</f>
        <v>60000</v>
      </c>
      <c r="H19" s="37">
        <f t="shared" si="2"/>
        <v>125000</v>
      </c>
      <c r="I19" s="37">
        <f t="shared" si="2"/>
        <v>0</v>
      </c>
      <c r="J19" s="37">
        <f t="shared" si="2"/>
        <v>125000</v>
      </c>
      <c r="K19" s="93" t="s">
        <v>150</v>
      </c>
      <c r="L19" s="2"/>
    </row>
    <row r="20" spans="1:12" ht="15.75" x14ac:dyDescent="0.25">
      <c r="A20" s="97" t="s">
        <v>43</v>
      </c>
      <c r="B20" s="97"/>
      <c r="C20" s="97"/>
      <c r="D20" s="97"/>
      <c r="E20" s="97"/>
      <c r="F20" s="97"/>
      <c r="G20" s="97"/>
      <c r="H20" s="97"/>
      <c r="I20" s="97"/>
      <c r="J20" s="15">
        <f>-J19*0.1</f>
        <v>-12500</v>
      </c>
      <c r="K20" s="29"/>
      <c r="L20" s="29"/>
    </row>
    <row r="21" spans="1:12" ht="18.75" customHeight="1" x14ac:dyDescent="0.25">
      <c r="A21" s="97" t="s">
        <v>147</v>
      </c>
      <c r="B21" s="97"/>
      <c r="C21" s="97"/>
      <c r="D21" s="97"/>
      <c r="E21" s="97"/>
      <c r="F21" s="97"/>
      <c r="G21" s="97"/>
      <c r="H21" s="97"/>
      <c r="I21" s="97"/>
      <c r="J21" s="37">
        <f>SUM(J19:J20)</f>
        <v>112500</v>
      </c>
      <c r="K21" s="29"/>
      <c r="L21" s="29"/>
    </row>
    <row r="22" spans="1:12" ht="17.25" customHeight="1" x14ac:dyDescent="0.25">
      <c r="A22" s="107"/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</row>
    <row r="23" spans="1:12" ht="19.5" customHeight="1" x14ac:dyDescent="0.25">
      <c r="A23" s="2">
        <v>4</v>
      </c>
      <c r="B23" s="19" t="s">
        <v>123</v>
      </c>
      <c r="C23" s="23" t="s">
        <v>87</v>
      </c>
      <c r="D23" s="109" t="s">
        <v>141</v>
      </c>
      <c r="E23" s="110"/>
      <c r="F23" s="110"/>
      <c r="G23" s="110"/>
      <c r="H23" s="110"/>
      <c r="I23" s="110"/>
      <c r="J23" s="110"/>
      <c r="K23" s="110"/>
      <c r="L23" s="111"/>
    </row>
    <row r="24" spans="1:12" ht="17.25" customHeight="1" x14ac:dyDescent="0.25">
      <c r="A24" s="103" t="s">
        <v>142</v>
      </c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1:12" x14ac:dyDescent="0.25">
      <c r="A25" s="103" t="s">
        <v>148</v>
      </c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1:12" ht="15.75" x14ac:dyDescent="0.25">
      <c r="E26" s="40"/>
      <c r="F26" s="39"/>
    </row>
    <row r="27" spans="1:12" ht="15.75" x14ac:dyDescent="0.25">
      <c r="E27" s="40"/>
    </row>
    <row r="28" spans="1:12" ht="15.75" x14ac:dyDescent="0.25">
      <c r="E28" s="40"/>
    </row>
    <row r="29" spans="1:12" ht="15.75" x14ac:dyDescent="0.25">
      <c r="E29" s="40"/>
    </row>
    <row r="30" spans="1:12" ht="15.75" x14ac:dyDescent="0.25">
      <c r="E30" s="40"/>
    </row>
    <row r="31" spans="1:12" ht="15.75" x14ac:dyDescent="0.25">
      <c r="E31" s="40"/>
    </row>
    <row r="32" spans="1:12" ht="15.75" x14ac:dyDescent="0.25">
      <c r="E32" s="40"/>
    </row>
    <row r="33" spans="5:5" ht="15.75" x14ac:dyDescent="0.25">
      <c r="E33" s="40"/>
    </row>
    <row r="34" spans="5:5" ht="15.75" x14ac:dyDescent="0.25">
      <c r="E34" s="41"/>
    </row>
  </sheetData>
  <mergeCells count="12">
    <mergeCell ref="A19:D19"/>
    <mergeCell ref="A4:K4"/>
    <mergeCell ref="F7:H7"/>
    <mergeCell ref="I7:J7"/>
    <mergeCell ref="A8:L8"/>
    <mergeCell ref="E10:F10"/>
    <mergeCell ref="A24:L24"/>
    <mergeCell ref="A25:L25"/>
    <mergeCell ref="A20:I20"/>
    <mergeCell ref="A21:I21"/>
    <mergeCell ref="A22:L22"/>
    <mergeCell ref="D23:L23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view="pageLayout" workbookViewId="0">
      <selection activeCell="G14" sqref="G14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40"/>
      <c r="K2" s="29"/>
      <c r="L2" s="29"/>
    </row>
    <row r="3" spans="1:12" x14ac:dyDescent="0.25">
      <c r="A3" s="16" t="s">
        <v>24</v>
      </c>
      <c r="J3" s="29"/>
      <c r="K3" s="29"/>
      <c r="L3" s="42"/>
    </row>
    <row r="4" spans="1:12" ht="18.75" x14ac:dyDescent="0.25">
      <c r="A4" s="94" t="s">
        <v>152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0"/>
    </row>
    <row r="5" spans="1:12" ht="18.75" x14ac:dyDescent="0.3">
      <c r="E5" s="17"/>
      <c r="I5" s="17"/>
      <c r="J5" s="17" t="s">
        <v>27</v>
      </c>
      <c r="L5" s="40"/>
    </row>
    <row r="6" spans="1:12" ht="18.75" x14ac:dyDescent="0.3">
      <c r="D6" s="32" t="s">
        <v>28</v>
      </c>
      <c r="E6" s="32"/>
      <c r="F6" s="32"/>
      <c r="G6" s="91"/>
      <c r="H6" s="17" t="s">
        <v>29</v>
      </c>
      <c r="I6" s="17"/>
      <c r="L6" s="29"/>
    </row>
    <row r="7" spans="1:12" ht="18.75" x14ac:dyDescent="0.3">
      <c r="B7" s="39"/>
      <c r="D7" s="91" t="s">
        <v>30</v>
      </c>
      <c r="E7" s="91"/>
      <c r="F7" s="95" t="s">
        <v>31</v>
      </c>
      <c r="G7" s="95"/>
      <c r="H7" s="95"/>
      <c r="I7" s="95" t="s">
        <v>32</v>
      </c>
      <c r="J7" s="95"/>
      <c r="K7" s="17"/>
      <c r="L7" s="43"/>
    </row>
    <row r="8" spans="1:12" ht="18.75" customHeight="1" x14ac:dyDescent="0.3">
      <c r="A8" s="95" t="s">
        <v>50</v>
      </c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</row>
    <row r="9" spans="1:12" ht="9" customHeight="1" x14ac:dyDescent="0.3">
      <c r="A9" s="16"/>
      <c r="D9" s="91"/>
      <c r="E9" s="91"/>
      <c r="F9" s="91"/>
      <c r="G9" s="91"/>
      <c r="H9" s="91"/>
      <c r="I9" s="91"/>
      <c r="J9" s="91"/>
      <c r="K9" s="17"/>
      <c r="L9" s="17"/>
    </row>
    <row r="10" spans="1:12" ht="17.25" customHeight="1" x14ac:dyDescent="0.35">
      <c r="E10" s="98" t="s">
        <v>33</v>
      </c>
      <c r="F10" s="98"/>
      <c r="G10" s="92"/>
      <c r="H10" s="39"/>
    </row>
    <row r="11" spans="1:12" ht="7.5" customHeight="1" x14ac:dyDescent="0.35">
      <c r="E11" s="21"/>
      <c r="F11" s="21"/>
      <c r="G11" s="92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44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19" t="s">
        <v>56</v>
      </c>
      <c r="C13" s="23" t="s">
        <v>39</v>
      </c>
      <c r="D13" s="20" t="s">
        <v>57</v>
      </c>
      <c r="E13" s="15">
        <v>25000</v>
      </c>
      <c r="F13" s="15">
        <v>65000</v>
      </c>
      <c r="G13" s="31">
        <v>15000</v>
      </c>
      <c r="H13" s="15"/>
      <c r="I13" s="15"/>
      <c r="J13" s="15"/>
      <c r="K13" s="65"/>
      <c r="L13" s="55"/>
    </row>
    <row r="14" spans="1:12" ht="21" customHeight="1" x14ac:dyDescent="0.25">
      <c r="A14" s="2">
        <v>2</v>
      </c>
      <c r="B14" s="19" t="s">
        <v>48</v>
      </c>
      <c r="C14" s="23" t="s">
        <v>40</v>
      </c>
      <c r="D14" s="20" t="s">
        <v>49</v>
      </c>
      <c r="E14" s="15">
        <v>25000</v>
      </c>
      <c r="F14" s="15">
        <v>40000</v>
      </c>
      <c r="G14" s="31">
        <v>20000</v>
      </c>
      <c r="H14" s="15"/>
      <c r="I14" s="15"/>
      <c r="J14" s="15"/>
      <c r="K14" s="33"/>
      <c r="L14" s="55"/>
    </row>
    <row r="15" spans="1:12" ht="21" customHeight="1" x14ac:dyDescent="0.25">
      <c r="A15" s="2">
        <v>3</v>
      </c>
      <c r="B15" s="19" t="s">
        <v>120</v>
      </c>
      <c r="C15" s="23" t="s">
        <v>119</v>
      </c>
      <c r="D15" s="20" t="s">
        <v>124</v>
      </c>
      <c r="E15" s="15">
        <v>25000</v>
      </c>
      <c r="F15" s="15"/>
      <c r="G15" s="31"/>
      <c r="H15" s="15"/>
      <c r="I15" s="15"/>
      <c r="J15" s="15"/>
      <c r="K15" s="33"/>
      <c r="L15" s="2"/>
    </row>
    <row r="16" spans="1:12" ht="21" customHeight="1" x14ac:dyDescent="0.25">
      <c r="A16" s="2">
        <v>4</v>
      </c>
      <c r="B16" s="19" t="s">
        <v>123</v>
      </c>
      <c r="C16" s="23" t="s">
        <v>87</v>
      </c>
      <c r="D16" s="20" t="s">
        <v>143</v>
      </c>
      <c r="E16" s="15">
        <v>25000</v>
      </c>
      <c r="F16" s="15">
        <v>27500</v>
      </c>
      <c r="G16" s="15">
        <v>2500</v>
      </c>
      <c r="H16" s="15"/>
      <c r="I16" s="15"/>
      <c r="J16" s="15"/>
      <c r="K16" s="33"/>
      <c r="L16" s="2"/>
    </row>
    <row r="17" spans="1:12" ht="21" customHeight="1" x14ac:dyDescent="0.25">
      <c r="A17" s="2">
        <v>5</v>
      </c>
      <c r="B17" s="19" t="s">
        <v>54</v>
      </c>
      <c r="C17" s="46" t="s">
        <v>41</v>
      </c>
      <c r="D17" s="20" t="s">
        <v>90</v>
      </c>
      <c r="E17" s="48">
        <v>25000</v>
      </c>
      <c r="F17" s="15">
        <v>55000</v>
      </c>
      <c r="G17" s="15">
        <v>5000</v>
      </c>
      <c r="H17" s="48"/>
      <c r="I17" s="24"/>
      <c r="J17" s="15"/>
      <c r="K17" s="35"/>
      <c r="L17" s="2"/>
    </row>
    <row r="18" spans="1:12" ht="21" customHeight="1" x14ac:dyDescent="0.25">
      <c r="A18" s="2">
        <v>6</v>
      </c>
      <c r="B18" s="47" t="s">
        <v>51</v>
      </c>
      <c r="C18" s="46" t="s">
        <v>42</v>
      </c>
      <c r="D18" s="20">
        <v>56754811</v>
      </c>
      <c r="E18" s="48">
        <v>25000</v>
      </c>
      <c r="F18" s="15">
        <v>145000</v>
      </c>
      <c r="G18" s="31">
        <v>20000</v>
      </c>
      <c r="H18" s="48"/>
      <c r="I18" s="2"/>
      <c r="J18" s="15"/>
      <c r="K18" s="35"/>
      <c r="L18" s="2"/>
    </row>
    <row r="19" spans="1:12" ht="21" customHeight="1" x14ac:dyDescent="0.25">
      <c r="A19" s="99" t="s">
        <v>7</v>
      </c>
      <c r="B19" s="99"/>
      <c r="C19" s="99"/>
      <c r="D19" s="99"/>
      <c r="E19" s="37">
        <f t="shared" ref="E19" si="0">SUM(E13:E18)</f>
        <v>150000</v>
      </c>
      <c r="F19" s="37">
        <f>SUM(F13:F18)</f>
        <v>332500</v>
      </c>
      <c r="G19" s="44">
        <f t="shared" ref="G19" si="1">SUM(G13:G18)</f>
        <v>62500</v>
      </c>
      <c r="H19" s="37"/>
      <c r="I19" s="37"/>
      <c r="J19" s="37"/>
      <c r="K19" s="93"/>
      <c r="L19" s="2"/>
    </row>
    <row r="20" spans="1:12" ht="15.75" x14ac:dyDescent="0.25">
      <c r="A20" s="97" t="s">
        <v>43</v>
      </c>
      <c r="B20" s="97"/>
      <c r="C20" s="97"/>
      <c r="D20" s="97"/>
      <c r="E20" s="97"/>
      <c r="F20" s="97"/>
      <c r="G20" s="97"/>
      <c r="H20" s="97"/>
      <c r="I20" s="97"/>
      <c r="J20" s="15"/>
      <c r="K20" s="29"/>
      <c r="L20" s="29"/>
    </row>
    <row r="21" spans="1:12" ht="18.75" customHeight="1" x14ac:dyDescent="0.25">
      <c r="A21" s="97" t="s">
        <v>153</v>
      </c>
      <c r="B21" s="97"/>
      <c r="C21" s="97"/>
      <c r="D21" s="97"/>
      <c r="E21" s="97"/>
      <c r="F21" s="97"/>
      <c r="G21" s="97"/>
      <c r="H21" s="97"/>
      <c r="I21" s="97"/>
      <c r="J21" s="37"/>
      <c r="K21" s="29"/>
      <c r="L21" s="29"/>
    </row>
    <row r="22" spans="1:12" ht="17.25" customHeight="1" x14ac:dyDescent="0.25">
      <c r="A22" s="107"/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</row>
    <row r="23" spans="1:12" ht="19.5" customHeight="1" x14ac:dyDescent="0.25">
      <c r="A23" s="2">
        <v>4</v>
      </c>
      <c r="B23" s="19" t="s">
        <v>123</v>
      </c>
      <c r="C23" s="23" t="s">
        <v>87</v>
      </c>
      <c r="D23" s="109" t="s">
        <v>141</v>
      </c>
      <c r="E23" s="110"/>
      <c r="F23" s="110"/>
      <c r="G23" s="110"/>
      <c r="H23" s="110"/>
      <c r="I23" s="110"/>
      <c r="J23" s="110"/>
      <c r="K23" s="110"/>
      <c r="L23" s="111"/>
    </row>
    <row r="24" spans="1:12" ht="17.25" customHeight="1" x14ac:dyDescent="0.25">
      <c r="A24" s="103" t="s">
        <v>142</v>
      </c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1:12" x14ac:dyDescent="0.25">
      <c r="A25" s="108"/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</row>
    <row r="26" spans="1:12" ht="15.75" x14ac:dyDescent="0.25">
      <c r="E26" s="40"/>
      <c r="F26" s="39"/>
    </row>
    <row r="27" spans="1:12" ht="15.75" x14ac:dyDescent="0.25">
      <c r="E27" s="40"/>
    </row>
    <row r="28" spans="1:12" ht="15.75" x14ac:dyDescent="0.25">
      <c r="E28" s="40"/>
    </row>
    <row r="29" spans="1:12" ht="15.75" x14ac:dyDescent="0.25">
      <c r="E29" s="40"/>
    </row>
    <row r="30" spans="1:12" ht="15.75" x14ac:dyDescent="0.25">
      <c r="E30" s="40"/>
    </row>
    <row r="31" spans="1:12" ht="15.75" x14ac:dyDescent="0.25">
      <c r="E31" s="40"/>
    </row>
    <row r="32" spans="1:12" ht="15.75" x14ac:dyDescent="0.25">
      <c r="E32" s="40"/>
    </row>
    <row r="33" spans="5:5" ht="15.75" x14ac:dyDescent="0.25">
      <c r="E33" s="40"/>
    </row>
    <row r="34" spans="5:5" ht="15.75" x14ac:dyDescent="0.25">
      <c r="E34" s="41"/>
    </row>
  </sheetData>
  <mergeCells count="12">
    <mergeCell ref="A25:L25"/>
    <mergeCell ref="A4:K4"/>
    <mergeCell ref="F7:H7"/>
    <mergeCell ref="I7:J7"/>
    <mergeCell ref="A8:L8"/>
    <mergeCell ref="E10:F10"/>
    <mergeCell ref="A19:D19"/>
    <mergeCell ref="A20:I20"/>
    <mergeCell ref="A21:I21"/>
    <mergeCell ref="A22:L22"/>
    <mergeCell ref="D23:L23"/>
    <mergeCell ref="A24:L24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view="pageLayout" workbookViewId="0">
      <selection activeCell="L17" sqref="L17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40"/>
      <c r="K2" s="29"/>
      <c r="L2" s="29"/>
    </row>
    <row r="3" spans="1:12" x14ac:dyDescent="0.25">
      <c r="A3" s="16" t="s">
        <v>24</v>
      </c>
      <c r="J3" s="29"/>
      <c r="K3" s="29"/>
      <c r="L3" s="42"/>
    </row>
    <row r="4" spans="1:12" ht="18.75" x14ac:dyDescent="0.25">
      <c r="A4" s="94" t="s">
        <v>81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49"/>
    </row>
    <row r="5" spans="1:12" ht="18.75" x14ac:dyDescent="0.3">
      <c r="E5" s="17"/>
      <c r="I5" s="17"/>
      <c r="J5" s="17" t="s">
        <v>27</v>
      </c>
      <c r="L5" s="40"/>
    </row>
    <row r="6" spans="1:12" ht="18.75" x14ac:dyDescent="0.3">
      <c r="D6" s="32" t="s">
        <v>28</v>
      </c>
      <c r="E6" s="32"/>
      <c r="F6" s="32"/>
      <c r="G6" s="50"/>
      <c r="H6" s="17" t="s">
        <v>29</v>
      </c>
      <c r="I6" s="17"/>
      <c r="L6" s="29"/>
    </row>
    <row r="7" spans="1:12" ht="18.75" x14ac:dyDescent="0.3">
      <c r="B7" s="39"/>
      <c r="D7" s="50" t="s">
        <v>30</v>
      </c>
      <c r="E7" s="50"/>
      <c r="F7" s="95" t="s">
        <v>31</v>
      </c>
      <c r="G7" s="95"/>
      <c r="H7" s="95"/>
      <c r="I7" s="95" t="s">
        <v>32</v>
      </c>
      <c r="J7" s="95"/>
      <c r="K7" s="17"/>
      <c r="L7" s="43"/>
    </row>
    <row r="8" spans="1:12" ht="18.75" customHeight="1" x14ac:dyDescent="0.3">
      <c r="A8" s="95" t="s">
        <v>50</v>
      </c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</row>
    <row r="9" spans="1:12" ht="9" customHeight="1" x14ac:dyDescent="0.3">
      <c r="A9" s="16"/>
      <c r="D9" s="50"/>
      <c r="E9" s="50"/>
      <c r="F9" s="50"/>
      <c r="G9" s="50"/>
      <c r="H9" s="50"/>
      <c r="I9" s="50"/>
      <c r="J9" s="50"/>
      <c r="K9" s="17"/>
      <c r="L9" s="17"/>
    </row>
    <row r="10" spans="1:12" ht="17.25" customHeight="1" x14ac:dyDescent="0.35">
      <c r="E10" s="98" t="s">
        <v>33</v>
      </c>
      <c r="F10" s="98"/>
      <c r="G10" s="51"/>
      <c r="H10" s="39"/>
    </row>
    <row r="11" spans="1:12" ht="7.5" customHeight="1" x14ac:dyDescent="0.35">
      <c r="E11" s="21"/>
      <c r="F11" s="21"/>
      <c r="G11" s="51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44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19" t="s">
        <v>56</v>
      </c>
      <c r="C13" s="23" t="s">
        <v>39</v>
      </c>
      <c r="D13" s="20" t="s">
        <v>57</v>
      </c>
      <c r="E13" s="15">
        <v>25000</v>
      </c>
      <c r="F13" s="15"/>
      <c r="G13" s="31"/>
      <c r="H13" s="15"/>
      <c r="I13" s="15"/>
      <c r="J13" s="15">
        <f t="shared" ref="J13:J15" si="0">SUM(H13:I13)</f>
        <v>0</v>
      </c>
      <c r="K13" s="33" t="s">
        <v>53</v>
      </c>
      <c r="L13" s="28" t="s">
        <v>52</v>
      </c>
    </row>
    <row r="14" spans="1:12" ht="21" customHeight="1" x14ac:dyDescent="0.25">
      <c r="A14" s="2">
        <v>2</v>
      </c>
      <c r="B14" s="19" t="s">
        <v>48</v>
      </c>
      <c r="C14" s="23" t="s">
        <v>40</v>
      </c>
      <c r="D14" s="20" t="s">
        <v>49</v>
      </c>
      <c r="E14" s="15">
        <v>25000</v>
      </c>
      <c r="F14" s="15">
        <v>27500</v>
      </c>
      <c r="G14" s="31">
        <v>2500</v>
      </c>
      <c r="H14" s="15">
        <v>25000</v>
      </c>
      <c r="I14" s="15"/>
      <c r="J14" s="15">
        <f t="shared" si="0"/>
        <v>25000</v>
      </c>
      <c r="K14" s="35" t="s">
        <v>58</v>
      </c>
      <c r="L14" s="33" t="s">
        <v>59</v>
      </c>
    </row>
    <row r="15" spans="1:12" ht="21" customHeight="1" x14ac:dyDescent="0.25">
      <c r="A15" s="2">
        <v>3</v>
      </c>
      <c r="B15" s="47" t="s">
        <v>51</v>
      </c>
      <c r="C15" s="46" t="s">
        <v>42</v>
      </c>
      <c r="D15" s="24">
        <v>56754811</v>
      </c>
      <c r="E15" s="48">
        <v>25000</v>
      </c>
      <c r="F15" s="24"/>
      <c r="G15" s="24"/>
      <c r="H15" s="48"/>
      <c r="I15" s="24"/>
      <c r="J15" s="15">
        <f t="shared" si="0"/>
        <v>0</v>
      </c>
      <c r="K15" s="35" t="s">
        <v>55</v>
      </c>
      <c r="L15" s="34" t="s">
        <v>52</v>
      </c>
    </row>
    <row r="16" spans="1:12" ht="21" customHeight="1" x14ac:dyDescent="0.25">
      <c r="A16" s="2">
        <v>4</v>
      </c>
      <c r="B16" s="47" t="s">
        <v>54</v>
      </c>
      <c r="C16" s="46" t="s">
        <v>41</v>
      </c>
      <c r="D16" s="24"/>
      <c r="E16" s="48">
        <v>25000</v>
      </c>
      <c r="F16" s="24"/>
      <c r="G16" s="24"/>
      <c r="H16" s="48"/>
      <c r="I16" s="24"/>
      <c r="J16" s="15"/>
      <c r="K16" s="35" t="s">
        <v>53</v>
      </c>
      <c r="L16" s="34" t="s">
        <v>52</v>
      </c>
    </row>
    <row r="17" spans="1:12" ht="21" customHeight="1" x14ac:dyDescent="0.25">
      <c r="A17" s="99" t="s">
        <v>7</v>
      </c>
      <c r="B17" s="99"/>
      <c r="C17" s="99"/>
      <c r="D17" s="99"/>
      <c r="E17" s="37">
        <f>SUM(E13:E16)</f>
        <v>100000</v>
      </c>
      <c r="F17" s="37">
        <f t="shared" ref="F17:J17" si="1">SUM(F13:F15)</f>
        <v>27500</v>
      </c>
      <c r="G17" s="44">
        <f t="shared" si="1"/>
        <v>2500</v>
      </c>
      <c r="H17" s="37">
        <f t="shared" si="1"/>
        <v>25000</v>
      </c>
      <c r="I17" s="37">
        <f t="shared" si="1"/>
        <v>0</v>
      </c>
      <c r="J17" s="37">
        <f t="shared" si="1"/>
        <v>25000</v>
      </c>
      <c r="K17" s="38" t="s">
        <v>60</v>
      </c>
      <c r="L17" s="38" t="s">
        <v>46</v>
      </c>
    </row>
    <row r="18" spans="1:12" ht="15.75" x14ac:dyDescent="0.25">
      <c r="A18" s="97" t="s">
        <v>43</v>
      </c>
      <c r="B18" s="97"/>
      <c r="C18" s="97"/>
      <c r="D18" s="97"/>
      <c r="E18" s="97"/>
      <c r="F18" s="97"/>
      <c r="G18" s="97"/>
      <c r="H18" s="97"/>
      <c r="I18" s="97"/>
      <c r="J18" s="30">
        <f>-J17*0.1</f>
        <v>-2500</v>
      </c>
      <c r="K18" s="29"/>
      <c r="L18" s="29"/>
    </row>
    <row r="19" spans="1:12" ht="15.75" x14ac:dyDescent="0.25">
      <c r="A19" s="97" t="s">
        <v>61</v>
      </c>
      <c r="B19" s="97"/>
      <c r="C19" s="97"/>
      <c r="D19" s="97"/>
      <c r="E19" s="97"/>
      <c r="F19" s="97"/>
      <c r="G19" s="97"/>
      <c r="H19" s="97"/>
      <c r="I19" s="97"/>
      <c r="J19" s="30">
        <f>SUM(J17:J18)</f>
        <v>22500</v>
      </c>
      <c r="K19" s="29"/>
      <c r="L19" s="29"/>
    </row>
    <row r="20" spans="1:12" ht="6" customHeight="1" x14ac:dyDescent="0.25">
      <c r="A20" s="39"/>
      <c r="J20" s="36"/>
      <c r="K20" s="29"/>
      <c r="L20" s="29"/>
    </row>
    <row r="21" spans="1:12" ht="2.25" customHeight="1" x14ac:dyDescent="0.25"/>
    <row r="27" spans="1:12" ht="15.75" x14ac:dyDescent="0.25">
      <c r="E27" s="40"/>
    </row>
    <row r="28" spans="1:12" ht="15.75" x14ac:dyDescent="0.25">
      <c r="E28" s="40"/>
    </row>
    <row r="29" spans="1:12" ht="15.75" x14ac:dyDescent="0.25">
      <c r="E29" s="40"/>
    </row>
    <row r="30" spans="1:12" ht="15.75" x14ac:dyDescent="0.25">
      <c r="E30" s="40"/>
    </row>
    <row r="31" spans="1:12" ht="15.75" x14ac:dyDescent="0.25">
      <c r="E31" s="40"/>
    </row>
    <row r="32" spans="1:12" ht="15.75" x14ac:dyDescent="0.25">
      <c r="E32" s="40"/>
    </row>
    <row r="33" spans="5:5" ht="15.75" x14ac:dyDescent="0.25">
      <c r="E33" s="40"/>
    </row>
    <row r="34" spans="5:5" ht="15.75" x14ac:dyDescent="0.25">
      <c r="E34" s="40"/>
    </row>
    <row r="35" spans="5:5" ht="15.75" x14ac:dyDescent="0.25">
      <c r="E35" s="40"/>
    </row>
    <row r="36" spans="5:5" ht="15.75" x14ac:dyDescent="0.25">
      <c r="E36" s="41"/>
    </row>
  </sheetData>
  <mergeCells count="8">
    <mergeCell ref="A18:I18"/>
    <mergeCell ref="A19:I19"/>
    <mergeCell ref="A4:K4"/>
    <mergeCell ref="F7:H7"/>
    <mergeCell ref="I7:J7"/>
    <mergeCell ref="A8:L8"/>
    <mergeCell ref="E10:F10"/>
    <mergeCell ref="A17:D17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view="pageLayout" topLeftCell="A4" workbookViewId="0">
      <selection activeCell="L24" sqref="L24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40"/>
      <c r="K2" s="29"/>
      <c r="L2" s="29"/>
    </row>
    <row r="3" spans="1:12" x14ac:dyDescent="0.25">
      <c r="A3" s="16" t="s">
        <v>24</v>
      </c>
      <c r="J3" s="29"/>
      <c r="K3" s="29"/>
      <c r="L3" s="42"/>
    </row>
    <row r="4" spans="1:12" ht="18.75" x14ac:dyDescent="0.25">
      <c r="A4" s="94" t="s">
        <v>72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52"/>
    </row>
    <row r="5" spans="1:12" ht="18.75" x14ac:dyDescent="0.3">
      <c r="E5" s="17"/>
      <c r="I5" s="17"/>
      <c r="J5" s="17" t="s">
        <v>27</v>
      </c>
      <c r="L5" s="40"/>
    </row>
    <row r="6" spans="1:12" ht="18.75" x14ac:dyDescent="0.3">
      <c r="D6" s="32" t="s">
        <v>28</v>
      </c>
      <c r="E6" s="32"/>
      <c r="F6" s="32"/>
      <c r="G6" s="53"/>
      <c r="H6" s="17" t="s">
        <v>29</v>
      </c>
      <c r="I6" s="17"/>
      <c r="L6" s="29"/>
    </row>
    <row r="7" spans="1:12" ht="18.75" x14ac:dyDescent="0.3">
      <c r="B7" s="39"/>
      <c r="D7" s="53" t="s">
        <v>30</v>
      </c>
      <c r="E7" s="53"/>
      <c r="F7" s="95" t="s">
        <v>31</v>
      </c>
      <c r="G7" s="95"/>
      <c r="H7" s="95"/>
      <c r="I7" s="95" t="s">
        <v>32</v>
      </c>
      <c r="J7" s="95"/>
      <c r="K7" s="17"/>
      <c r="L7" s="43"/>
    </row>
    <row r="8" spans="1:12" ht="18.75" customHeight="1" x14ac:dyDescent="0.3">
      <c r="A8" s="95" t="s">
        <v>50</v>
      </c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</row>
    <row r="9" spans="1:12" ht="9" customHeight="1" x14ac:dyDescent="0.3">
      <c r="A9" s="16"/>
      <c r="D9" s="53"/>
      <c r="E9" s="53"/>
      <c r="F9" s="53"/>
      <c r="G9" s="53"/>
      <c r="H9" s="53"/>
      <c r="I9" s="53"/>
      <c r="J9" s="53"/>
      <c r="K9" s="17"/>
      <c r="L9" s="17"/>
    </row>
    <row r="10" spans="1:12" ht="17.25" customHeight="1" x14ac:dyDescent="0.35">
      <c r="E10" s="98" t="s">
        <v>33</v>
      </c>
      <c r="F10" s="98"/>
      <c r="G10" s="54"/>
      <c r="H10" s="39"/>
    </row>
    <row r="11" spans="1:12" ht="7.5" customHeight="1" x14ac:dyDescent="0.35">
      <c r="E11" s="21"/>
      <c r="F11" s="21"/>
      <c r="G11" s="54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44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19" t="s">
        <v>56</v>
      </c>
      <c r="C13" s="23" t="s">
        <v>39</v>
      </c>
      <c r="D13" s="20" t="s">
        <v>57</v>
      </c>
      <c r="E13" s="15">
        <v>25000</v>
      </c>
      <c r="F13" s="15">
        <v>27500</v>
      </c>
      <c r="G13" s="31">
        <v>2500</v>
      </c>
      <c r="H13" s="15">
        <v>25000</v>
      </c>
      <c r="I13" s="15"/>
      <c r="J13" s="15">
        <f t="shared" ref="J13:J16" si="0">SUM(H13:I13)</f>
        <v>25000</v>
      </c>
      <c r="K13" s="33" t="s">
        <v>63</v>
      </c>
      <c r="L13" s="45" t="s">
        <v>45</v>
      </c>
    </row>
    <row r="14" spans="1:12" ht="21" customHeight="1" x14ac:dyDescent="0.25">
      <c r="A14" s="2">
        <v>2</v>
      </c>
      <c r="B14" s="19" t="s">
        <v>48</v>
      </c>
      <c r="C14" s="23" t="s">
        <v>40</v>
      </c>
      <c r="D14" s="20" t="s">
        <v>49</v>
      </c>
      <c r="E14" s="15">
        <v>25000</v>
      </c>
      <c r="F14" s="15">
        <v>27500</v>
      </c>
      <c r="G14" s="31">
        <v>2500</v>
      </c>
      <c r="H14" s="15">
        <v>25000</v>
      </c>
      <c r="I14" s="15">
        <v>5000</v>
      </c>
      <c r="J14" s="15">
        <f t="shared" si="0"/>
        <v>30000</v>
      </c>
      <c r="K14" s="35" t="s">
        <v>62</v>
      </c>
      <c r="L14" s="45" t="s">
        <v>64</v>
      </c>
    </row>
    <row r="15" spans="1:12" ht="21" customHeight="1" x14ac:dyDescent="0.25">
      <c r="A15" s="2">
        <v>3</v>
      </c>
      <c r="B15" s="47" t="s">
        <v>51</v>
      </c>
      <c r="C15" s="46" t="s">
        <v>42</v>
      </c>
      <c r="D15" s="60">
        <v>56754811</v>
      </c>
      <c r="E15" s="48">
        <v>25000</v>
      </c>
      <c r="F15" s="15">
        <v>27500</v>
      </c>
      <c r="G15" s="31">
        <v>2500</v>
      </c>
      <c r="H15" s="48">
        <v>25000</v>
      </c>
      <c r="I15" s="24"/>
      <c r="J15" s="15">
        <f t="shared" si="0"/>
        <v>25000</v>
      </c>
      <c r="K15" s="35" t="s">
        <v>63</v>
      </c>
      <c r="L15" s="45" t="s">
        <v>45</v>
      </c>
    </row>
    <row r="16" spans="1:12" ht="21" customHeight="1" x14ac:dyDescent="0.25">
      <c r="A16" s="2">
        <v>4</v>
      </c>
      <c r="B16" s="47" t="s">
        <v>54</v>
      </c>
      <c r="C16" s="46" t="s">
        <v>41</v>
      </c>
      <c r="D16" s="60"/>
      <c r="E16" s="48">
        <v>25000</v>
      </c>
      <c r="F16" s="15">
        <v>27500</v>
      </c>
      <c r="G16" s="31">
        <v>2500</v>
      </c>
      <c r="H16" s="48">
        <v>25000</v>
      </c>
      <c r="I16" s="24"/>
      <c r="J16" s="15">
        <f t="shared" si="0"/>
        <v>25000</v>
      </c>
      <c r="K16" s="35" t="s">
        <v>83</v>
      </c>
      <c r="L16" s="61" t="s">
        <v>65</v>
      </c>
    </row>
    <row r="17" spans="1:12" ht="21" customHeight="1" x14ac:dyDescent="0.25">
      <c r="A17" s="99" t="s">
        <v>7</v>
      </c>
      <c r="B17" s="99"/>
      <c r="C17" s="99"/>
      <c r="D17" s="99"/>
      <c r="E17" s="37">
        <f>SUM(E13:E16)</f>
        <v>100000</v>
      </c>
      <c r="F17" s="37">
        <f t="shared" ref="F17:J17" si="1">SUM(F13:F15)</f>
        <v>82500</v>
      </c>
      <c r="G17" s="44">
        <f t="shared" si="1"/>
        <v>7500</v>
      </c>
      <c r="H17" s="37">
        <f t="shared" si="1"/>
        <v>75000</v>
      </c>
      <c r="I17" s="37">
        <f t="shared" si="1"/>
        <v>5000</v>
      </c>
      <c r="J17" s="37">
        <f t="shared" si="1"/>
        <v>80000</v>
      </c>
      <c r="K17" s="38" t="s">
        <v>71</v>
      </c>
      <c r="L17" s="38" t="s">
        <v>46</v>
      </c>
    </row>
    <row r="18" spans="1:12" ht="15.75" x14ac:dyDescent="0.25">
      <c r="A18" s="97" t="s">
        <v>43</v>
      </c>
      <c r="B18" s="97"/>
      <c r="C18" s="97"/>
      <c r="D18" s="97"/>
      <c r="E18" s="97"/>
      <c r="F18" s="97"/>
      <c r="G18" s="97"/>
      <c r="H18" s="97"/>
      <c r="I18" s="97"/>
      <c r="J18" s="30">
        <f>-J17*0.1</f>
        <v>-8000</v>
      </c>
      <c r="K18" s="29"/>
      <c r="L18" s="29"/>
    </row>
    <row r="19" spans="1:12" ht="15.75" x14ac:dyDescent="0.25">
      <c r="A19" s="102" t="s">
        <v>47</v>
      </c>
      <c r="B19" s="102"/>
      <c r="C19" s="102"/>
      <c r="D19" s="102"/>
      <c r="E19" s="102"/>
      <c r="F19" s="102"/>
      <c r="G19" s="102"/>
      <c r="H19" s="102"/>
      <c r="I19" s="102"/>
      <c r="J19" s="30">
        <v>-50000</v>
      </c>
      <c r="K19" s="29"/>
      <c r="L19" s="29"/>
    </row>
    <row r="20" spans="1:12" ht="15.75" x14ac:dyDescent="0.25">
      <c r="A20" s="97" t="s">
        <v>66</v>
      </c>
      <c r="B20" s="97"/>
      <c r="C20" s="97"/>
      <c r="D20" s="97"/>
      <c r="E20" s="97"/>
      <c r="F20" s="97"/>
      <c r="G20" s="97"/>
      <c r="H20" s="97"/>
      <c r="I20" s="97"/>
      <c r="J20" s="30">
        <f>SUM(J17:J19)</f>
        <v>22000</v>
      </c>
      <c r="K20" s="29"/>
      <c r="L20" s="29"/>
    </row>
    <row r="21" spans="1:12" ht="6" customHeight="1" x14ac:dyDescent="0.25">
      <c r="A21" s="39"/>
      <c r="J21" s="36"/>
      <c r="K21" s="29"/>
      <c r="L21" s="29"/>
    </row>
    <row r="22" spans="1:12" ht="2.25" customHeight="1" x14ac:dyDescent="0.25"/>
    <row r="23" spans="1:12" ht="15.75" x14ac:dyDescent="0.25">
      <c r="A23" s="100" t="s">
        <v>67</v>
      </c>
      <c r="B23" s="100"/>
      <c r="C23" s="100"/>
      <c r="D23" s="100"/>
      <c r="E23" s="100"/>
      <c r="F23" s="100"/>
      <c r="G23" s="100"/>
      <c r="H23" s="100"/>
      <c r="I23" s="100"/>
      <c r="J23" s="30">
        <v>-12000</v>
      </c>
    </row>
    <row r="24" spans="1:12" ht="15.75" x14ac:dyDescent="0.25">
      <c r="A24" s="100" t="s">
        <v>68</v>
      </c>
      <c r="B24" s="100"/>
      <c r="C24" s="100"/>
      <c r="D24" s="100"/>
      <c r="E24" s="100"/>
      <c r="F24" s="100"/>
      <c r="G24" s="100"/>
      <c r="H24" s="100"/>
      <c r="I24" s="100"/>
      <c r="J24" s="30">
        <v>-20000</v>
      </c>
    </row>
    <row r="25" spans="1:12" ht="15.75" x14ac:dyDescent="0.25">
      <c r="A25" s="100" t="s">
        <v>69</v>
      </c>
      <c r="B25" s="100"/>
      <c r="C25" s="100"/>
      <c r="D25" s="100"/>
      <c r="E25" s="100"/>
      <c r="F25" s="100"/>
      <c r="G25" s="100"/>
      <c r="H25" s="100"/>
      <c r="I25" s="100"/>
      <c r="J25" s="30">
        <v>-15000</v>
      </c>
    </row>
    <row r="26" spans="1:12" ht="21" customHeight="1" x14ac:dyDescent="0.35">
      <c r="A26" s="101" t="s">
        <v>70</v>
      </c>
      <c r="B26" s="101"/>
      <c r="C26" s="101"/>
      <c r="D26" s="101"/>
      <c r="E26" s="101"/>
      <c r="F26" s="101"/>
      <c r="G26" s="101"/>
      <c r="H26" s="101"/>
      <c r="I26" s="101"/>
      <c r="J26" s="56">
        <f>SUM(J20:J25)</f>
        <v>-25000</v>
      </c>
    </row>
    <row r="28" spans="1:12" ht="15.75" x14ac:dyDescent="0.25">
      <c r="E28" s="40"/>
    </row>
    <row r="29" spans="1:12" ht="15.75" x14ac:dyDescent="0.25">
      <c r="E29" s="40"/>
    </row>
    <row r="30" spans="1:12" ht="15.75" x14ac:dyDescent="0.25">
      <c r="E30" s="40"/>
    </row>
    <row r="31" spans="1:12" ht="15.75" x14ac:dyDescent="0.25">
      <c r="E31" s="40"/>
    </row>
    <row r="32" spans="1:12" ht="15.75" x14ac:dyDescent="0.25">
      <c r="E32" s="40"/>
    </row>
    <row r="33" spans="5:5" ht="15.75" x14ac:dyDescent="0.25">
      <c r="E33" s="40"/>
    </row>
    <row r="34" spans="5:5" ht="15.75" x14ac:dyDescent="0.25">
      <c r="E34" s="40"/>
    </row>
    <row r="35" spans="5:5" ht="15.75" x14ac:dyDescent="0.25">
      <c r="E35" s="40"/>
    </row>
    <row r="36" spans="5:5" ht="15.75" x14ac:dyDescent="0.25">
      <c r="E36" s="40"/>
    </row>
    <row r="37" spans="5:5" ht="15.75" x14ac:dyDescent="0.25">
      <c r="E37" s="41"/>
    </row>
  </sheetData>
  <mergeCells count="13">
    <mergeCell ref="A17:D17"/>
    <mergeCell ref="A4:K4"/>
    <mergeCell ref="F7:H7"/>
    <mergeCell ref="I7:J7"/>
    <mergeCell ref="A8:L8"/>
    <mergeCell ref="E10:F10"/>
    <mergeCell ref="A25:I25"/>
    <mergeCell ref="A26:I26"/>
    <mergeCell ref="A18:I18"/>
    <mergeCell ref="A19:I19"/>
    <mergeCell ref="A20:I20"/>
    <mergeCell ref="A23:I23"/>
    <mergeCell ref="A24:I24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view="pageLayout" workbookViewId="0">
      <selection activeCell="L16" sqref="L16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40"/>
      <c r="K2" s="29"/>
      <c r="L2" s="29"/>
    </row>
    <row r="3" spans="1:12" x14ac:dyDescent="0.25">
      <c r="A3" s="16" t="s">
        <v>24</v>
      </c>
      <c r="J3" s="29"/>
      <c r="K3" s="29"/>
      <c r="L3" s="42"/>
    </row>
    <row r="4" spans="1:12" ht="18.75" x14ac:dyDescent="0.25">
      <c r="A4" s="94" t="s">
        <v>76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57"/>
    </row>
    <row r="5" spans="1:12" ht="18.75" x14ac:dyDescent="0.3">
      <c r="E5" s="17"/>
      <c r="I5" s="17"/>
      <c r="J5" s="17" t="s">
        <v>27</v>
      </c>
      <c r="L5" s="40"/>
    </row>
    <row r="6" spans="1:12" ht="18.75" x14ac:dyDescent="0.3">
      <c r="D6" s="32" t="s">
        <v>28</v>
      </c>
      <c r="E6" s="32"/>
      <c r="F6" s="32"/>
      <c r="G6" s="58"/>
      <c r="H6" s="17" t="s">
        <v>29</v>
      </c>
      <c r="I6" s="17"/>
      <c r="L6" s="29"/>
    </row>
    <row r="7" spans="1:12" ht="18.75" x14ac:dyDescent="0.3">
      <c r="B7" s="39"/>
      <c r="D7" s="58" t="s">
        <v>30</v>
      </c>
      <c r="E7" s="58"/>
      <c r="F7" s="95" t="s">
        <v>31</v>
      </c>
      <c r="G7" s="95"/>
      <c r="H7" s="95"/>
      <c r="I7" s="95" t="s">
        <v>32</v>
      </c>
      <c r="J7" s="95"/>
      <c r="K7" s="17"/>
      <c r="L7" s="43"/>
    </row>
    <row r="8" spans="1:12" ht="18.75" customHeight="1" x14ac:dyDescent="0.3">
      <c r="A8" s="95" t="s">
        <v>50</v>
      </c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</row>
    <row r="9" spans="1:12" ht="9" customHeight="1" x14ac:dyDescent="0.3">
      <c r="A9" s="16"/>
      <c r="D9" s="58"/>
      <c r="E9" s="58"/>
      <c r="F9" s="58"/>
      <c r="G9" s="58"/>
      <c r="H9" s="58"/>
      <c r="I9" s="58"/>
      <c r="J9" s="58"/>
      <c r="K9" s="17"/>
      <c r="L9" s="17"/>
    </row>
    <row r="10" spans="1:12" ht="17.25" customHeight="1" x14ac:dyDescent="0.35">
      <c r="E10" s="98" t="s">
        <v>33</v>
      </c>
      <c r="F10" s="98"/>
      <c r="G10" s="59"/>
      <c r="H10" s="39"/>
    </row>
    <row r="11" spans="1:12" ht="7.5" customHeight="1" x14ac:dyDescent="0.35">
      <c r="E11" s="21"/>
      <c r="F11" s="21"/>
      <c r="G11" s="59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44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19" t="s">
        <v>56</v>
      </c>
      <c r="C13" s="23" t="s">
        <v>39</v>
      </c>
      <c r="D13" s="20" t="s">
        <v>57</v>
      </c>
      <c r="E13" s="15">
        <v>25000</v>
      </c>
      <c r="F13" s="15">
        <v>27500</v>
      </c>
      <c r="G13" s="31">
        <v>2500</v>
      </c>
      <c r="H13" s="15"/>
      <c r="I13" s="15"/>
      <c r="J13" s="15">
        <f t="shared" ref="J13:J16" si="0">SUM(H13:I13)</f>
        <v>0</v>
      </c>
      <c r="K13" s="33"/>
      <c r="L13" s="45"/>
    </row>
    <row r="14" spans="1:12" ht="21" customHeight="1" x14ac:dyDescent="0.25">
      <c r="A14" s="2">
        <v>2</v>
      </c>
      <c r="B14" s="19" t="s">
        <v>48</v>
      </c>
      <c r="C14" s="23" t="s">
        <v>40</v>
      </c>
      <c r="D14" s="20" t="s">
        <v>49</v>
      </c>
      <c r="E14" s="15">
        <v>25000</v>
      </c>
      <c r="F14" s="15">
        <v>25000</v>
      </c>
      <c r="G14" s="31">
        <v>5000</v>
      </c>
      <c r="H14" s="15">
        <v>25000</v>
      </c>
      <c r="I14" s="15"/>
      <c r="J14" s="15">
        <f t="shared" si="0"/>
        <v>25000</v>
      </c>
      <c r="K14" s="35" t="s">
        <v>73</v>
      </c>
      <c r="L14" s="61" t="s">
        <v>65</v>
      </c>
    </row>
    <row r="15" spans="1:12" ht="21" customHeight="1" x14ac:dyDescent="0.25">
      <c r="A15" s="2">
        <v>3</v>
      </c>
      <c r="B15" s="19" t="s">
        <v>54</v>
      </c>
      <c r="C15" s="46" t="s">
        <v>41</v>
      </c>
      <c r="D15" s="24"/>
      <c r="E15" s="48">
        <v>25000</v>
      </c>
      <c r="F15" s="15">
        <v>55000</v>
      </c>
      <c r="G15" s="31">
        <v>5000</v>
      </c>
      <c r="H15" s="48"/>
      <c r="I15" s="24"/>
      <c r="J15" s="15">
        <f t="shared" si="0"/>
        <v>0</v>
      </c>
      <c r="K15" s="35"/>
      <c r="L15" s="55"/>
    </row>
    <row r="16" spans="1:12" ht="21" customHeight="1" x14ac:dyDescent="0.25">
      <c r="A16" s="2">
        <v>4</v>
      </c>
      <c r="B16" s="47" t="s">
        <v>51</v>
      </c>
      <c r="C16" s="46" t="s">
        <v>42</v>
      </c>
      <c r="D16" s="60">
        <v>56754811</v>
      </c>
      <c r="E16" s="48">
        <v>25000</v>
      </c>
      <c r="F16" s="15">
        <v>25000</v>
      </c>
      <c r="G16" s="24"/>
      <c r="H16" s="48">
        <v>25000</v>
      </c>
      <c r="I16" s="24"/>
      <c r="J16" s="15">
        <f t="shared" si="0"/>
        <v>25000</v>
      </c>
      <c r="K16" s="35" t="s">
        <v>154</v>
      </c>
      <c r="L16" s="61" t="s">
        <v>65</v>
      </c>
    </row>
    <row r="17" spans="1:12" ht="21" customHeight="1" x14ac:dyDescent="0.25">
      <c r="A17" s="99" t="s">
        <v>7</v>
      </c>
      <c r="B17" s="99"/>
      <c r="C17" s="99"/>
      <c r="D17" s="99"/>
      <c r="E17" s="37">
        <f t="shared" ref="E17:J17" si="1">SUM(E13:E16)</f>
        <v>100000</v>
      </c>
      <c r="F17" s="37">
        <f t="shared" si="1"/>
        <v>132500</v>
      </c>
      <c r="G17" s="44">
        <f t="shared" si="1"/>
        <v>12500</v>
      </c>
      <c r="H17" s="44">
        <f t="shared" si="1"/>
        <v>50000</v>
      </c>
      <c r="I17" s="44">
        <f t="shared" si="1"/>
        <v>0</v>
      </c>
      <c r="J17" s="44">
        <f t="shared" si="1"/>
        <v>50000</v>
      </c>
      <c r="K17" s="38" t="s">
        <v>75</v>
      </c>
      <c r="L17" s="38" t="s">
        <v>46</v>
      </c>
    </row>
    <row r="18" spans="1:12" ht="15.75" x14ac:dyDescent="0.25">
      <c r="A18" s="97" t="s">
        <v>43</v>
      </c>
      <c r="B18" s="97"/>
      <c r="C18" s="97"/>
      <c r="D18" s="97"/>
      <c r="E18" s="97"/>
      <c r="F18" s="97"/>
      <c r="G18" s="97"/>
      <c r="H18" s="97"/>
      <c r="I18" s="97"/>
      <c r="J18" s="30">
        <f>-J17*0.1</f>
        <v>-5000</v>
      </c>
      <c r="K18" s="29"/>
      <c r="L18" s="29"/>
    </row>
    <row r="19" spans="1:12" ht="15.75" x14ac:dyDescent="0.25">
      <c r="A19" s="97" t="s">
        <v>74</v>
      </c>
      <c r="B19" s="97"/>
      <c r="C19" s="97"/>
      <c r="D19" s="97"/>
      <c r="E19" s="97"/>
      <c r="F19" s="97"/>
      <c r="G19" s="97"/>
      <c r="H19" s="97"/>
      <c r="I19" s="97"/>
      <c r="J19" s="30">
        <f>SUM(J17:J18)</f>
        <v>45000</v>
      </c>
      <c r="K19" s="29"/>
      <c r="L19" s="29"/>
    </row>
    <row r="20" spans="1:12" ht="6" customHeight="1" x14ac:dyDescent="0.25">
      <c r="A20" s="39"/>
      <c r="J20" s="36"/>
      <c r="K20" s="29"/>
      <c r="L20" s="29"/>
    </row>
    <row r="21" spans="1:12" ht="2.25" customHeight="1" x14ac:dyDescent="0.25"/>
    <row r="23" spans="1:12" ht="15.75" x14ac:dyDescent="0.25">
      <c r="E23" s="40"/>
    </row>
    <row r="24" spans="1:12" ht="15.75" x14ac:dyDescent="0.25">
      <c r="E24" s="40"/>
    </row>
    <row r="25" spans="1:12" ht="15.75" x14ac:dyDescent="0.25">
      <c r="E25" s="40"/>
    </row>
    <row r="26" spans="1:12" ht="15.75" x14ac:dyDescent="0.25">
      <c r="E26" s="40"/>
    </row>
    <row r="27" spans="1:12" ht="15.75" x14ac:dyDescent="0.25">
      <c r="E27" s="40"/>
    </row>
    <row r="28" spans="1:12" ht="15.75" x14ac:dyDescent="0.25">
      <c r="E28" s="40"/>
    </row>
    <row r="29" spans="1:12" ht="15.75" x14ac:dyDescent="0.25">
      <c r="E29" s="40"/>
    </row>
    <row r="30" spans="1:12" ht="15.75" x14ac:dyDescent="0.25">
      <c r="E30" s="40"/>
    </row>
    <row r="31" spans="1:12" ht="15.75" x14ac:dyDescent="0.25">
      <c r="E31" s="40"/>
    </row>
    <row r="32" spans="1:12" ht="15.75" x14ac:dyDescent="0.25">
      <c r="E32" s="41"/>
    </row>
  </sheetData>
  <mergeCells count="8">
    <mergeCell ref="A18:I18"/>
    <mergeCell ref="A19:I19"/>
    <mergeCell ref="A17:D17"/>
    <mergeCell ref="A4:K4"/>
    <mergeCell ref="F7:H7"/>
    <mergeCell ref="I7:J7"/>
    <mergeCell ref="A8:L8"/>
    <mergeCell ref="E10:F10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view="pageLayout" workbookViewId="0">
      <selection activeCell="L16" sqref="L16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40"/>
      <c r="K2" s="29"/>
      <c r="L2" s="29"/>
    </row>
    <row r="3" spans="1:12" x14ac:dyDescent="0.25">
      <c r="A3" s="16" t="s">
        <v>24</v>
      </c>
      <c r="J3" s="29"/>
      <c r="K3" s="29"/>
      <c r="L3" s="42"/>
    </row>
    <row r="4" spans="1:12" ht="18.75" x14ac:dyDescent="0.25">
      <c r="A4" s="94" t="s">
        <v>80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62"/>
    </row>
    <row r="5" spans="1:12" ht="18.75" x14ac:dyDescent="0.3">
      <c r="E5" s="17"/>
      <c r="I5" s="17"/>
      <c r="J5" s="17" t="s">
        <v>27</v>
      </c>
      <c r="L5" s="40"/>
    </row>
    <row r="6" spans="1:12" ht="18.75" x14ac:dyDescent="0.3">
      <c r="D6" s="32" t="s">
        <v>28</v>
      </c>
      <c r="E6" s="32"/>
      <c r="F6" s="32"/>
      <c r="G6" s="63"/>
      <c r="H6" s="17" t="s">
        <v>29</v>
      </c>
      <c r="I6" s="17"/>
      <c r="L6" s="29"/>
    </row>
    <row r="7" spans="1:12" ht="18.75" x14ac:dyDescent="0.3">
      <c r="B7" s="39"/>
      <c r="D7" s="63" t="s">
        <v>30</v>
      </c>
      <c r="E7" s="63"/>
      <c r="F7" s="95" t="s">
        <v>31</v>
      </c>
      <c r="G7" s="95"/>
      <c r="H7" s="95"/>
      <c r="I7" s="95" t="s">
        <v>32</v>
      </c>
      <c r="J7" s="95"/>
      <c r="K7" s="17"/>
      <c r="L7" s="43"/>
    </row>
    <row r="8" spans="1:12" ht="18.75" customHeight="1" x14ac:dyDescent="0.3">
      <c r="A8" s="95" t="s">
        <v>50</v>
      </c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</row>
    <row r="9" spans="1:12" ht="9" customHeight="1" x14ac:dyDescent="0.3">
      <c r="A9" s="16"/>
      <c r="D9" s="63"/>
      <c r="E9" s="63"/>
      <c r="F9" s="63"/>
      <c r="G9" s="63"/>
      <c r="H9" s="63"/>
      <c r="I9" s="63"/>
      <c r="J9" s="63"/>
      <c r="K9" s="17"/>
      <c r="L9" s="17"/>
    </row>
    <row r="10" spans="1:12" ht="17.25" customHeight="1" x14ac:dyDescent="0.35">
      <c r="E10" s="98" t="s">
        <v>33</v>
      </c>
      <c r="F10" s="98"/>
      <c r="G10" s="64"/>
      <c r="H10" s="39"/>
    </row>
    <row r="11" spans="1:12" ht="7.5" customHeight="1" x14ac:dyDescent="0.35">
      <c r="E11" s="21"/>
      <c r="F11" s="21"/>
      <c r="G11" s="64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44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19" t="s">
        <v>56</v>
      </c>
      <c r="C13" s="23" t="s">
        <v>39</v>
      </c>
      <c r="D13" s="20" t="s">
        <v>57</v>
      </c>
      <c r="E13" s="15">
        <v>25000</v>
      </c>
      <c r="F13" s="15">
        <v>55000</v>
      </c>
      <c r="G13" s="15">
        <v>5000</v>
      </c>
      <c r="H13" s="15">
        <v>25000</v>
      </c>
      <c r="I13" s="15"/>
      <c r="J13" s="15">
        <f t="shared" ref="J13:J16" si="0">SUM(H13:I13)</f>
        <v>25000</v>
      </c>
      <c r="K13" s="33" t="s">
        <v>77</v>
      </c>
      <c r="L13" s="65" t="s">
        <v>65</v>
      </c>
    </row>
    <row r="14" spans="1:12" ht="21" customHeight="1" x14ac:dyDescent="0.25">
      <c r="A14" s="2">
        <v>2</v>
      </c>
      <c r="B14" s="19" t="s">
        <v>48</v>
      </c>
      <c r="C14" s="23" t="s">
        <v>40</v>
      </c>
      <c r="D14" s="20" t="s">
        <v>49</v>
      </c>
      <c r="E14" s="15">
        <v>25000</v>
      </c>
      <c r="F14" s="15">
        <v>27500</v>
      </c>
      <c r="G14" s="15">
        <v>7500</v>
      </c>
      <c r="H14" s="15">
        <v>25000</v>
      </c>
      <c r="I14" s="15"/>
      <c r="J14" s="15">
        <f t="shared" si="0"/>
        <v>25000</v>
      </c>
      <c r="K14" s="33" t="s">
        <v>77</v>
      </c>
      <c r="L14" s="61" t="s">
        <v>65</v>
      </c>
    </row>
    <row r="15" spans="1:12" ht="21" customHeight="1" x14ac:dyDescent="0.25">
      <c r="A15" s="2">
        <v>3</v>
      </c>
      <c r="B15" s="19" t="s">
        <v>54</v>
      </c>
      <c r="C15" s="46" t="s">
        <v>41</v>
      </c>
      <c r="D15" s="24"/>
      <c r="E15" s="48">
        <v>25000</v>
      </c>
      <c r="F15" s="15">
        <v>55000</v>
      </c>
      <c r="G15" s="15">
        <v>5000</v>
      </c>
      <c r="H15" s="48">
        <v>25000</v>
      </c>
      <c r="I15" s="24"/>
      <c r="J15" s="15">
        <f t="shared" si="0"/>
        <v>25000</v>
      </c>
      <c r="K15" s="35" t="s">
        <v>79</v>
      </c>
      <c r="L15" s="55" t="s">
        <v>64</v>
      </c>
    </row>
    <row r="16" spans="1:12" ht="21" customHeight="1" x14ac:dyDescent="0.25">
      <c r="A16" s="2">
        <v>4</v>
      </c>
      <c r="B16" s="47" t="s">
        <v>51</v>
      </c>
      <c r="C16" s="46" t="s">
        <v>42</v>
      </c>
      <c r="D16" s="60">
        <v>56754811</v>
      </c>
      <c r="E16" s="48">
        <v>25000</v>
      </c>
      <c r="F16" s="15">
        <v>27500</v>
      </c>
      <c r="G16" s="15">
        <v>2500</v>
      </c>
      <c r="H16" s="48">
        <v>25000</v>
      </c>
      <c r="I16" s="24"/>
      <c r="J16" s="15">
        <f t="shared" si="0"/>
        <v>25000</v>
      </c>
      <c r="K16" s="35" t="s">
        <v>77</v>
      </c>
      <c r="L16" s="55" t="s">
        <v>65</v>
      </c>
    </row>
    <row r="17" spans="1:12" ht="21" customHeight="1" x14ac:dyDescent="0.25">
      <c r="A17" s="99" t="s">
        <v>7</v>
      </c>
      <c r="B17" s="99"/>
      <c r="C17" s="99"/>
      <c r="D17" s="99"/>
      <c r="E17" s="37">
        <f t="shared" ref="E17:J17" si="1">SUM(E13:E16)</f>
        <v>100000</v>
      </c>
      <c r="F17" s="37">
        <f t="shared" si="1"/>
        <v>165000</v>
      </c>
      <c r="G17" s="44">
        <f t="shared" si="1"/>
        <v>20000</v>
      </c>
      <c r="H17" s="44">
        <f t="shared" si="1"/>
        <v>100000</v>
      </c>
      <c r="I17" s="44">
        <f t="shared" si="1"/>
        <v>0</v>
      </c>
      <c r="J17" s="44">
        <f t="shared" si="1"/>
        <v>100000</v>
      </c>
      <c r="K17" s="38" t="s">
        <v>78</v>
      </c>
      <c r="L17" s="38"/>
    </row>
    <row r="18" spans="1:12" ht="15.75" x14ac:dyDescent="0.25">
      <c r="A18" s="97" t="s">
        <v>43</v>
      </c>
      <c r="B18" s="97"/>
      <c r="C18" s="97"/>
      <c r="D18" s="97"/>
      <c r="E18" s="97"/>
      <c r="F18" s="97"/>
      <c r="G18" s="97"/>
      <c r="H18" s="97"/>
      <c r="I18" s="97"/>
      <c r="J18" s="30">
        <f>-J17*0.1</f>
        <v>-10000</v>
      </c>
      <c r="K18" s="29"/>
      <c r="L18" s="29"/>
    </row>
    <row r="19" spans="1:12" ht="15.75" x14ac:dyDescent="0.25">
      <c r="A19" s="97" t="s">
        <v>82</v>
      </c>
      <c r="B19" s="97"/>
      <c r="C19" s="97"/>
      <c r="D19" s="97"/>
      <c r="E19" s="97"/>
      <c r="F19" s="97"/>
      <c r="G19" s="97"/>
      <c r="H19" s="97"/>
      <c r="I19" s="97"/>
      <c r="J19" s="30">
        <f>SUM(J17:J18)</f>
        <v>90000</v>
      </c>
      <c r="K19" s="29"/>
      <c r="L19" s="29"/>
    </row>
    <row r="20" spans="1:12" ht="6" customHeight="1" x14ac:dyDescent="0.25">
      <c r="A20" s="39"/>
      <c r="J20" s="36"/>
      <c r="K20" s="29"/>
      <c r="L20" s="29"/>
    </row>
    <row r="21" spans="1:12" ht="2.25" customHeight="1" x14ac:dyDescent="0.25"/>
    <row r="23" spans="1:12" ht="15.75" x14ac:dyDescent="0.25">
      <c r="E23" s="40"/>
      <c r="F23" s="39"/>
    </row>
    <row r="24" spans="1:12" ht="15.75" x14ac:dyDescent="0.25">
      <c r="E24" s="40"/>
    </row>
    <row r="25" spans="1:12" ht="15.75" x14ac:dyDescent="0.25">
      <c r="E25" s="40"/>
    </row>
    <row r="26" spans="1:12" ht="15.75" x14ac:dyDescent="0.25">
      <c r="E26" s="40"/>
    </row>
    <row r="27" spans="1:12" ht="15.75" x14ac:dyDescent="0.25">
      <c r="E27" s="40"/>
    </row>
    <row r="28" spans="1:12" ht="15.75" x14ac:dyDescent="0.25">
      <c r="E28" s="40"/>
    </row>
    <row r="29" spans="1:12" ht="15.75" x14ac:dyDescent="0.25">
      <c r="E29" s="40"/>
    </row>
    <row r="30" spans="1:12" ht="15.75" x14ac:dyDescent="0.25">
      <c r="E30" s="40"/>
    </row>
    <row r="31" spans="1:12" ht="15.75" x14ac:dyDescent="0.25">
      <c r="E31" s="40"/>
    </row>
    <row r="32" spans="1:12" ht="15.75" x14ac:dyDescent="0.25">
      <c r="E32" s="41"/>
    </row>
  </sheetData>
  <mergeCells count="8">
    <mergeCell ref="A18:I18"/>
    <mergeCell ref="A19:I19"/>
    <mergeCell ref="A4:K4"/>
    <mergeCell ref="F7:H7"/>
    <mergeCell ref="I7:J7"/>
    <mergeCell ref="A8:L8"/>
    <mergeCell ref="E10:F10"/>
    <mergeCell ref="A17:D17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view="pageLayout" workbookViewId="0">
      <selection activeCell="F15" sqref="F15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40"/>
      <c r="K2" s="29"/>
      <c r="L2" s="29"/>
    </row>
    <row r="3" spans="1:12" x14ac:dyDescent="0.25">
      <c r="A3" s="16" t="s">
        <v>24</v>
      </c>
      <c r="J3" s="29"/>
      <c r="K3" s="29"/>
      <c r="L3" s="42"/>
    </row>
    <row r="4" spans="1:12" ht="18.75" x14ac:dyDescent="0.25">
      <c r="A4" s="94" t="s">
        <v>84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66"/>
    </row>
    <row r="5" spans="1:12" ht="18.75" x14ac:dyDescent="0.3">
      <c r="E5" s="17"/>
      <c r="I5" s="17"/>
      <c r="J5" s="17" t="s">
        <v>27</v>
      </c>
      <c r="L5" s="40"/>
    </row>
    <row r="6" spans="1:12" ht="18.75" x14ac:dyDescent="0.3">
      <c r="D6" s="32" t="s">
        <v>28</v>
      </c>
      <c r="E6" s="32"/>
      <c r="F6" s="32"/>
      <c r="G6" s="67"/>
      <c r="H6" s="17" t="s">
        <v>29</v>
      </c>
      <c r="I6" s="17"/>
      <c r="L6" s="29"/>
    </row>
    <row r="7" spans="1:12" ht="18.75" x14ac:dyDescent="0.3">
      <c r="B7" s="39"/>
      <c r="D7" s="67" t="s">
        <v>30</v>
      </c>
      <c r="E7" s="67"/>
      <c r="F7" s="95" t="s">
        <v>31</v>
      </c>
      <c r="G7" s="95"/>
      <c r="H7" s="95"/>
      <c r="I7" s="95" t="s">
        <v>32</v>
      </c>
      <c r="J7" s="95"/>
      <c r="K7" s="17"/>
      <c r="L7" s="43"/>
    </row>
    <row r="8" spans="1:12" ht="18.75" customHeight="1" x14ac:dyDescent="0.3">
      <c r="A8" s="95" t="s">
        <v>50</v>
      </c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</row>
    <row r="9" spans="1:12" ht="9" customHeight="1" x14ac:dyDescent="0.3">
      <c r="A9" s="16"/>
      <c r="D9" s="67"/>
      <c r="E9" s="67"/>
      <c r="F9" s="67"/>
      <c r="G9" s="67"/>
      <c r="H9" s="67"/>
      <c r="I9" s="67"/>
      <c r="J9" s="67"/>
      <c r="K9" s="17"/>
      <c r="L9" s="17"/>
    </row>
    <row r="10" spans="1:12" ht="17.25" customHeight="1" x14ac:dyDescent="0.35">
      <c r="E10" s="98" t="s">
        <v>33</v>
      </c>
      <c r="F10" s="98"/>
      <c r="G10" s="68"/>
      <c r="H10" s="39"/>
    </row>
    <row r="11" spans="1:12" ht="7.5" customHeight="1" x14ac:dyDescent="0.35">
      <c r="E11" s="21"/>
      <c r="F11" s="21"/>
      <c r="G11" s="68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44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19" t="s">
        <v>56</v>
      </c>
      <c r="C13" s="23" t="s">
        <v>39</v>
      </c>
      <c r="D13" s="20" t="s">
        <v>57</v>
      </c>
      <c r="E13" s="15">
        <v>25000</v>
      </c>
      <c r="F13" s="15">
        <v>55000</v>
      </c>
      <c r="G13" s="15">
        <v>5000</v>
      </c>
      <c r="H13" s="15">
        <v>25000</v>
      </c>
      <c r="I13" s="15"/>
      <c r="J13" s="15">
        <f t="shared" ref="J13:J16" si="0">SUM(H13:I13)</f>
        <v>25000</v>
      </c>
      <c r="K13" s="33" t="s">
        <v>85</v>
      </c>
      <c r="L13" s="65" t="s">
        <v>45</v>
      </c>
    </row>
    <row r="14" spans="1:12" ht="21" customHeight="1" x14ac:dyDescent="0.25">
      <c r="A14" s="2">
        <v>2</v>
      </c>
      <c r="B14" s="19" t="s">
        <v>48</v>
      </c>
      <c r="C14" s="23" t="s">
        <v>40</v>
      </c>
      <c r="D14" s="20" t="s">
        <v>49</v>
      </c>
      <c r="E14" s="15">
        <v>25000</v>
      </c>
      <c r="F14" s="15">
        <v>27500</v>
      </c>
      <c r="G14" s="15">
        <v>7500</v>
      </c>
      <c r="H14" s="15">
        <v>25000</v>
      </c>
      <c r="I14" s="15"/>
      <c r="J14" s="15">
        <f t="shared" si="0"/>
        <v>25000</v>
      </c>
      <c r="K14" s="33" t="s">
        <v>91</v>
      </c>
      <c r="L14" s="65" t="s">
        <v>65</v>
      </c>
    </row>
    <row r="15" spans="1:12" ht="21" customHeight="1" x14ac:dyDescent="0.25">
      <c r="A15" s="2"/>
      <c r="B15" s="69" t="s">
        <v>86</v>
      </c>
      <c r="C15" s="23" t="s">
        <v>87</v>
      </c>
      <c r="D15" s="20" t="s">
        <v>88</v>
      </c>
      <c r="E15" s="15">
        <v>25000</v>
      </c>
      <c r="F15" s="15"/>
      <c r="G15" s="15"/>
      <c r="H15" s="15"/>
      <c r="I15" s="15"/>
      <c r="J15" s="15"/>
      <c r="K15" s="33"/>
      <c r="L15" s="28" t="s">
        <v>89</v>
      </c>
    </row>
    <row r="16" spans="1:12" ht="21" customHeight="1" x14ac:dyDescent="0.25">
      <c r="A16" s="2">
        <v>3</v>
      </c>
      <c r="B16" s="19" t="s">
        <v>54</v>
      </c>
      <c r="C16" s="46" t="s">
        <v>41</v>
      </c>
      <c r="D16" s="24" t="s">
        <v>90</v>
      </c>
      <c r="E16" s="48">
        <v>25000</v>
      </c>
      <c r="F16" s="15">
        <v>55000</v>
      </c>
      <c r="G16" s="15">
        <v>5000</v>
      </c>
      <c r="H16" s="48">
        <v>25000</v>
      </c>
      <c r="I16" s="24"/>
      <c r="J16" s="15">
        <f t="shared" si="0"/>
        <v>25000</v>
      </c>
      <c r="K16" s="35" t="s">
        <v>85</v>
      </c>
      <c r="L16" s="65" t="s">
        <v>45</v>
      </c>
    </row>
    <row r="17" spans="1:12" ht="21" customHeight="1" x14ac:dyDescent="0.25">
      <c r="A17" s="2">
        <v>4</v>
      </c>
      <c r="B17" s="47" t="s">
        <v>51</v>
      </c>
      <c r="C17" s="46" t="s">
        <v>42</v>
      </c>
      <c r="D17" s="60">
        <v>56754811</v>
      </c>
      <c r="E17" s="48">
        <v>25000</v>
      </c>
      <c r="F17" s="15">
        <v>27500</v>
      </c>
      <c r="G17" s="15">
        <v>2500</v>
      </c>
      <c r="H17" s="48"/>
      <c r="I17" s="24"/>
      <c r="J17" s="15"/>
      <c r="K17" s="35"/>
      <c r="L17" s="23"/>
    </row>
    <row r="18" spans="1:12" ht="21" customHeight="1" x14ac:dyDescent="0.25">
      <c r="A18" s="99" t="s">
        <v>7</v>
      </c>
      <c r="B18" s="99"/>
      <c r="C18" s="99"/>
      <c r="D18" s="99"/>
      <c r="E18" s="37">
        <f t="shared" ref="E18:G18" si="1">SUM(E13:E17)</f>
        <v>125000</v>
      </c>
      <c r="F18" s="37">
        <f t="shared" si="1"/>
        <v>165000</v>
      </c>
      <c r="G18" s="44">
        <f t="shared" si="1"/>
        <v>20000</v>
      </c>
      <c r="H18" s="44">
        <f>SUM(H13:H17)</f>
        <v>75000</v>
      </c>
      <c r="I18" s="44"/>
      <c r="J18" s="44">
        <f>SUM(J13:J17)</f>
        <v>75000</v>
      </c>
      <c r="K18" s="38" t="s">
        <v>91</v>
      </c>
      <c r="L18" s="38" t="s">
        <v>46</v>
      </c>
    </row>
    <row r="19" spans="1:12" ht="15.75" x14ac:dyDescent="0.25">
      <c r="A19" s="97" t="s">
        <v>43</v>
      </c>
      <c r="B19" s="97"/>
      <c r="C19" s="97"/>
      <c r="D19" s="97"/>
      <c r="E19" s="97"/>
      <c r="F19" s="97"/>
      <c r="G19" s="97"/>
      <c r="H19" s="97"/>
      <c r="I19" s="97"/>
      <c r="J19" s="30">
        <f>J18*-0.1</f>
        <v>-7500</v>
      </c>
      <c r="K19" s="29"/>
      <c r="L19" s="29"/>
    </row>
    <row r="20" spans="1:12" ht="15.75" x14ac:dyDescent="0.25">
      <c r="A20" s="97" t="s">
        <v>92</v>
      </c>
      <c r="B20" s="97"/>
      <c r="C20" s="97"/>
      <c r="D20" s="97"/>
      <c r="E20" s="97"/>
      <c r="F20" s="97"/>
      <c r="G20" s="97"/>
      <c r="H20" s="97"/>
      <c r="I20" s="97"/>
      <c r="J20" s="30">
        <f>SUM(J18:J19)</f>
        <v>67500</v>
      </c>
      <c r="K20" s="29"/>
      <c r="L20" s="29"/>
    </row>
    <row r="21" spans="1:12" ht="6" customHeight="1" x14ac:dyDescent="0.25">
      <c r="A21" s="39"/>
      <c r="J21" s="36"/>
      <c r="K21" s="29"/>
      <c r="L21" s="29"/>
    </row>
    <row r="22" spans="1:12" ht="2.25" customHeight="1" x14ac:dyDescent="0.25"/>
    <row r="24" spans="1:12" ht="15.75" x14ac:dyDescent="0.25">
      <c r="E24" s="40"/>
      <c r="F24" s="39"/>
    </row>
    <row r="25" spans="1:12" ht="15.75" x14ac:dyDescent="0.25">
      <c r="E25" s="40"/>
    </row>
    <row r="26" spans="1:12" ht="15.75" x14ac:dyDescent="0.25">
      <c r="E26" s="40"/>
    </row>
    <row r="27" spans="1:12" ht="15.75" x14ac:dyDescent="0.25">
      <c r="E27" s="40"/>
    </row>
    <row r="28" spans="1:12" ht="15.75" x14ac:dyDescent="0.25">
      <c r="E28" s="40"/>
    </row>
    <row r="29" spans="1:12" ht="15.75" x14ac:dyDescent="0.25">
      <c r="E29" s="40"/>
    </row>
    <row r="30" spans="1:12" ht="15.75" x14ac:dyDescent="0.25">
      <c r="E30" s="40"/>
    </row>
    <row r="31" spans="1:12" ht="15.75" x14ac:dyDescent="0.25">
      <c r="E31" s="40"/>
    </row>
    <row r="32" spans="1:12" ht="15.75" x14ac:dyDescent="0.25">
      <c r="E32" s="40"/>
    </row>
    <row r="33" spans="5:5" ht="15.75" x14ac:dyDescent="0.25">
      <c r="E33" s="41"/>
    </row>
  </sheetData>
  <mergeCells count="8">
    <mergeCell ref="A19:I19"/>
    <mergeCell ref="A20:I20"/>
    <mergeCell ref="A4:K4"/>
    <mergeCell ref="F7:H7"/>
    <mergeCell ref="I7:J7"/>
    <mergeCell ref="A8:L8"/>
    <mergeCell ref="E10:F10"/>
    <mergeCell ref="A18:D18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view="pageLayout" workbookViewId="0">
      <selection activeCell="G14" sqref="G14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40"/>
      <c r="K2" s="29"/>
      <c r="L2" s="29"/>
    </row>
    <row r="3" spans="1:12" x14ac:dyDescent="0.25">
      <c r="A3" s="16" t="s">
        <v>24</v>
      </c>
      <c r="J3" s="29"/>
      <c r="K3" s="29"/>
      <c r="L3" s="42"/>
    </row>
    <row r="4" spans="1:12" ht="18.75" x14ac:dyDescent="0.25">
      <c r="A4" s="94" t="s">
        <v>93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70"/>
    </row>
    <row r="5" spans="1:12" ht="18.75" x14ac:dyDescent="0.3">
      <c r="E5" s="17"/>
      <c r="I5" s="17"/>
      <c r="J5" s="17" t="s">
        <v>27</v>
      </c>
      <c r="L5" s="40"/>
    </row>
    <row r="6" spans="1:12" ht="18.75" x14ac:dyDescent="0.3">
      <c r="D6" s="32" t="s">
        <v>28</v>
      </c>
      <c r="E6" s="32"/>
      <c r="F6" s="32"/>
      <c r="G6" s="71"/>
      <c r="H6" s="17" t="s">
        <v>29</v>
      </c>
      <c r="I6" s="17"/>
      <c r="L6" s="29"/>
    </row>
    <row r="7" spans="1:12" ht="18.75" x14ac:dyDescent="0.3">
      <c r="B7" s="39"/>
      <c r="D7" s="71" t="s">
        <v>30</v>
      </c>
      <c r="E7" s="71"/>
      <c r="F7" s="95" t="s">
        <v>31</v>
      </c>
      <c r="G7" s="95"/>
      <c r="H7" s="95"/>
      <c r="I7" s="95" t="s">
        <v>32</v>
      </c>
      <c r="J7" s="95"/>
      <c r="K7" s="17"/>
      <c r="L7" s="43"/>
    </row>
    <row r="8" spans="1:12" ht="18.75" customHeight="1" x14ac:dyDescent="0.3">
      <c r="A8" s="95" t="s">
        <v>50</v>
      </c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</row>
    <row r="9" spans="1:12" ht="9" customHeight="1" x14ac:dyDescent="0.3">
      <c r="A9" s="16"/>
      <c r="D9" s="71"/>
      <c r="E9" s="71"/>
      <c r="F9" s="71"/>
      <c r="G9" s="71"/>
      <c r="H9" s="71"/>
      <c r="I9" s="71"/>
      <c r="J9" s="71"/>
      <c r="K9" s="17"/>
      <c r="L9" s="17"/>
    </row>
    <row r="10" spans="1:12" ht="17.25" customHeight="1" x14ac:dyDescent="0.35">
      <c r="E10" s="98" t="s">
        <v>33</v>
      </c>
      <c r="F10" s="98"/>
      <c r="G10" s="72"/>
      <c r="H10" s="39"/>
    </row>
    <row r="11" spans="1:12" ht="7.5" customHeight="1" x14ac:dyDescent="0.35">
      <c r="E11" s="21"/>
      <c r="F11" s="21"/>
      <c r="G11" s="72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44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19" t="s">
        <v>56</v>
      </c>
      <c r="C13" s="23" t="s">
        <v>39</v>
      </c>
      <c r="D13" s="20" t="s">
        <v>57</v>
      </c>
      <c r="E13" s="15">
        <v>25000</v>
      </c>
      <c r="F13" s="15">
        <v>55000</v>
      </c>
      <c r="G13" s="15">
        <v>5000</v>
      </c>
      <c r="H13" s="15">
        <v>25000</v>
      </c>
      <c r="I13" s="15"/>
      <c r="J13" s="15">
        <f>SUM(H13:I13)</f>
        <v>25000</v>
      </c>
      <c r="K13" s="33" t="s">
        <v>97</v>
      </c>
      <c r="L13" s="65" t="s">
        <v>45</v>
      </c>
    </row>
    <row r="14" spans="1:12" ht="21" customHeight="1" x14ac:dyDescent="0.25">
      <c r="A14" s="2">
        <v>2</v>
      </c>
      <c r="B14" s="19" t="s">
        <v>48</v>
      </c>
      <c r="C14" s="23" t="s">
        <v>40</v>
      </c>
      <c r="D14" s="20" t="s">
        <v>49</v>
      </c>
      <c r="E14" s="15">
        <v>25000</v>
      </c>
      <c r="F14" s="15">
        <v>30000</v>
      </c>
      <c r="G14" s="31">
        <v>10000</v>
      </c>
      <c r="H14" s="15">
        <v>25000</v>
      </c>
      <c r="I14" s="15"/>
      <c r="J14" s="15">
        <f t="shared" ref="J14:J17" si="0">SUM(H14:I14)</f>
        <v>25000</v>
      </c>
      <c r="K14" s="33" t="s">
        <v>97</v>
      </c>
      <c r="L14" s="65" t="s">
        <v>65</v>
      </c>
    </row>
    <row r="15" spans="1:12" ht="21" customHeight="1" x14ac:dyDescent="0.25">
      <c r="A15" s="2">
        <v>3</v>
      </c>
      <c r="B15" s="69" t="s">
        <v>86</v>
      </c>
      <c r="C15" s="23" t="s">
        <v>87</v>
      </c>
      <c r="D15" s="20" t="s">
        <v>88</v>
      </c>
      <c r="E15" s="15">
        <v>25000</v>
      </c>
      <c r="F15" s="15"/>
      <c r="G15" s="15"/>
      <c r="H15" s="15"/>
      <c r="I15" s="15"/>
      <c r="J15" s="15">
        <f t="shared" si="0"/>
        <v>0</v>
      </c>
      <c r="K15" s="33"/>
      <c r="L15" s="28" t="s">
        <v>89</v>
      </c>
    </row>
    <row r="16" spans="1:12" ht="21" customHeight="1" x14ac:dyDescent="0.25">
      <c r="A16" s="2">
        <v>4</v>
      </c>
      <c r="B16" s="19" t="s">
        <v>54</v>
      </c>
      <c r="C16" s="46" t="s">
        <v>41</v>
      </c>
      <c r="D16" s="24" t="s">
        <v>90</v>
      </c>
      <c r="E16" s="48">
        <v>25000</v>
      </c>
      <c r="F16" s="15">
        <v>55000</v>
      </c>
      <c r="G16" s="15">
        <v>5000</v>
      </c>
      <c r="H16" s="48">
        <v>25000</v>
      </c>
      <c r="I16" s="24"/>
      <c r="J16" s="15">
        <f t="shared" si="0"/>
        <v>25000</v>
      </c>
      <c r="K16" s="35" t="s">
        <v>96</v>
      </c>
      <c r="L16" s="73" t="s">
        <v>65</v>
      </c>
    </row>
    <row r="17" spans="1:12" ht="21" customHeight="1" x14ac:dyDescent="0.25">
      <c r="A17" s="2">
        <v>5</v>
      </c>
      <c r="B17" s="47" t="s">
        <v>51</v>
      </c>
      <c r="C17" s="46" t="s">
        <v>42</v>
      </c>
      <c r="D17" s="60">
        <v>56754811</v>
      </c>
      <c r="E17" s="48">
        <v>25000</v>
      </c>
      <c r="F17" s="15">
        <v>55000</v>
      </c>
      <c r="G17" s="15">
        <v>5000</v>
      </c>
      <c r="H17" s="48">
        <v>25000</v>
      </c>
      <c r="I17" s="2">
        <v>25000</v>
      </c>
      <c r="J17" s="15">
        <f t="shared" si="0"/>
        <v>50000</v>
      </c>
      <c r="K17" s="35" t="s">
        <v>95</v>
      </c>
      <c r="L17" s="73" t="s">
        <v>65</v>
      </c>
    </row>
    <row r="18" spans="1:12" ht="21" customHeight="1" x14ac:dyDescent="0.25">
      <c r="A18" s="99" t="s">
        <v>7</v>
      </c>
      <c r="B18" s="99"/>
      <c r="C18" s="99"/>
      <c r="D18" s="99"/>
      <c r="E18" s="37">
        <f t="shared" ref="E18" si="1">SUM(E13:E17)</f>
        <v>125000</v>
      </c>
      <c r="F18" s="37">
        <f>SUM(F13:F17)</f>
        <v>195000</v>
      </c>
      <c r="G18" s="44">
        <f t="shared" ref="G18:J18" si="2">SUM(G13:G17)</f>
        <v>25000</v>
      </c>
      <c r="H18" s="37">
        <f t="shared" si="2"/>
        <v>100000</v>
      </c>
      <c r="I18" s="37">
        <f t="shared" si="2"/>
        <v>25000</v>
      </c>
      <c r="J18" s="37">
        <f t="shared" si="2"/>
        <v>125000</v>
      </c>
      <c r="K18" s="38" t="s">
        <v>110</v>
      </c>
      <c r="L18" s="38" t="s">
        <v>46</v>
      </c>
    </row>
    <row r="19" spans="1:12" ht="15.75" x14ac:dyDescent="0.25">
      <c r="A19" s="97" t="s">
        <v>43</v>
      </c>
      <c r="B19" s="97"/>
      <c r="C19" s="97"/>
      <c r="D19" s="97"/>
      <c r="E19" s="97"/>
      <c r="F19" s="97"/>
      <c r="G19" s="97"/>
      <c r="H19" s="97"/>
      <c r="I19" s="97"/>
      <c r="J19" s="30">
        <f>-J18*0.1</f>
        <v>-12500</v>
      </c>
      <c r="K19" s="29"/>
      <c r="L19" s="29"/>
    </row>
    <row r="20" spans="1:12" ht="15.75" x14ac:dyDescent="0.25">
      <c r="A20" s="97" t="s">
        <v>94</v>
      </c>
      <c r="B20" s="97"/>
      <c r="C20" s="97"/>
      <c r="D20" s="97"/>
      <c r="E20" s="97"/>
      <c r="F20" s="97"/>
      <c r="G20" s="97"/>
      <c r="H20" s="97"/>
      <c r="I20" s="97"/>
      <c r="J20" s="30">
        <f>SUM(J18:J19)</f>
        <v>112500</v>
      </c>
      <c r="K20" s="29"/>
      <c r="L20" s="29"/>
    </row>
    <row r="21" spans="1:12" ht="6" customHeight="1" x14ac:dyDescent="0.25">
      <c r="A21" s="39"/>
      <c r="J21" s="36"/>
      <c r="K21" s="29"/>
      <c r="L21" s="29"/>
    </row>
    <row r="22" spans="1:12" ht="2.25" customHeight="1" x14ac:dyDescent="0.25"/>
    <row r="24" spans="1:12" ht="15.75" customHeight="1" x14ac:dyDescent="0.25">
      <c r="A24" s="103" t="s">
        <v>111</v>
      </c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1:12" ht="15.75" x14ac:dyDescent="0.25">
      <c r="E25" s="40"/>
    </row>
    <row r="26" spans="1:12" ht="15.75" x14ac:dyDescent="0.25">
      <c r="E26" s="40"/>
    </row>
    <row r="27" spans="1:12" ht="15.75" x14ac:dyDescent="0.25">
      <c r="E27" s="40"/>
    </row>
    <row r="28" spans="1:12" ht="15.75" x14ac:dyDescent="0.25">
      <c r="E28" s="40"/>
    </row>
    <row r="29" spans="1:12" ht="15.75" x14ac:dyDescent="0.25">
      <c r="E29" s="40"/>
    </row>
    <row r="30" spans="1:12" ht="15.75" x14ac:dyDescent="0.25">
      <c r="E30" s="40"/>
    </row>
    <row r="31" spans="1:12" ht="15.75" x14ac:dyDescent="0.25">
      <c r="E31" s="40"/>
    </row>
    <row r="32" spans="1:12" ht="15.75" x14ac:dyDescent="0.25">
      <c r="E32" s="40"/>
    </row>
    <row r="33" spans="5:5" ht="15.75" x14ac:dyDescent="0.25">
      <c r="E33" s="41"/>
    </row>
  </sheetData>
  <mergeCells count="9">
    <mergeCell ref="A24:L24"/>
    <mergeCell ref="A19:I19"/>
    <mergeCell ref="A20:I20"/>
    <mergeCell ref="A4:K4"/>
    <mergeCell ref="F7:H7"/>
    <mergeCell ref="I7:J7"/>
    <mergeCell ref="A8:L8"/>
    <mergeCell ref="E10:F10"/>
    <mergeCell ref="A18:D18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view="pageLayout" workbookViewId="0">
      <selection activeCell="G15" sqref="G15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40"/>
      <c r="K2" s="29"/>
      <c r="L2" s="29"/>
    </row>
    <row r="3" spans="1:12" x14ac:dyDescent="0.25">
      <c r="A3" s="16" t="s">
        <v>24</v>
      </c>
      <c r="J3" s="29"/>
      <c r="K3" s="29"/>
      <c r="L3" s="42"/>
    </row>
    <row r="4" spans="1:12" ht="18.75" x14ac:dyDescent="0.25">
      <c r="A4" s="94" t="s">
        <v>99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74"/>
    </row>
    <row r="5" spans="1:12" ht="18.75" x14ac:dyDescent="0.3">
      <c r="E5" s="17"/>
      <c r="I5" s="17"/>
      <c r="J5" s="17" t="s">
        <v>27</v>
      </c>
      <c r="L5" s="40"/>
    </row>
    <row r="6" spans="1:12" ht="18.75" x14ac:dyDescent="0.3">
      <c r="D6" s="32" t="s">
        <v>28</v>
      </c>
      <c r="E6" s="32"/>
      <c r="F6" s="32"/>
      <c r="G6" s="75"/>
      <c r="H6" s="17" t="s">
        <v>29</v>
      </c>
      <c r="I6" s="17"/>
      <c r="L6" s="29"/>
    </row>
    <row r="7" spans="1:12" ht="18.75" x14ac:dyDescent="0.3">
      <c r="B7" s="39"/>
      <c r="D7" s="75" t="s">
        <v>30</v>
      </c>
      <c r="E7" s="75"/>
      <c r="F7" s="95" t="s">
        <v>31</v>
      </c>
      <c r="G7" s="95"/>
      <c r="H7" s="95"/>
      <c r="I7" s="95" t="s">
        <v>32</v>
      </c>
      <c r="J7" s="95"/>
      <c r="K7" s="17"/>
      <c r="L7" s="43"/>
    </row>
    <row r="8" spans="1:12" ht="18.75" customHeight="1" x14ac:dyDescent="0.3">
      <c r="A8" s="95" t="s">
        <v>50</v>
      </c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</row>
    <row r="9" spans="1:12" ht="9" customHeight="1" x14ac:dyDescent="0.3">
      <c r="A9" s="16"/>
      <c r="D9" s="75"/>
      <c r="E9" s="75"/>
      <c r="F9" s="75"/>
      <c r="G9" s="75"/>
      <c r="H9" s="75"/>
      <c r="I9" s="75"/>
      <c r="J9" s="75"/>
      <c r="K9" s="17"/>
      <c r="L9" s="17"/>
    </row>
    <row r="10" spans="1:12" ht="17.25" customHeight="1" x14ac:dyDescent="0.35">
      <c r="E10" s="98" t="s">
        <v>33</v>
      </c>
      <c r="F10" s="98"/>
      <c r="G10" s="76"/>
      <c r="H10" s="39"/>
    </row>
    <row r="11" spans="1:12" ht="7.5" customHeight="1" x14ac:dyDescent="0.35">
      <c r="E11" s="21"/>
      <c r="F11" s="21"/>
      <c r="G11" s="76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44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19" t="s">
        <v>56</v>
      </c>
      <c r="C13" s="23" t="s">
        <v>39</v>
      </c>
      <c r="D13" s="20" t="s">
        <v>57</v>
      </c>
      <c r="E13" s="15">
        <v>25000</v>
      </c>
      <c r="F13" s="15">
        <v>57500</v>
      </c>
      <c r="G13" s="15">
        <v>7500</v>
      </c>
      <c r="H13" s="15"/>
      <c r="I13" s="15">
        <v>25000</v>
      </c>
      <c r="J13" s="15">
        <f>SUM(H13:I13)</f>
        <v>25000</v>
      </c>
      <c r="K13" s="33" t="s">
        <v>100</v>
      </c>
      <c r="L13" s="28" t="s">
        <v>45</v>
      </c>
    </row>
    <row r="14" spans="1:12" ht="21" customHeight="1" x14ac:dyDescent="0.25">
      <c r="A14" s="2">
        <v>2</v>
      </c>
      <c r="B14" s="19" t="s">
        <v>48</v>
      </c>
      <c r="C14" s="23" t="s">
        <v>40</v>
      </c>
      <c r="D14" s="20" t="s">
        <v>49</v>
      </c>
      <c r="E14" s="15">
        <v>25000</v>
      </c>
      <c r="F14" s="15">
        <v>32500</v>
      </c>
      <c r="G14" s="31">
        <v>12500</v>
      </c>
      <c r="H14" s="15">
        <v>25000</v>
      </c>
      <c r="I14" s="15"/>
      <c r="J14" s="15">
        <f t="shared" ref="J14:J16" si="0">SUM(H14:I14)</f>
        <v>25000</v>
      </c>
      <c r="K14" s="33" t="s">
        <v>100</v>
      </c>
      <c r="L14" s="28" t="s">
        <v>64</v>
      </c>
    </row>
    <row r="15" spans="1:12" ht="21" customHeight="1" x14ac:dyDescent="0.25">
      <c r="A15" s="2">
        <v>3</v>
      </c>
      <c r="B15" s="69" t="s">
        <v>86</v>
      </c>
      <c r="C15" s="23" t="s">
        <v>87</v>
      </c>
      <c r="D15" s="20" t="s">
        <v>88</v>
      </c>
      <c r="E15" s="15">
        <v>25000</v>
      </c>
      <c r="F15" s="15"/>
      <c r="G15" s="15"/>
      <c r="H15" s="15"/>
      <c r="I15" s="15"/>
      <c r="J15" s="15">
        <f t="shared" si="0"/>
        <v>0</v>
      </c>
      <c r="K15" s="33"/>
      <c r="L15" s="28" t="s">
        <v>98</v>
      </c>
    </row>
    <row r="16" spans="1:12" ht="21" customHeight="1" x14ac:dyDescent="0.25">
      <c r="A16" s="2">
        <v>4</v>
      </c>
      <c r="B16" s="19" t="s">
        <v>54</v>
      </c>
      <c r="C16" s="46" t="s">
        <v>41</v>
      </c>
      <c r="D16" s="24" t="s">
        <v>90</v>
      </c>
      <c r="E16" s="48">
        <v>25000</v>
      </c>
      <c r="F16" s="15">
        <v>55000</v>
      </c>
      <c r="G16" s="15">
        <v>5000</v>
      </c>
      <c r="H16" s="48">
        <v>25000</v>
      </c>
      <c r="I16" s="24"/>
      <c r="J16" s="15">
        <f t="shared" si="0"/>
        <v>25000</v>
      </c>
      <c r="K16" s="35" t="s">
        <v>101</v>
      </c>
      <c r="L16" s="73" t="s">
        <v>65</v>
      </c>
    </row>
    <row r="17" spans="1:12" ht="21" customHeight="1" x14ac:dyDescent="0.25">
      <c r="A17" s="2">
        <v>5</v>
      </c>
      <c r="B17" s="47" t="s">
        <v>51</v>
      </c>
      <c r="C17" s="46" t="s">
        <v>42</v>
      </c>
      <c r="D17" s="60">
        <v>56754811</v>
      </c>
      <c r="E17" s="48">
        <v>25000</v>
      </c>
      <c r="F17" s="15">
        <v>30000</v>
      </c>
      <c r="G17" s="15">
        <v>5000</v>
      </c>
      <c r="H17" s="48"/>
      <c r="I17" s="2"/>
      <c r="J17" s="15"/>
      <c r="K17" s="35"/>
      <c r="L17" s="73"/>
    </row>
    <row r="18" spans="1:12" ht="21" customHeight="1" x14ac:dyDescent="0.25">
      <c r="A18" s="99" t="s">
        <v>7</v>
      </c>
      <c r="B18" s="99"/>
      <c r="C18" s="99"/>
      <c r="D18" s="99"/>
      <c r="E18" s="37">
        <f t="shared" ref="E18:J18" si="1">SUM(E13:E17)</f>
        <v>125000</v>
      </c>
      <c r="F18" s="37">
        <f>SUM(F13:F17)</f>
        <v>175000</v>
      </c>
      <c r="G18" s="44">
        <f t="shared" si="1"/>
        <v>30000</v>
      </c>
      <c r="H18" s="44">
        <f t="shared" si="1"/>
        <v>50000</v>
      </c>
      <c r="I18" s="44">
        <f t="shared" si="1"/>
        <v>25000</v>
      </c>
      <c r="J18" s="44">
        <f t="shared" si="1"/>
        <v>75000</v>
      </c>
      <c r="K18" s="38" t="s">
        <v>103</v>
      </c>
      <c r="L18" s="38" t="s">
        <v>46</v>
      </c>
    </row>
    <row r="19" spans="1:12" ht="15.75" x14ac:dyDescent="0.25">
      <c r="A19" s="97" t="s">
        <v>43</v>
      </c>
      <c r="B19" s="97"/>
      <c r="C19" s="97"/>
      <c r="D19" s="97"/>
      <c r="E19" s="97"/>
      <c r="F19" s="97"/>
      <c r="G19" s="97"/>
      <c r="H19" s="97"/>
      <c r="I19" s="97"/>
      <c r="J19" s="30">
        <f>-J18*0.1</f>
        <v>-7500</v>
      </c>
      <c r="K19" s="29"/>
      <c r="L19" s="29"/>
    </row>
    <row r="20" spans="1:12" ht="15.75" x14ac:dyDescent="0.25">
      <c r="A20" s="97" t="s">
        <v>102</v>
      </c>
      <c r="B20" s="97"/>
      <c r="C20" s="97"/>
      <c r="D20" s="97"/>
      <c r="E20" s="97"/>
      <c r="F20" s="97"/>
      <c r="G20" s="97"/>
      <c r="H20" s="97"/>
      <c r="I20" s="97"/>
      <c r="J20" s="30">
        <f>SUM(J18:J19)</f>
        <v>67500</v>
      </c>
      <c r="K20" s="29"/>
      <c r="L20" s="29"/>
    </row>
    <row r="21" spans="1:12" ht="6" customHeight="1" x14ac:dyDescent="0.25">
      <c r="A21" s="39"/>
      <c r="J21" s="36"/>
      <c r="K21" s="29"/>
      <c r="L21" s="29"/>
    </row>
    <row r="22" spans="1:12" ht="2.25" customHeight="1" x14ac:dyDescent="0.25"/>
    <row r="24" spans="1:12" ht="15.75" x14ac:dyDescent="0.25">
      <c r="E24" s="40"/>
      <c r="F24" s="39"/>
    </row>
    <row r="25" spans="1:12" ht="15.75" x14ac:dyDescent="0.25">
      <c r="E25" s="40"/>
    </row>
    <row r="26" spans="1:12" ht="15.75" x14ac:dyDescent="0.25">
      <c r="E26" s="40"/>
    </row>
    <row r="27" spans="1:12" ht="15.75" x14ac:dyDescent="0.25">
      <c r="E27" s="40"/>
    </row>
    <row r="28" spans="1:12" ht="15.75" x14ac:dyDescent="0.25">
      <c r="E28" s="40"/>
    </row>
    <row r="29" spans="1:12" ht="15.75" x14ac:dyDescent="0.25">
      <c r="E29" s="40"/>
    </row>
    <row r="30" spans="1:12" ht="15.75" x14ac:dyDescent="0.25">
      <c r="E30" s="40"/>
    </row>
    <row r="31" spans="1:12" ht="15.75" x14ac:dyDescent="0.25">
      <c r="E31" s="40"/>
    </row>
    <row r="32" spans="1:12" ht="15.75" x14ac:dyDescent="0.25">
      <c r="E32" s="40"/>
    </row>
    <row r="33" spans="5:5" ht="15.75" x14ac:dyDescent="0.25">
      <c r="E33" s="41"/>
    </row>
  </sheetData>
  <mergeCells count="8">
    <mergeCell ref="A19:I19"/>
    <mergeCell ref="A20:I20"/>
    <mergeCell ref="A4:K4"/>
    <mergeCell ref="F7:H7"/>
    <mergeCell ref="I7:J7"/>
    <mergeCell ref="A8:L8"/>
    <mergeCell ref="E10:F10"/>
    <mergeCell ref="A18:D18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view="pageLayout" workbookViewId="0">
      <selection activeCell="G15" sqref="G15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ht="15.75" x14ac:dyDescent="0.25">
      <c r="A2" s="16" t="s">
        <v>23</v>
      </c>
      <c r="J2" s="40"/>
      <c r="K2" s="29"/>
      <c r="L2" s="29"/>
    </row>
    <row r="3" spans="1:12" x14ac:dyDescent="0.25">
      <c r="A3" s="16" t="s">
        <v>24</v>
      </c>
      <c r="J3" s="29"/>
      <c r="K3" s="29"/>
      <c r="L3" s="42"/>
    </row>
    <row r="4" spans="1:12" ht="18.75" x14ac:dyDescent="0.25">
      <c r="A4" s="94" t="s">
        <v>104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74"/>
    </row>
    <row r="5" spans="1:12" ht="18.75" x14ac:dyDescent="0.3">
      <c r="E5" s="17"/>
      <c r="I5" s="17"/>
      <c r="J5" s="17" t="s">
        <v>27</v>
      </c>
      <c r="L5" s="40"/>
    </row>
    <row r="6" spans="1:12" ht="18.75" x14ac:dyDescent="0.3">
      <c r="D6" s="32" t="s">
        <v>28</v>
      </c>
      <c r="E6" s="32"/>
      <c r="F6" s="32"/>
      <c r="G6" s="75"/>
      <c r="H6" s="17" t="s">
        <v>29</v>
      </c>
      <c r="I6" s="17"/>
      <c r="L6" s="29"/>
    </row>
    <row r="7" spans="1:12" ht="18.75" x14ac:dyDescent="0.3">
      <c r="B7" s="39"/>
      <c r="D7" s="75" t="s">
        <v>30</v>
      </c>
      <c r="E7" s="75"/>
      <c r="F7" s="95" t="s">
        <v>31</v>
      </c>
      <c r="G7" s="95"/>
      <c r="H7" s="95"/>
      <c r="I7" s="95" t="s">
        <v>32</v>
      </c>
      <c r="J7" s="95"/>
      <c r="K7" s="17"/>
      <c r="L7" s="43"/>
    </row>
    <row r="8" spans="1:12" ht="18.75" customHeight="1" x14ac:dyDescent="0.3">
      <c r="A8" s="95" t="s">
        <v>50</v>
      </c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</row>
    <row r="9" spans="1:12" ht="9" customHeight="1" x14ac:dyDescent="0.3">
      <c r="A9" s="16"/>
      <c r="D9" s="75"/>
      <c r="E9" s="75"/>
      <c r="F9" s="75"/>
      <c r="G9" s="75"/>
      <c r="H9" s="75"/>
      <c r="I9" s="75"/>
      <c r="J9" s="75"/>
      <c r="K9" s="17"/>
      <c r="L9" s="17"/>
    </row>
    <row r="10" spans="1:12" ht="17.25" customHeight="1" x14ac:dyDescent="0.35">
      <c r="E10" s="98" t="s">
        <v>33</v>
      </c>
      <c r="F10" s="98"/>
      <c r="G10" s="76"/>
      <c r="H10" s="39"/>
    </row>
    <row r="11" spans="1:12" ht="7.5" customHeight="1" x14ac:dyDescent="0.35">
      <c r="E11" s="21"/>
      <c r="F11" s="21"/>
      <c r="G11" s="76"/>
    </row>
    <row r="12" spans="1:12" ht="15.75" x14ac:dyDescent="0.25">
      <c r="A12" s="1" t="s">
        <v>0</v>
      </c>
      <c r="B12" s="1" t="s">
        <v>1</v>
      </c>
      <c r="C12" s="25" t="s">
        <v>21</v>
      </c>
      <c r="D12" s="1" t="s">
        <v>20</v>
      </c>
      <c r="E12" s="1" t="s">
        <v>2</v>
      </c>
      <c r="F12" s="1" t="s">
        <v>3</v>
      </c>
      <c r="G12" s="27" t="s">
        <v>44</v>
      </c>
      <c r="H12" s="26" t="s">
        <v>9</v>
      </c>
      <c r="I12" s="1" t="s">
        <v>5</v>
      </c>
      <c r="J12" s="27" t="s">
        <v>4</v>
      </c>
      <c r="K12" s="1" t="s">
        <v>8</v>
      </c>
      <c r="L12" s="25" t="s">
        <v>6</v>
      </c>
    </row>
    <row r="13" spans="1:12" ht="21" customHeight="1" x14ac:dyDescent="0.25">
      <c r="A13" s="2">
        <v>1</v>
      </c>
      <c r="B13" s="19" t="s">
        <v>56</v>
      </c>
      <c r="C13" s="23" t="s">
        <v>39</v>
      </c>
      <c r="D13" s="20" t="s">
        <v>57</v>
      </c>
      <c r="E13" s="15">
        <v>25000</v>
      </c>
      <c r="F13" s="15">
        <v>57500</v>
      </c>
      <c r="G13" s="15">
        <v>7500</v>
      </c>
      <c r="H13" s="15">
        <v>25000</v>
      </c>
      <c r="I13" s="15"/>
      <c r="J13" s="15">
        <f>SUM(H13:I13)</f>
        <v>25000</v>
      </c>
      <c r="K13" s="33" t="s">
        <v>105</v>
      </c>
      <c r="L13" s="73" t="s">
        <v>65</v>
      </c>
    </row>
    <row r="14" spans="1:12" ht="21" customHeight="1" x14ac:dyDescent="0.25">
      <c r="A14" s="2">
        <v>2</v>
      </c>
      <c r="B14" s="19" t="s">
        <v>48</v>
      </c>
      <c r="C14" s="23" t="s">
        <v>40</v>
      </c>
      <c r="D14" s="20" t="s">
        <v>49</v>
      </c>
      <c r="E14" s="15">
        <v>25000</v>
      </c>
      <c r="F14" s="15">
        <v>32500</v>
      </c>
      <c r="G14" s="31">
        <v>12500</v>
      </c>
      <c r="H14" s="15">
        <v>25000</v>
      </c>
      <c r="I14" s="15"/>
      <c r="J14" s="15">
        <f t="shared" ref="J14:J17" si="0">SUM(H14:I14)</f>
        <v>25000</v>
      </c>
      <c r="K14" s="33" t="s">
        <v>107</v>
      </c>
      <c r="L14" s="73" t="s">
        <v>65</v>
      </c>
    </row>
    <row r="15" spans="1:12" ht="21" customHeight="1" x14ac:dyDescent="0.25">
      <c r="A15" s="2">
        <v>3</v>
      </c>
      <c r="B15" s="69"/>
      <c r="C15" s="23" t="s">
        <v>87</v>
      </c>
      <c r="D15" s="20"/>
      <c r="E15" s="15">
        <v>25000</v>
      </c>
      <c r="F15" s="15"/>
      <c r="G15" s="15"/>
      <c r="H15" s="15"/>
      <c r="I15" s="15"/>
      <c r="J15" s="15"/>
      <c r="K15" s="33"/>
      <c r="L15" s="28"/>
    </row>
    <row r="16" spans="1:12" ht="21" customHeight="1" x14ac:dyDescent="0.25">
      <c r="A16" s="2">
        <v>4</v>
      </c>
      <c r="B16" s="19" t="s">
        <v>54</v>
      </c>
      <c r="C16" s="46" t="s">
        <v>41</v>
      </c>
      <c r="D16" s="24" t="s">
        <v>90</v>
      </c>
      <c r="E16" s="48">
        <v>25000</v>
      </c>
      <c r="F16" s="15">
        <v>55000</v>
      </c>
      <c r="G16" s="15">
        <v>5000</v>
      </c>
      <c r="H16" s="48">
        <v>25000</v>
      </c>
      <c r="I16" s="24"/>
      <c r="J16" s="15">
        <f t="shared" si="0"/>
        <v>25000</v>
      </c>
      <c r="K16" s="35" t="s">
        <v>106</v>
      </c>
      <c r="L16" s="73" t="s">
        <v>65</v>
      </c>
    </row>
    <row r="17" spans="1:12" ht="21" customHeight="1" x14ac:dyDescent="0.25">
      <c r="A17" s="2">
        <v>5</v>
      </c>
      <c r="B17" s="47" t="s">
        <v>51</v>
      </c>
      <c r="C17" s="46" t="s">
        <v>42</v>
      </c>
      <c r="D17" s="60">
        <v>56754811</v>
      </c>
      <c r="E17" s="48">
        <v>25000</v>
      </c>
      <c r="F17" s="15">
        <v>57500</v>
      </c>
      <c r="G17" s="15">
        <v>7500</v>
      </c>
      <c r="H17" s="48"/>
      <c r="I17" s="2"/>
      <c r="J17" s="15">
        <f t="shared" si="0"/>
        <v>0</v>
      </c>
      <c r="K17" s="35"/>
      <c r="L17" s="73"/>
    </row>
    <row r="18" spans="1:12" ht="21" customHeight="1" x14ac:dyDescent="0.25">
      <c r="A18" s="99" t="s">
        <v>7</v>
      </c>
      <c r="B18" s="99"/>
      <c r="C18" s="99"/>
      <c r="D18" s="99"/>
      <c r="E18" s="37">
        <f t="shared" ref="E18:J18" si="1">SUM(E13:E17)</f>
        <v>125000</v>
      </c>
      <c r="F18" s="37">
        <f>SUM(F13:F17)</f>
        <v>202500</v>
      </c>
      <c r="G18" s="44">
        <f t="shared" si="1"/>
        <v>32500</v>
      </c>
      <c r="H18" s="44">
        <f t="shared" si="1"/>
        <v>75000</v>
      </c>
      <c r="I18" s="44">
        <f t="shared" si="1"/>
        <v>0</v>
      </c>
      <c r="J18" s="44">
        <f t="shared" si="1"/>
        <v>75000</v>
      </c>
      <c r="K18" s="38" t="s">
        <v>108</v>
      </c>
      <c r="L18" s="38" t="s">
        <v>46</v>
      </c>
    </row>
    <row r="19" spans="1:12" ht="15.75" x14ac:dyDescent="0.25">
      <c r="A19" s="97" t="s">
        <v>43</v>
      </c>
      <c r="B19" s="97"/>
      <c r="C19" s="97"/>
      <c r="D19" s="97"/>
      <c r="E19" s="97"/>
      <c r="F19" s="97"/>
      <c r="G19" s="97"/>
      <c r="H19" s="97"/>
      <c r="I19" s="97"/>
      <c r="J19" s="30">
        <f>-J18*0.1</f>
        <v>-7500</v>
      </c>
      <c r="K19" s="29"/>
      <c r="L19" s="29"/>
    </row>
    <row r="20" spans="1:12" ht="15.75" x14ac:dyDescent="0.25">
      <c r="A20" s="97" t="s">
        <v>109</v>
      </c>
      <c r="B20" s="97"/>
      <c r="C20" s="97"/>
      <c r="D20" s="97"/>
      <c r="E20" s="97"/>
      <c r="F20" s="97"/>
      <c r="G20" s="97"/>
      <c r="H20" s="97"/>
      <c r="I20" s="97"/>
      <c r="J20" s="30">
        <f>SUM(J18:J19)</f>
        <v>67500</v>
      </c>
      <c r="K20" s="29"/>
      <c r="L20" s="29"/>
    </row>
    <row r="21" spans="1:12" ht="6" customHeight="1" x14ac:dyDescent="0.25">
      <c r="A21" s="39"/>
      <c r="J21" s="36"/>
      <c r="K21" s="29"/>
      <c r="L21" s="29"/>
    </row>
    <row r="22" spans="1:12" ht="2.25" customHeight="1" x14ac:dyDescent="0.25"/>
    <row r="24" spans="1:12" ht="15.75" x14ac:dyDescent="0.25">
      <c r="E24" s="40"/>
      <c r="F24" s="39"/>
      <c r="H24" s="39"/>
    </row>
    <row r="25" spans="1:12" ht="15.75" x14ac:dyDescent="0.25">
      <c r="E25" s="40"/>
      <c r="H25" s="39"/>
    </row>
    <row r="26" spans="1:12" ht="15.75" x14ac:dyDescent="0.25">
      <c r="E26" s="40"/>
    </row>
    <row r="27" spans="1:12" ht="15.75" x14ac:dyDescent="0.25">
      <c r="E27" s="40"/>
    </row>
    <row r="28" spans="1:12" ht="15.75" x14ac:dyDescent="0.25">
      <c r="E28" s="40"/>
    </row>
    <row r="29" spans="1:12" ht="15.75" x14ac:dyDescent="0.25">
      <c r="E29" s="40"/>
    </row>
    <row r="30" spans="1:12" ht="15.75" x14ac:dyDescent="0.25">
      <c r="E30" s="40"/>
    </row>
    <row r="31" spans="1:12" ht="15.75" x14ac:dyDescent="0.25">
      <c r="E31" s="40"/>
    </row>
    <row r="32" spans="1:12" ht="15.75" x14ac:dyDescent="0.25">
      <c r="E32" s="40"/>
    </row>
    <row r="33" spans="5:5" ht="15.75" x14ac:dyDescent="0.25">
      <c r="E33" s="41"/>
    </row>
  </sheetData>
  <mergeCells count="8">
    <mergeCell ref="A19:I19"/>
    <mergeCell ref="A20:I20"/>
    <mergeCell ref="A4:K4"/>
    <mergeCell ref="F7:H7"/>
    <mergeCell ref="I7:J7"/>
    <mergeCell ref="A8:L8"/>
    <mergeCell ref="E10:F10"/>
    <mergeCell ref="A18:D18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BILAN</vt:lpstr>
      <vt:lpstr>JANVIER 2019</vt:lpstr>
      <vt:lpstr>FEVRIER 2019</vt:lpstr>
      <vt:lpstr>MARS 2019</vt:lpstr>
      <vt:lpstr>AVRIL 2019</vt:lpstr>
      <vt:lpstr>MAI 2019</vt:lpstr>
      <vt:lpstr>JUIN 2019</vt:lpstr>
      <vt:lpstr>JUILLET 2019</vt:lpstr>
      <vt:lpstr>AOUT 2019</vt:lpstr>
      <vt:lpstr>SEPTEMBRE 2019</vt:lpstr>
      <vt:lpstr>OCTOBRE 2019</vt:lpstr>
      <vt:lpstr>NOVEMBRE 2019</vt:lpstr>
      <vt:lpstr>DECEMBRE 2019 </vt:lpstr>
      <vt:lpstr>JANVIER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2019-12-13T15:44:10Z</cp:lastPrinted>
  <dcterms:created xsi:type="dcterms:W3CDTF">2013-02-10T07:37:00Z</dcterms:created>
  <dcterms:modified xsi:type="dcterms:W3CDTF">2020-12-10T10:01:27Z</dcterms:modified>
</cp:coreProperties>
</file>