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COULIBALY ADAMA\"/>
    </mc:Choice>
  </mc:AlternateContent>
  <bookViews>
    <workbookView xWindow="0" yWindow="0" windowWidth="19200" windowHeight="11595" firstSheet="19" activeTab="26"/>
  </bookViews>
  <sheets>
    <sheet name="ETAT DES CAUTIONS" sheetId="23" r:id="rId1"/>
    <sheet name="DECEMBRE 2018" sheetId="54" r:id="rId2"/>
    <sheet name="IMPOT 2020" sheetId="66" r:id="rId3"/>
    <sheet name="JANVIER 19" sheetId="55" r:id="rId4"/>
    <sheet name="FEVRIER 2019" sheetId="56" r:id="rId5"/>
    <sheet name="MARS 2019" sheetId="57" r:id="rId6"/>
    <sheet name="AVRIL 2019" sheetId="58" r:id="rId7"/>
    <sheet name="MAI 2019" sheetId="59" r:id="rId8"/>
    <sheet name="JUIN 2019" sheetId="60" r:id="rId9"/>
    <sheet name="JUILLET 2019" sheetId="61" r:id="rId10"/>
    <sheet name="AOUT 2019" sheetId="62" r:id="rId11"/>
    <sheet name="SEPTEMBRE 2019" sheetId="63" r:id="rId12"/>
    <sheet name="OCTOBRE 2019" sheetId="64" r:id="rId13"/>
    <sheet name="NOVEMBRE 2019" sheetId="65" r:id="rId14"/>
    <sheet name="DECEMBRE 2019" sheetId="67" r:id="rId15"/>
    <sheet name="JANVIER 2020" sheetId="68" r:id="rId16"/>
    <sheet name="FEVRIER 2020" sheetId="69" r:id="rId17"/>
    <sheet name="MARS 2020" sheetId="70" r:id="rId18"/>
    <sheet name="AVRIL 2020" sheetId="71" r:id="rId19"/>
    <sheet name="MAI 2020" sheetId="72" r:id="rId20"/>
    <sheet name="JUIN 2020" sheetId="73" r:id="rId21"/>
    <sheet name="JUILLET 2020" sheetId="74" r:id="rId22"/>
    <sheet name="AOUT 2020" sheetId="75" r:id="rId23"/>
    <sheet name="SEPTEMBRE 2020" sheetId="76" r:id="rId24"/>
    <sheet name="OCTOBRE 2020" sheetId="77" r:id="rId25"/>
    <sheet name="NOVEMBRE 2020" sheetId="78" r:id="rId26"/>
    <sheet name="DECEMBRE 2020" sheetId="79" r:id="rId27"/>
  </sheets>
  <calcPr calcId="152511"/>
</workbook>
</file>

<file path=xl/calcChain.xml><?xml version="1.0" encoding="utf-8"?>
<calcChain xmlns="http://schemas.openxmlformats.org/spreadsheetml/2006/main">
  <c r="J23" i="79" l="1"/>
  <c r="J22" i="79"/>
  <c r="H21" i="79"/>
  <c r="I21" i="79"/>
  <c r="J21" i="79"/>
  <c r="J15" i="79"/>
  <c r="J16" i="79"/>
  <c r="J17" i="79"/>
  <c r="J18" i="79"/>
  <c r="J19" i="79"/>
  <c r="J20" i="79"/>
  <c r="J14" i="79"/>
  <c r="J25" i="79" l="1"/>
  <c r="G21" i="79"/>
  <c r="F21" i="79"/>
  <c r="E21" i="79"/>
  <c r="J26" i="78"/>
  <c r="J15" i="78" l="1"/>
  <c r="J16" i="78"/>
  <c r="J18" i="78"/>
  <c r="J19" i="78"/>
  <c r="J20" i="78"/>
  <c r="J14" i="78"/>
  <c r="F21" i="78"/>
  <c r="G21" i="78"/>
  <c r="H21" i="78"/>
  <c r="I21" i="78"/>
  <c r="J21" i="78" l="1"/>
  <c r="J26" i="77"/>
  <c r="H20" i="77"/>
  <c r="I20" i="77"/>
  <c r="J15" i="77"/>
  <c r="J17" i="77"/>
  <c r="J18" i="77"/>
  <c r="J20" i="77" s="1"/>
  <c r="J19" i="77"/>
  <c r="J14" i="77"/>
  <c r="J22" i="78" l="1"/>
  <c r="J23" i="78" s="1"/>
  <c r="J21" i="77"/>
  <c r="J22" i="77" s="1"/>
  <c r="J28" i="78"/>
  <c r="E21" i="78"/>
  <c r="G20" i="77" l="1"/>
  <c r="F20" i="77"/>
  <c r="E20" i="77"/>
  <c r="H20" i="76" l="1"/>
  <c r="I20" i="76"/>
  <c r="J15" i="76"/>
  <c r="J16" i="76"/>
  <c r="J17" i="76"/>
  <c r="J18" i="76"/>
  <c r="J19" i="76"/>
  <c r="J14" i="76"/>
  <c r="J20" i="76" l="1"/>
  <c r="J21" i="76"/>
  <c r="J22" i="76" s="1"/>
  <c r="J26" i="76" s="1"/>
  <c r="J27" i="75"/>
  <c r="G20" i="76"/>
  <c r="F20" i="76"/>
  <c r="E20" i="76"/>
  <c r="H20" i="75" l="1"/>
  <c r="I20" i="75"/>
  <c r="J15" i="75"/>
  <c r="J16" i="75"/>
  <c r="J17" i="75"/>
  <c r="J18" i="75"/>
  <c r="J19" i="75"/>
  <c r="J14" i="75"/>
  <c r="J20" i="75" l="1"/>
  <c r="G20" i="75"/>
  <c r="F20" i="75"/>
  <c r="E20" i="75"/>
  <c r="J21" i="75" l="1"/>
  <c r="J22" i="75" s="1"/>
  <c r="G20" i="74"/>
  <c r="H20" i="74"/>
  <c r="I20" i="74"/>
  <c r="J18" i="74"/>
  <c r="J19" i="74"/>
  <c r="J14" i="74"/>
  <c r="B6" i="73" l="1"/>
  <c r="F20" i="74"/>
  <c r="E20" i="74"/>
  <c r="J17" i="74"/>
  <c r="J20" i="74" s="1"/>
  <c r="J21" i="74" l="1"/>
  <c r="J22" i="74" s="1"/>
  <c r="J26" i="74" s="1"/>
  <c r="J25" i="73"/>
  <c r="I19" i="73"/>
  <c r="H19" i="73"/>
  <c r="G19" i="73"/>
  <c r="F19" i="73"/>
  <c r="E19" i="73"/>
  <c r="J16" i="73"/>
  <c r="J14" i="73"/>
  <c r="J19" i="73" l="1"/>
  <c r="J20" i="73"/>
  <c r="J21" i="73" s="1"/>
  <c r="J26" i="72"/>
  <c r="J14" i="72"/>
  <c r="J15" i="72"/>
  <c r="J16" i="72"/>
  <c r="J17" i="72"/>
  <c r="J18" i="72"/>
  <c r="H19" i="72" l="1"/>
  <c r="I19" i="72"/>
  <c r="J19" i="72"/>
  <c r="J20" i="72" s="1"/>
  <c r="J21" i="72" s="1"/>
  <c r="J36" i="70"/>
  <c r="G19" i="72"/>
  <c r="F19" i="72"/>
  <c r="E19" i="72"/>
  <c r="H19" i="71" l="1"/>
  <c r="I19" i="71"/>
  <c r="J14" i="71"/>
  <c r="J19" i="71" s="1"/>
  <c r="J15" i="71"/>
  <c r="J16" i="71"/>
  <c r="J17" i="71"/>
  <c r="J18" i="71"/>
  <c r="J13" i="71"/>
  <c r="J20" i="71" l="1"/>
  <c r="J21" i="71" s="1"/>
  <c r="J28" i="71" s="1"/>
  <c r="G19" i="71"/>
  <c r="F19" i="71"/>
  <c r="E19" i="71"/>
  <c r="J24" i="70" l="1"/>
  <c r="H18" i="70"/>
  <c r="I18" i="70"/>
  <c r="J14" i="70"/>
  <c r="J18" i="70" s="1"/>
  <c r="J19" i="70" s="1"/>
  <c r="J20" i="70" s="1"/>
  <c r="J16" i="70"/>
  <c r="J17" i="70"/>
  <c r="J13" i="70"/>
  <c r="J27" i="69" l="1"/>
  <c r="J18" i="69"/>
  <c r="J13" i="69"/>
  <c r="G18" i="70" l="1"/>
  <c r="F18" i="70"/>
  <c r="E18" i="70"/>
  <c r="J14" i="69"/>
  <c r="J15" i="69"/>
  <c r="J16" i="69"/>
  <c r="J17" i="69"/>
  <c r="H18" i="69"/>
  <c r="I18" i="69"/>
  <c r="J32" i="68" l="1"/>
  <c r="G18" i="69"/>
  <c r="F18" i="69"/>
  <c r="E18" i="69"/>
  <c r="J19" i="69" l="1"/>
  <c r="J20" i="69" s="1"/>
  <c r="H18" i="68"/>
  <c r="I18" i="68"/>
  <c r="J14" i="68"/>
  <c r="J15" i="68"/>
  <c r="J16" i="68"/>
  <c r="J17" i="68"/>
  <c r="J13" i="68"/>
  <c r="J18" i="68" l="1"/>
  <c r="J19" i="68"/>
  <c r="J20" i="68" s="1"/>
  <c r="J26" i="68" s="1"/>
  <c r="G18" i="68"/>
  <c r="F18" i="68"/>
  <c r="E18" i="68"/>
  <c r="J33" i="67" l="1"/>
  <c r="H18" i="67"/>
  <c r="I18" i="67"/>
  <c r="J14" i="67"/>
  <c r="J15" i="67"/>
  <c r="J16" i="67"/>
  <c r="J17" i="67"/>
  <c r="J13" i="67"/>
  <c r="J18" i="67" l="1"/>
  <c r="G18" i="67"/>
  <c r="F18" i="67"/>
  <c r="E18" i="67"/>
  <c r="J28" i="65"/>
  <c r="J24" i="65"/>
  <c r="J19" i="67" l="1"/>
  <c r="J20" i="67" s="1"/>
  <c r="J27" i="67" s="1"/>
  <c r="H18" i="65"/>
  <c r="I18" i="65"/>
  <c r="J14" i="65"/>
  <c r="J15" i="65"/>
  <c r="J16" i="65"/>
  <c r="J17" i="65"/>
  <c r="J13" i="65"/>
  <c r="J18" i="65" l="1"/>
  <c r="G18" i="65"/>
  <c r="F18" i="65"/>
  <c r="E18" i="65"/>
  <c r="J24" i="64"/>
  <c r="J20" i="64"/>
  <c r="J19" i="64"/>
  <c r="H18" i="64"/>
  <c r="I18" i="64"/>
  <c r="J18" i="64"/>
  <c r="J14" i="64"/>
  <c r="J15" i="64"/>
  <c r="J16" i="64"/>
  <c r="J17" i="64"/>
  <c r="J13" i="64"/>
  <c r="J19" i="65" l="1"/>
  <c r="J20" i="65"/>
  <c r="G18" i="64"/>
  <c r="F18" i="64"/>
  <c r="E18" i="64"/>
  <c r="J14" i="63" l="1"/>
  <c r="J18" i="63" s="1"/>
  <c r="F18" i="63"/>
  <c r="G18" i="63"/>
  <c r="H18" i="63"/>
  <c r="I18" i="63"/>
  <c r="J25" i="62" l="1"/>
  <c r="F18" i="62" l="1"/>
  <c r="G18" i="62"/>
  <c r="H18" i="62"/>
  <c r="I18" i="62"/>
  <c r="J20" i="60" l="1"/>
  <c r="J24" i="60" s="1"/>
  <c r="J20" i="59"/>
  <c r="E18" i="63"/>
  <c r="J17" i="63"/>
  <c r="J16" i="63"/>
  <c r="J15" i="63"/>
  <c r="J13" i="63"/>
  <c r="E18" i="62"/>
  <c r="J17" i="62"/>
  <c r="J16" i="62"/>
  <c r="J18" i="62" s="1"/>
  <c r="J15" i="62"/>
  <c r="J13" i="62"/>
  <c r="J19" i="62" l="1"/>
  <c r="J20" i="62" s="1"/>
  <c r="J19" i="63"/>
  <c r="J20" i="63" s="1"/>
  <c r="J24" i="63" s="1"/>
  <c r="J27" i="63" s="1"/>
  <c r="J23" i="61"/>
  <c r="I17" i="61"/>
  <c r="H17" i="61"/>
  <c r="G17" i="61"/>
  <c r="F17" i="61"/>
  <c r="E17" i="61"/>
  <c r="J16" i="61"/>
  <c r="J17" i="61" s="1"/>
  <c r="J15" i="61"/>
  <c r="J14" i="61"/>
  <c r="J12" i="61"/>
  <c r="I17" i="60"/>
  <c r="H17" i="60"/>
  <c r="G17" i="60"/>
  <c r="F17" i="60"/>
  <c r="E17" i="60"/>
  <c r="J16" i="60"/>
  <c r="J15" i="60"/>
  <c r="J14" i="60"/>
  <c r="J13" i="60"/>
  <c r="J12" i="60"/>
  <c r="I17" i="59"/>
  <c r="H17" i="59"/>
  <c r="G17" i="59"/>
  <c r="F17" i="59"/>
  <c r="E17" i="59"/>
  <c r="J16" i="59"/>
  <c r="J15" i="59"/>
  <c r="J14" i="59"/>
  <c r="J13" i="59"/>
  <c r="J12" i="59"/>
  <c r="J17" i="60" l="1"/>
  <c r="J17" i="59"/>
  <c r="J18" i="59" s="1"/>
  <c r="J25" i="59" s="1"/>
  <c r="J18" i="61"/>
  <c r="J19" i="61" s="1"/>
  <c r="J24" i="58"/>
  <c r="J13" i="58"/>
  <c r="J14" i="58"/>
  <c r="J15" i="58"/>
  <c r="J16" i="58"/>
  <c r="J18" i="60" l="1"/>
  <c r="I17" i="58"/>
  <c r="H17" i="58"/>
  <c r="G17" i="58"/>
  <c r="F17" i="58"/>
  <c r="E17" i="58"/>
  <c r="J12" i="58"/>
  <c r="J17" i="58" l="1"/>
  <c r="J18" i="58" s="1"/>
  <c r="J19" i="58" s="1"/>
  <c r="J27" i="57"/>
  <c r="H17" i="57" l="1"/>
  <c r="I17" i="57"/>
  <c r="J17" i="57"/>
  <c r="J13" i="57"/>
  <c r="J14" i="57"/>
  <c r="J15" i="57"/>
  <c r="J16" i="57"/>
  <c r="J12" i="57"/>
  <c r="J25" i="56" l="1"/>
  <c r="J25" i="55"/>
  <c r="J18" i="57" l="1"/>
  <c r="J19" i="57" s="1"/>
  <c r="J24" i="57" s="1"/>
  <c r="G17" i="57"/>
  <c r="F17" i="57"/>
  <c r="E17" i="57"/>
  <c r="J19" i="56"/>
  <c r="J18" i="56"/>
  <c r="J13" i="56"/>
  <c r="H17" i="56" l="1"/>
  <c r="J17" i="56"/>
  <c r="J14" i="56"/>
  <c r="J12" i="56"/>
  <c r="G17" i="56" l="1"/>
  <c r="F17" i="56"/>
  <c r="E17" i="56"/>
  <c r="H17" i="55" l="1"/>
  <c r="J15" i="55"/>
  <c r="J14" i="55"/>
  <c r="J12" i="55"/>
  <c r="J17" i="55" s="1"/>
  <c r="J19" i="55" l="1"/>
  <c r="J18" i="55"/>
  <c r="G17" i="55"/>
  <c r="F17" i="55"/>
  <c r="E17" i="55"/>
  <c r="J22" i="55" l="1"/>
  <c r="J22" i="54"/>
  <c r="J19" i="54"/>
  <c r="J18" i="54"/>
  <c r="H17" i="54"/>
  <c r="I17" i="54"/>
  <c r="J17" i="54"/>
  <c r="G17" i="54" l="1"/>
  <c r="F17" i="54"/>
  <c r="E17" i="54"/>
  <c r="J15" i="54"/>
  <c r="J12" i="54"/>
  <c r="D7" i="23" l="1"/>
</calcChain>
</file>

<file path=xl/sharedStrings.xml><?xml version="1.0" encoding="utf-8"?>
<sst xmlns="http://schemas.openxmlformats.org/spreadsheetml/2006/main" count="1650" uniqueCount="371">
  <si>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</si>
  <si>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</si>
  <si>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</si>
  <si>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</si>
  <si>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</si>
  <si>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</si>
  <si>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</si>
  <si>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</si>
  <si>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</si>
  <si>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</si>
  <si>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</si>
  <si>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</si>
  <si>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</si>
  <si>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</si>
  <si>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</si>
  <si>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</si>
  <si>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BENEFICIAIRE: COULIBALY ADAMA</t>
  </si>
  <si>
    <t>N° CC: 8809157K</t>
  </si>
  <si>
    <t xml:space="preserve">03 BP 216 ABIDJAN 03  </t>
  </si>
  <si>
    <t>ABOBO GARE BC: LOT N° 28 / ÎLOT 04</t>
  </si>
  <si>
    <t>DIOMANDE ADAMA</t>
  </si>
  <si>
    <t>2 F2</t>
  </si>
  <si>
    <t>DIOMANDE LACINA</t>
  </si>
  <si>
    <t>3 F2</t>
  </si>
  <si>
    <t>05207147 - 02241593</t>
  </si>
  <si>
    <t>DAGNOGO BASSAROU</t>
  </si>
  <si>
    <t>5 F2</t>
  </si>
  <si>
    <t>6 F2</t>
  </si>
  <si>
    <t>CISSE ADAMA</t>
  </si>
  <si>
    <t>48680703 - 05018290</t>
  </si>
  <si>
    <t>CAUTIONS</t>
  </si>
  <si>
    <t>M COULIBALY MAMADOU Cel. 08 31 99 32 - 06 57 91 17 - 02 25 31 55</t>
  </si>
  <si>
    <t xml:space="preserve"> ETAT DES CAUTIONS EN AVOIR AVEC LE PROPRIETAIRE</t>
  </si>
  <si>
    <t>CCGIM</t>
  </si>
  <si>
    <t>PART CCGIM</t>
  </si>
  <si>
    <t>MONTANT A VERSER</t>
  </si>
  <si>
    <t>ORANGE MONEY</t>
  </si>
  <si>
    <t>05484185</t>
  </si>
  <si>
    <t>TOTAUX</t>
  </si>
  <si>
    <t>48 68 07 03 - 05 01 82 90 - 02 12  12 09</t>
  </si>
  <si>
    <t>01067636 - 07554972</t>
  </si>
  <si>
    <t>CISSE ADAMA 75522934</t>
  </si>
  <si>
    <t>Mme COULIBALY : 68 58 20 31</t>
  </si>
  <si>
    <t>07344722</t>
  </si>
  <si>
    <t>01 F3</t>
  </si>
  <si>
    <t>KONE SIDIKE</t>
  </si>
  <si>
    <t>M KONE SIDIKE a payé 2 mois de caution + 2 mois d'avance (4*85000 F CFA) soit la somme de 240 000 F CFA remise à dame OUATTARA veuve COULIBALY le 17 jiuin 2018</t>
  </si>
  <si>
    <t>M KONE SIDIKE a payé le mois de Novembre 2018 le 10/10/18 par MTN 85 000F + 15 000F le reste des commissions CCGIM (100 000 f)</t>
  </si>
  <si>
    <t>FICHE DES ENCAISSEMENTS : MOIS DE DECEMBRE 2018</t>
  </si>
  <si>
    <t>10/12/18</t>
  </si>
  <si>
    <t>01/19 OM</t>
  </si>
  <si>
    <t>03/12/18</t>
  </si>
  <si>
    <t>BAIL 12/18</t>
  </si>
  <si>
    <t>29/12/18</t>
  </si>
  <si>
    <t>FICHE DES ENCAISSEMENTS : MOIS DE JANVIER 2019 2018</t>
  </si>
  <si>
    <t>10/12/18 OM</t>
  </si>
  <si>
    <t>BAIL 01/19</t>
  </si>
  <si>
    <t>10/01/19</t>
  </si>
  <si>
    <t>14/01/19</t>
  </si>
  <si>
    <t>12/01/19</t>
  </si>
  <si>
    <t>FICHE DES ENCAISSEMENTS : MOIS DE  FEVRIER 2019</t>
  </si>
  <si>
    <t>07/02/19</t>
  </si>
  <si>
    <t>BORA ASSATA</t>
  </si>
  <si>
    <t>46299201</t>
  </si>
  <si>
    <t>MONTANT DU 01/01/2019</t>
  </si>
  <si>
    <t>VERSEMENT EFFECTUE A LA BACI</t>
  </si>
  <si>
    <t>MONTANT TOTAL 12/2018</t>
  </si>
  <si>
    <t>BAIL 02/2019</t>
  </si>
  <si>
    <t>BAIL 02/19</t>
  </si>
  <si>
    <t>COMMISSION BAIL 90 000 F</t>
  </si>
  <si>
    <t>MONTANT BAIL A VERSER</t>
  </si>
  <si>
    <t>MONTANT TOTAL A VERSER</t>
  </si>
  <si>
    <t>12/02/19</t>
  </si>
  <si>
    <t>OM 03/19</t>
  </si>
  <si>
    <t>11/02/19</t>
  </si>
  <si>
    <t xml:space="preserve">01/02/19 </t>
  </si>
  <si>
    <t>15/02/19</t>
  </si>
  <si>
    <t xml:space="preserve"> MLLE BORA ASSITA AU N 2F2 A PAYER 50 000F CORRESPONDANT A 02 MOIS DE CAUTION  LE 01/02/19 AU PRES DE M COULIBALY MAMADOU </t>
  </si>
  <si>
    <t>AVANCE 50 000F (02+03/19) + CAUTION (50 000f) UTILISER POUR LES FRAIS DE TRAVAUX DE L APPARTEMENT 2F2</t>
  </si>
  <si>
    <t>FICHE DES ENCAISSEMENTS : MOIS DE  MARS 2019</t>
  </si>
  <si>
    <t>AV 02+03/19</t>
  </si>
  <si>
    <t>01/02/19</t>
  </si>
  <si>
    <t xml:space="preserve"> MLLE BORA ASSITA AU N° 2F2 A PAYER 50 000F CORRESPONDANT A 02 MOIS DE CAUTION  LE 01/02/19 AU PRES DE M COULIBALY MAMADOU </t>
  </si>
  <si>
    <t>RESTE A VERSER</t>
  </si>
  <si>
    <t>LOYERS A VERSER 02/2019</t>
  </si>
  <si>
    <t>VERSE A LA BACI LE 20/02/2019</t>
  </si>
  <si>
    <t>50000 F AVANCES DE 2F2 ENCAISSES PAR MAMADOU</t>
  </si>
  <si>
    <t>VERSE A LA BACI LE 20 /02/219</t>
  </si>
  <si>
    <t xml:space="preserve">RESTE A VERSER </t>
  </si>
  <si>
    <t>RELIQUAT DE 01/2019</t>
  </si>
  <si>
    <t>TOTAL A VERSER</t>
  </si>
  <si>
    <t>1 F3</t>
  </si>
  <si>
    <t>VERSE LE 20/02/2019 A LA BACI  183 050 F CFA RESTANT A VERSER 4150 F</t>
  </si>
  <si>
    <t>12/03/19</t>
  </si>
  <si>
    <t>OM 04/19</t>
  </si>
  <si>
    <t>15/03/19</t>
  </si>
  <si>
    <t>19/03/19</t>
  </si>
  <si>
    <t>HUISSIER SIGNIFICATION DE LA GROSSE</t>
  </si>
  <si>
    <t>SOMME A VERSER</t>
  </si>
  <si>
    <t>HUISSIER PROCEDURE D'EXPULSION</t>
  </si>
  <si>
    <t>FICHE DES ENCAISSEMENTS : MOIS D'AVRIL 2019</t>
  </si>
  <si>
    <t>BAIL  03/19</t>
  </si>
  <si>
    <t>BAIL 04 /19</t>
  </si>
  <si>
    <t>09/04/19</t>
  </si>
  <si>
    <t>AV 05/19</t>
  </si>
  <si>
    <t>10/04/19</t>
  </si>
  <si>
    <t>LOYERS A VERSER 04/2019</t>
  </si>
  <si>
    <t>RELIQUAT MARS 2019</t>
  </si>
  <si>
    <t>15/04/19</t>
  </si>
  <si>
    <t>FICHE DES ENCAISSEMENTS : MOIS DE JUILLET 2019</t>
  </si>
  <si>
    <t>16/07/19</t>
  </si>
  <si>
    <t>AV 08/19</t>
  </si>
  <si>
    <t>13/07/19</t>
  </si>
  <si>
    <t>SOULEYMANE KONE</t>
  </si>
  <si>
    <t>47183002-86468696</t>
  </si>
  <si>
    <t>ZONGO LOUK MANE</t>
  </si>
  <si>
    <t>55234125</t>
  </si>
  <si>
    <t>15/07/19</t>
  </si>
  <si>
    <t>05/08/19</t>
  </si>
  <si>
    <t>BAIL 07/2019</t>
  </si>
  <si>
    <t>FICHE DES ENCAISSEMENTS : MOIS D'AOUT 2019</t>
  </si>
  <si>
    <t>19/08/19</t>
  </si>
  <si>
    <t>AV 09/19</t>
  </si>
  <si>
    <t>17/08/19</t>
  </si>
  <si>
    <t>03/08/19</t>
  </si>
  <si>
    <t>MOMO MTN</t>
  </si>
  <si>
    <t>FICHE DES ENCAISSEMENTS : MOIS DE SEPTEMBRE 2019</t>
  </si>
  <si>
    <t>20/08/19</t>
  </si>
  <si>
    <t>BAIL 09/2019</t>
  </si>
  <si>
    <t>LOYERS A VERSER 09/2019</t>
  </si>
  <si>
    <t>BAIL 08/2019</t>
  </si>
  <si>
    <t>LOYERS A VERSER 08/2019</t>
  </si>
  <si>
    <t>LOYERS A VERSER 06/08/2019 A LA BACI</t>
  </si>
  <si>
    <t>LOYERS  VERSES 06/08/2019 A LA BACI</t>
  </si>
  <si>
    <t>FICHE DES ENCAISSEMENTS : MOIS DE MAI 2019</t>
  </si>
  <si>
    <t>AV 06/19</t>
  </si>
  <si>
    <t>12/05/19</t>
  </si>
  <si>
    <t>AV 05+06/19</t>
  </si>
  <si>
    <t>AVANCES ENCAISSEES PAR M COULIBALY MAMADOU</t>
  </si>
  <si>
    <t>BAIL 04/2019</t>
  </si>
  <si>
    <t>03/05/19 BHCI</t>
  </si>
  <si>
    <t>RELIQUAT AVRIL 2019</t>
  </si>
  <si>
    <t>FICHE DES ENCAISSEMENTS : MOIS DE JUIN 2019</t>
  </si>
  <si>
    <t>14/06/19</t>
  </si>
  <si>
    <t>AV 06+07/19</t>
  </si>
  <si>
    <t>BAIL 05/20195</t>
  </si>
  <si>
    <t>05/06/19 BHCI</t>
  </si>
  <si>
    <t>AVANCES ENCAISSEES  PAR  M COULIBALY MAMADOU</t>
  </si>
  <si>
    <t>06/08/19</t>
  </si>
  <si>
    <t>22/08/19</t>
  </si>
  <si>
    <t>ESPECES</t>
  </si>
  <si>
    <t>AVANCE 50 000 F (02+03/19) + CAUTION (50 000 F) UTILISER POUR LES FRAIS DE TRAVAUX DE L APPARTEMENT 2F2</t>
  </si>
  <si>
    <t xml:space="preserve">A LIBERE L'APPARTEMENT EN JUIN 2019 AU PROFIT DE SON FRERE </t>
  </si>
  <si>
    <t xml:space="preserve">AV 07+08/19 </t>
  </si>
  <si>
    <t>BAMBA MOHAMED L. F</t>
  </si>
  <si>
    <t>45786758 -46299201</t>
  </si>
  <si>
    <t>A PAYE  125 000 F LE 10 JUIN  A M COULIBALY MAMADOU (AVANCES 50 000 F + CAUTION 50 000 F</t>
  </si>
  <si>
    <t xml:space="preserve">+ COMMISSION CCGIM 25 000 F ) </t>
  </si>
  <si>
    <t>ARRIERE 5F2 PAYE A M COULIBALY MAMADOU</t>
  </si>
  <si>
    <t>BAMBA MOHAMED L.F</t>
  </si>
  <si>
    <t>04/09/19</t>
  </si>
  <si>
    <t>MTN</t>
  </si>
  <si>
    <t>MONTANT VERSE A LA BACI le 05/09/2019</t>
  </si>
  <si>
    <t>RELIQUAT AOUT 2019</t>
  </si>
  <si>
    <t>06/09/19</t>
  </si>
  <si>
    <t>OUATTARA EPOUSE BARRA-GNON DITE NAHOUA     CEL. 00 33 119929185  BACI N° CPTE: 11173050005</t>
  </si>
  <si>
    <t>AV 10/19</t>
  </si>
  <si>
    <t>12/09/19</t>
  </si>
  <si>
    <t>45786758</t>
  </si>
  <si>
    <t>03/10/19</t>
  </si>
  <si>
    <t>MONTANT VERSE A LA BACI LE 03/10/2019</t>
  </si>
  <si>
    <t>10/06/19</t>
  </si>
  <si>
    <t>AV 07+08/19</t>
  </si>
  <si>
    <t>AVANCES 2 F2 50 000 F ENCAISSES PAR M COULIBALY MAMADOU</t>
  </si>
  <si>
    <t>FICHE DES ENCAISSEMENTS : MOIS D'OCTOBRE 2019</t>
  </si>
  <si>
    <t>06/10/19</t>
  </si>
  <si>
    <t>PENALITES= FRAIS DE JUSTICE + PENALITES DE RETARD = (230 600 + 65250)</t>
  </si>
  <si>
    <t>BAIL 10/2019</t>
  </si>
  <si>
    <t>11/10/19</t>
  </si>
  <si>
    <t>AV 11/19</t>
  </si>
  <si>
    <t>09/11/19</t>
  </si>
  <si>
    <t>FICHE DES ENCAISSEMENTS : MOIS DE NOVEMBRE 2019</t>
  </si>
  <si>
    <t>BAIL 11/2019</t>
  </si>
  <si>
    <t>ETAT D'OCUPATION  NOVEMBRE 2019</t>
  </si>
  <si>
    <t>VACANT EN CONSTRUCTION</t>
  </si>
  <si>
    <t>2 F3</t>
  </si>
  <si>
    <t>Nbre de Pièces</t>
  </si>
  <si>
    <t>FAMILLE COULIBALY</t>
  </si>
  <si>
    <t>08319932 - 06579117</t>
  </si>
  <si>
    <t>OUATTARA ZAKARIA</t>
  </si>
  <si>
    <t>3 F3</t>
  </si>
  <si>
    <t>06307608</t>
  </si>
  <si>
    <t>NATURE OCUPANT</t>
  </si>
  <si>
    <t>LOCATIARE</t>
  </si>
  <si>
    <t>VACANT</t>
  </si>
  <si>
    <t>PROPRIETAIRE</t>
  </si>
  <si>
    <t>BAIL FACI</t>
  </si>
  <si>
    <t>BAIL FACI : Retenues Fiscales : 129 000 F prelevé à la source</t>
  </si>
  <si>
    <t xml:space="preserve">           A-                                                 IMMEUBLE R+1</t>
  </si>
  <si>
    <t>ENFANTS PROPRIETAIRE</t>
  </si>
  <si>
    <t>08319932-06579117</t>
  </si>
  <si>
    <t>1 F2+4F2</t>
  </si>
  <si>
    <t>TOTAL ANNUEL      A</t>
  </si>
  <si>
    <t>TOTAL ANNUEL    B</t>
  </si>
  <si>
    <t>TOTAL ANNUEL   A+ B</t>
  </si>
  <si>
    <t>BENEFICIAIRE: COULIBALY ADAMA  N° CC: 8809157K</t>
  </si>
  <si>
    <t>M COULIBALY  MAMADOU: 08319932 -06579117</t>
  </si>
  <si>
    <t xml:space="preserve">VEUVE OUATTARA EPOUSE BARRA-GNON DITE NAHOUA     CEL. 00 33 119929185  </t>
  </si>
  <si>
    <r>
      <rPr>
        <b/>
        <sz val="14"/>
        <color theme="1"/>
        <rFont val="Calibri"/>
        <family val="2"/>
        <scheme val="minor"/>
      </rPr>
      <t>B</t>
    </r>
    <r>
      <rPr>
        <b/>
        <sz val="9"/>
        <color theme="1"/>
        <rFont val="Calibri"/>
        <family val="2"/>
        <scheme val="minor"/>
      </rPr>
      <t>-     MAISON BASSE COMPRENANT 6 APPARTEMENTS DE 2 PIECES dont 2 occupées (1F2 et 4F2) par les enfants du proprietaire,</t>
    </r>
  </si>
  <si>
    <t>4 F3</t>
  </si>
  <si>
    <t>MONTANT VERSE A LA BACI LE 14/11/2019</t>
  </si>
  <si>
    <t>14/11/19</t>
  </si>
  <si>
    <t>06/11/19</t>
  </si>
  <si>
    <t>04/11/19</t>
  </si>
  <si>
    <t>TOTAL 11/2019</t>
  </si>
  <si>
    <t>IMPOTS PAYES A ABOBO  LE  28/11/2019</t>
  </si>
  <si>
    <t>06/12/19</t>
  </si>
  <si>
    <t>TRANSPORTS DGI + ABOBO +  POURBOIRE AGENT IMPOT</t>
  </si>
  <si>
    <t>REGULARISATION LOYERS 10/19</t>
  </si>
  <si>
    <t>TOTAL  A PAYER 11/2019</t>
  </si>
  <si>
    <t>FICHE DES ENCAISSEMENTS : MOIS DE DECEMBRE 2019</t>
  </si>
  <si>
    <t>BAIL 12/2019</t>
  </si>
  <si>
    <t>TOTAL 12/2019</t>
  </si>
  <si>
    <t>08/12/19</t>
  </si>
  <si>
    <t>16/12/19</t>
  </si>
  <si>
    <t>RELIQUAT  11/2019</t>
  </si>
  <si>
    <t>PAIEMENT IMPOT AVANCE ARRIERE</t>
  </si>
  <si>
    <t>TRANSPORT YOP-ABOBO-PLATEAU-YOP</t>
  </si>
  <si>
    <t>18/12/19</t>
  </si>
  <si>
    <t>ARRIERES IMOTS 2003-2018</t>
  </si>
  <si>
    <r>
      <t>REDUCTION 65</t>
    </r>
    <r>
      <rPr>
        <sz val="11"/>
        <color theme="1"/>
        <rFont val="Calibri"/>
        <family val="2"/>
      </rPr>
      <t>%</t>
    </r>
  </si>
  <si>
    <t>RESTE A PAYER 2020</t>
  </si>
  <si>
    <t>RETENUES FISCALES 11/19+12/19</t>
  </si>
  <si>
    <t>BAIL 01/2020</t>
  </si>
  <si>
    <t>TOTAL 01/2020</t>
  </si>
  <si>
    <t>RELIQUAT DECEMBRE 2019</t>
  </si>
  <si>
    <t>FRAIS HUSSIER CONTRE DIOMANDE LACINA</t>
  </si>
  <si>
    <t>03/01/20</t>
  </si>
  <si>
    <t>09/01/20</t>
  </si>
  <si>
    <t>MTN MONO</t>
  </si>
  <si>
    <t>14/01/20</t>
  </si>
  <si>
    <t xml:space="preserve"> AV 02/20 OM</t>
  </si>
  <si>
    <t>15/01/20</t>
  </si>
  <si>
    <t>FICHE DES ENCAISSEMENTS : MOIS DE FEVRIER 2020</t>
  </si>
  <si>
    <t>FICHE DES ENCAISSEMENTS : MOIS DE JANVIER 2020</t>
  </si>
  <si>
    <t>TOTAL 02/2020</t>
  </si>
  <si>
    <t>FRAIS DE RETRAIT ORANGE MONEY 2100 F POUR LE LOYER DE 85 000 F</t>
  </si>
  <si>
    <t>DÉJÀ PERCU PAR PROPRIETAIRE LE 24/01/2020</t>
  </si>
  <si>
    <t>A LIBERE LA MAISON LE 13/02/2020 AVEC HUSSIER Me PKALOU</t>
  </si>
  <si>
    <t>KIPRE SERI MITTERAN</t>
  </si>
  <si>
    <t>47231195-06601111</t>
  </si>
  <si>
    <t>13/02/20</t>
  </si>
  <si>
    <t>07/02/20</t>
  </si>
  <si>
    <t>05/02/20</t>
  </si>
  <si>
    <t>CAUTION 2 MOIS</t>
  </si>
  <si>
    <t>24/01/20</t>
  </si>
  <si>
    <t>FICHE DES ENCAISSEMENTS : MOIS DE MARS 2020</t>
  </si>
  <si>
    <t>AV 03+04/20</t>
  </si>
  <si>
    <t xml:space="preserve"> A PAYE 2 MOIS DE CAUTION + 2 MOIS D'AVANCE POUR 03 + 04/2020</t>
  </si>
  <si>
    <t>15/02  AV 03/20 OM</t>
  </si>
  <si>
    <t>15/02/20</t>
  </si>
  <si>
    <t>TRAVAUX PEINTURE 3 F2</t>
  </si>
  <si>
    <t>BAIL 02/2020 PAYE LE 04/03/2020 A LA BHCI</t>
  </si>
  <si>
    <t>24/03/20</t>
  </si>
  <si>
    <t>OR MONEYAV  04/20</t>
  </si>
  <si>
    <t>05/03/20</t>
  </si>
  <si>
    <t>08/03/20</t>
  </si>
  <si>
    <t>OR MO AV  04/20</t>
  </si>
  <si>
    <t>BAIL 03/2020</t>
  </si>
  <si>
    <t>03/04/20</t>
  </si>
  <si>
    <t>BAMBA MOHAMED LACINE FRANK 2F2</t>
  </si>
  <si>
    <t>FICHE DES ENCAISSEMENTS : MOIS D'AVRIL 2020</t>
  </si>
  <si>
    <t>TROP PERCU 03/2020 LOYER DE M KONE SIDIKE AVRIL 2020 RECU PAR LE PROPRIETAIRE</t>
  </si>
  <si>
    <t>TOTAL 04/2020</t>
  </si>
  <si>
    <t>06/04/20</t>
  </si>
  <si>
    <t>FRAIS CONTRAT DE BAIL LOCATIF N° 2 F3</t>
  </si>
  <si>
    <t>SYLLA LASSINA</t>
  </si>
  <si>
    <t>46959051-07450873</t>
  </si>
  <si>
    <t>AV 05+06/20 PROPRIO</t>
  </si>
  <si>
    <t>14/04/20</t>
  </si>
  <si>
    <t>AVANCES DE  2MOIS APPARTEMENT N° 2 F3 LE 14/04/2020</t>
  </si>
  <si>
    <t>TOTAL 03/2020  VERSE LE 03/04/2020 AU PROPRIETAIRE</t>
  </si>
  <si>
    <t>A PAYE 2 MOIS AVANCE + 2 CAUTION + COMMISSION CCGIM (450 000 F LE 14/04/2020)</t>
  </si>
  <si>
    <t>CAUTION ET AVANCES RECUES PAR LE PROPRIETAIRE</t>
  </si>
  <si>
    <t>30/04/20</t>
  </si>
  <si>
    <t>FICHE DES ENCAISSEMENTS : MOIS DE MAI 2020</t>
  </si>
  <si>
    <t>BAIL 05/2020</t>
  </si>
  <si>
    <t>BAIL 04/2020</t>
  </si>
  <si>
    <t>TOTAL 05/2020</t>
  </si>
  <si>
    <t>08/05/20</t>
  </si>
  <si>
    <t>10/05/20</t>
  </si>
  <si>
    <t>RELIQUAT 05/2020</t>
  </si>
  <si>
    <t>01/06/20</t>
  </si>
  <si>
    <t>FICHE DES ENCAISSEMENTS : MOIS DE JUIN 2020</t>
  </si>
  <si>
    <t>01/07/20</t>
  </si>
  <si>
    <t>04/07/20</t>
  </si>
  <si>
    <t>BAIL 06/2020</t>
  </si>
  <si>
    <t>TOTAL 06/2020</t>
  </si>
  <si>
    <t>03/07/20</t>
  </si>
  <si>
    <t>BACI</t>
  </si>
  <si>
    <t>VERSEMENT FAIT PAR ORANGE MONEY 09 29 63 66 A LA DEMANDE DE HADJA OUATTARA VEUVE COULIBALY LE 04/07/2020</t>
  </si>
  <si>
    <t>FICHE DES ENCAISSEMENTS : MOIS DE JUILLET 2020</t>
  </si>
  <si>
    <t>10/07/20</t>
  </si>
  <si>
    <t>07/07/20</t>
  </si>
  <si>
    <t>BAIL 07/2020</t>
  </si>
  <si>
    <t>07/08/20</t>
  </si>
  <si>
    <t>BHCI</t>
  </si>
  <si>
    <t>TOTAL 07/2020</t>
  </si>
  <si>
    <t>08/08/20</t>
  </si>
  <si>
    <t>FICHE DES ENCAISSEMENTS : MOIS D'AOUT 2020</t>
  </si>
  <si>
    <t>10/08/20</t>
  </si>
  <si>
    <t>ORANGE</t>
  </si>
  <si>
    <t>OUATTARA EPOUSE  COULIBALY  BACI N° CPTE: 11173050005</t>
  </si>
  <si>
    <t xml:space="preserve">OUATTARA EPOUSE  BARRA-GNON DITE NAHOUA     CEL. 00 33 119929185  </t>
  </si>
  <si>
    <t>17/08/20</t>
  </si>
  <si>
    <t>12/08/20</t>
  </si>
  <si>
    <t>09/08/20</t>
  </si>
  <si>
    <t>BAIL 08/2020</t>
  </si>
  <si>
    <t>02/09/20</t>
  </si>
  <si>
    <t>FICHE DES ENCAISSEMENTS : MOIS DE SEPTEMBRE 2020</t>
  </si>
  <si>
    <t>LOYERS PAYER AVEC Mme OUATTARA ET M COULIBALY MAMADOU</t>
  </si>
  <si>
    <t>BAIL 09/2020</t>
  </si>
  <si>
    <t>TOTAL 08/2020 versé A LA BACI LE 03/09/2020</t>
  </si>
  <si>
    <t>08/09/20</t>
  </si>
  <si>
    <t>16/09/20</t>
  </si>
  <si>
    <t>ORAMGE</t>
  </si>
  <si>
    <t>10/09/20</t>
  </si>
  <si>
    <t>10/0920</t>
  </si>
  <si>
    <t>01/10/20</t>
  </si>
  <si>
    <t>05/09/20</t>
  </si>
  <si>
    <t>TOTAL 09/2020 VERSE LE 02/10/2020 A LA BACI</t>
  </si>
  <si>
    <t>02/10/20</t>
  </si>
  <si>
    <t>FICHE DES ENCAISSEMENTS : MOIS D'OCTOBRE 2020</t>
  </si>
  <si>
    <t>BAIL 10/2020</t>
  </si>
  <si>
    <t>45786758-46299201</t>
  </si>
  <si>
    <t>1G1</t>
  </si>
  <si>
    <t>KEITA SINA</t>
  </si>
  <si>
    <t>06236466 - 07128671</t>
  </si>
  <si>
    <t>VERSE A M COULIBALY MAMADOU LE 21/10/2020 POUR TRAVAUX ET FACTURES CIE ET SODECI 1G1</t>
  </si>
  <si>
    <t>22/10/20</t>
  </si>
  <si>
    <t>AV 11+12/20</t>
  </si>
  <si>
    <t>FICHE DES ENCAISSEMENTS : MOIS DE NOVEMBRE 2020</t>
  </si>
  <si>
    <t>IL A PAYE 450 000 F DONT 100 000  F A M COULIBALY MAMADOU POUR LES TRAVAUX ET LES FACTURES CIE ET SODECI 1G1</t>
  </si>
  <si>
    <t>14/10/20</t>
  </si>
  <si>
    <t>13/10/20</t>
  </si>
  <si>
    <t>MOOV</t>
  </si>
  <si>
    <t>08/10/20</t>
  </si>
  <si>
    <t>12/10/20</t>
  </si>
  <si>
    <t>03/11/20</t>
  </si>
  <si>
    <t>04/11/20</t>
  </si>
  <si>
    <t>LA CAUTION EST GEREE PAR LE CCGIM</t>
  </si>
  <si>
    <t xml:space="preserve">TOTAL 10/2020 VERSE LE 05/11/2020 </t>
  </si>
  <si>
    <t>05/11/20</t>
  </si>
  <si>
    <t>FACTURE CIE  F3 1G1  PAYEE LE 05/11/2020  (86 895 F CFA)</t>
  </si>
  <si>
    <t>IMPOT 2020 ABOBO PARTIE PAYEE LE 05/11/2020 (120 000 F CFA)</t>
  </si>
  <si>
    <t>LA RECETTE DES LOYERS D'OCTOBRE 2020 UTIISEE POUR LES REGLEMENTS DES FACTURES F3 1G1 ET IMPOTS 2020 LE 05/11/2020</t>
  </si>
  <si>
    <t>FACTURE SODECI  F3 1G1  PAYEE LE 05/11/2020 (61 450 F CFA)</t>
  </si>
  <si>
    <t>TRANSPORT FORFAIT (4355 F CFA)</t>
  </si>
  <si>
    <t>IMPOTS 2020: 453 600 F</t>
  </si>
  <si>
    <t>120 000 F PAYES LE 05/11/2020 A AL DGI ABOBO 1</t>
  </si>
  <si>
    <t>RETENUES FISCALES FACI 2020 : 108 000 F</t>
  </si>
  <si>
    <t>RESTE A PAYER ( 453 600 - 120 000 -108 000) = 225 600 F</t>
  </si>
  <si>
    <t>13/11/20</t>
  </si>
  <si>
    <t>10/11/20</t>
  </si>
  <si>
    <t>11/11/20</t>
  </si>
  <si>
    <t>03/12/20</t>
  </si>
  <si>
    <t>RELIQUAT DES IMPOTS 2020</t>
  </si>
  <si>
    <t>TOTAL 11/2020 VERSE LE 03/12/2020 A LA BACI</t>
  </si>
  <si>
    <t>FICHE DES ENCAISSEMENTS : MOIS DE DECEMBRE 2020</t>
  </si>
  <si>
    <t>RESTE A PAYER ( 453 600 - 120 000 -108 000) = 225 600 F SOLDE LE 04/12/20</t>
  </si>
  <si>
    <t>11/12/20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</si>
</sst>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16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164" fontId="1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/>
    <xf numFmtId="0" fontId="0" fillId="0" borderId="0" xfId="0" applyBorder="1"/>
    <xf numFmtId="164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10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49" fontId="12" fillId="2" borderId="1" xfId="0" applyNumberFormat="1" applyFont="1" applyFill="1" applyBorder="1" applyAlignment="1">
      <alignment horizontal="center" vertical="center"/>
    </xf>
    <xf numFmtId="49" fontId="0" fillId="0" borderId="7" xfId="0" applyNumberFormat="1" applyFont="1" applyBorder="1" applyAlignment="1">
      <alignment horizontal="left" vertical="center"/>
    </xf>
    <xf numFmtId="0" fontId="0" fillId="0" borderId="7" xfId="0" applyBorder="1"/>
    <xf numFmtId="164" fontId="11" fillId="0" borderId="8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0" fillId="0" borderId="4" xfId="0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3" fillId="0" borderId="3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/>
    <xf numFmtId="164" fontId="2" fillId="0" borderId="7" xfId="0" applyNumberFormat="1" applyFont="1" applyBorder="1"/>
    <xf numFmtId="164" fontId="2" fillId="0" borderId="1" xfId="0" applyNumberFormat="1" applyFont="1" applyBorder="1"/>
    <xf numFmtId="49" fontId="6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0" fillId="0" borderId="2" xfId="0" applyNumberFormat="1" applyBorder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0" fillId="2" borderId="0" xfId="0" applyNumberFormat="1" applyFill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164" fontId="3" fillId="0" borderId="8" xfId="0" applyNumberFormat="1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6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 applyAlignment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/>
    </xf>
    <xf numFmtId="164" fontId="1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1" fillId="0" borderId="0" xfId="0" applyFont="1" applyAlignment="1"/>
    <xf numFmtId="0" fontId="6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Fill="1" applyBorder="1"/>
    <xf numFmtId="164" fontId="1" fillId="0" borderId="1" xfId="0" applyNumberFormat="1" applyFont="1" applyBorder="1"/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1" fillId="0" borderId="0" xfId="0" applyNumberFormat="1" applyFont="1" applyBorder="1"/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/>
    <xf numFmtId="164" fontId="11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/>
    <xf numFmtId="164" fontId="11" fillId="0" borderId="2" xfId="0" applyNumberFormat="1" applyFont="1" applyBorder="1"/>
    <xf numFmtId="0" fontId="12" fillId="0" borderId="1" xfId="0" applyFont="1" applyBorder="1"/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4" fontId="11" fillId="0" borderId="10" xfId="0" applyNumberFormat="1" applyFont="1" applyBorder="1"/>
    <xf numFmtId="49" fontId="0" fillId="2" borderId="10" xfId="0" applyNumberForma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left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0" fillId="0" borderId="0" xfId="0" applyAlignment="1"/>
    <xf numFmtId="0" fontId="6" fillId="0" borderId="0" xfId="0" applyFont="1" applyAlignment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1" fillId="0" borderId="0" xfId="0" applyFont="1" applyAlignment="1">
      <alignment horizontal="left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4" xfId="0" applyNumberFormat="1" applyFont="1" applyBorder="1" applyAlignment="1">
      <alignment horizontal="left" vertical="center"/>
    </xf>
    <xf numFmtId="49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164" fontId="0" fillId="0" borderId="2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12" sqref="B12"/>
    </sheetView>
  </sheetViews>
  <sheetFormatPr baseColWidth="10" defaultRowHeight="15" x14ac:dyDescent="0.25"/>
  <cols>
    <col min="1" max="1" width="4.85546875" customWidth="1"/>
    <col min="2" max="2" width="26.42578125" customWidth="1"/>
    <col min="4" max="4" width="15.5703125" customWidth="1"/>
  </cols>
  <sheetData>
    <row r="1" spans="1:12" ht="18.75" x14ac:dyDescent="0.3">
      <c r="A1" s="142" t="s">
        <v>32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2" x14ac:dyDescent="0.25">
      <c r="A2" s="6" t="s">
        <v>0</v>
      </c>
      <c r="B2" s="2" t="s">
        <v>1</v>
      </c>
      <c r="C2" s="2" t="s">
        <v>10</v>
      </c>
      <c r="D2" s="2" t="s">
        <v>30</v>
      </c>
      <c r="E2" s="15"/>
      <c r="F2" s="15"/>
    </row>
    <row r="3" spans="1:12" ht="15.75" x14ac:dyDescent="0.25">
      <c r="A3" s="1">
        <v>1</v>
      </c>
      <c r="B3" s="3" t="s">
        <v>20</v>
      </c>
      <c r="C3" s="10" t="s">
        <v>21</v>
      </c>
      <c r="D3" s="13">
        <v>36000</v>
      </c>
      <c r="E3" s="16"/>
      <c r="F3" s="16"/>
    </row>
    <row r="4" spans="1:12" ht="15.75" x14ac:dyDescent="0.25">
      <c r="A4" s="1">
        <v>2</v>
      </c>
      <c r="B4" s="3" t="s">
        <v>22</v>
      </c>
      <c r="C4" s="10" t="s">
        <v>23</v>
      </c>
      <c r="D4" s="13"/>
      <c r="E4" s="16"/>
      <c r="F4" s="16"/>
    </row>
    <row r="5" spans="1:12" ht="15.75" x14ac:dyDescent="0.25">
      <c r="A5" s="1">
        <v>3</v>
      </c>
      <c r="B5" s="3" t="s">
        <v>25</v>
      </c>
      <c r="C5" s="10" t="s">
        <v>26</v>
      </c>
      <c r="D5" s="13">
        <v>30000</v>
      </c>
      <c r="E5" s="16"/>
      <c r="F5" s="16"/>
    </row>
    <row r="6" spans="1:12" ht="15.75" x14ac:dyDescent="0.25">
      <c r="A6" s="1">
        <v>4</v>
      </c>
      <c r="B6" s="3" t="s">
        <v>28</v>
      </c>
      <c r="C6" s="10" t="s">
        <v>27</v>
      </c>
      <c r="D6" s="8"/>
      <c r="E6" s="16"/>
      <c r="F6" s="16"/>
    </row>
    <row r="7" spans="1:12" ht="18.75" x14ac:dyDescent="0.3">
      <c r="A7" s="143" t="s">
        <v>6</v>
      </c>
      <c r="B7" s="144"/>
      <c r="C7" s="145"/>
      <c r="D7" s="17">
        <f>SUM(D3:D6)</f>
        <v>66000</v>
      </c>
      <c r="E7" s="16"/>
      <c r="F7" s="16"/>
    </row>
    <row r="8" spans="1:12" ht="18.75" x14ac:dyDescent="0.3">
      <c r="A8" s="23"/>
    </row>
  </sheetData>
  <mergeCells count="2">
    <mergeCell ref="A1:L1"/>
    <mergeCell ref="A7:C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Normal="100" workbookViewId="0">
      <selection activeCell="G28" sqref="G28:L28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109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10.5" customHeight="1" x14ac:dyDescent="0.3">
      <c r="E5" s="5"/>
      <c r="I5" s="5"/>
    </row>
    <row r="6" spans="1:16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54"/>
      <c r="M6" s="25"/>
    </row>
    <row r="7" spans="1:16" ht="18.75" x14ac:dyDescent="0.3">
      <c r="D7" s="54" t="s">
        <v>18</v>
      </c>
      <c r="E7" s="54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54"/>
      <c r="E8" s="54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8.75" customHeight="1" x14ac:dyDescent="0.3">
      <c r="A9" s="146" t="s">
        <v>19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6" ht="6.75" customHeight="1" x14ac:dyDescent="0.3">
      <c r="K10" s="153"/>
      <c r="L10" s="153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19">
        <v>1</v>
      </c>
      <c r="B12" s="3" t="s">
        <v>45</v>
      </c>
      <c r="C12" s="10" t="s">
        <v>91</v>
      </c>
      <c r="D12" s="28" t="s">
        <v>43</v>
      </c>
      <c r="E12" s="13">
        <v>85000</v>
      </c>
      <c r="F12" s="2"/>
      <c r="G12" s="14"/>
      <c r="H12" s="13">
        <v>85000</v>
      </c>
      <c r="I12" s="13"/>
      <c r="J12" s="27">
        <f>SUM(H12:I12)</f>
        <v>85000</v>
      </c>
      <c r="K12" s="9" t="s">
        <v>110</v>
      </c>
      <c r="L12" s="19" t="s">
        <v>111</v>
      </c>
    </row>
    <row r="13" spans="1:16" ht="20.25" customHeight="1" x14ac:dyDescent="0.25">
      <c r="A13" s="19">
        <v>2</v>
      </c>
      <c r="B13" s="3" t="s">
        <v>62</v>
      </c>
      <c r="C13" s="10" t="s">
        <v>21</v>
      </c>
      <c r="D13" s="7" t="s">
        <v>63</v>
      </c>
      <c r="E13" s="13">
        <v>25000</v>
      </c>
      <c r="F13" s="13">
        <v>27500</v>
      </c>
      <c r="G13" s="8">
        <v>2500</v>
      </c>
      <c r="H13" s="13"/>
      <c r="I13" s="13"/>
      <c r="J13" s="27"/>
      <c r="K13" s="9"/>
      <c r="L13" s="29"/>
      <c r="M13" s="16"/>
      <c r="N13" s="16"/>
      <c r="O13" s="16"/>
      <c r="P13" s="26"/>
    </row>
    <row r="14" spans="1:16" ht="20.25" customHeight="1" x14ac:dyDescent="0.25">
      <c r="A14" s="19">
        <v>3</v>
      </c>
      <c r="B14" s="3" t="s">
        <v>22</v>
      </c>
      <c r="C14" s="10" t="s">
        <v>23</v>
      </c>
      <c r="D14" s="49" t="s">
        <v>24</v>
      </c>
      <c r="E14" s="13">
        <v>22500</v>
      </c>
      <c r="F14" s="13">
        <v>415750</v>
      </c>
      <c r="G14" s="8">
        <v>60750</v>
      </c>
      <c r="H14" s="13">
        <v>22500</v>
      </c>
      <c r="I14" s="13"/>
      <c r="J14" s="27">
        <f t="shared" ref="J14:J16" si="0">SUM(H14:I14)</f>
        <v>22500</v>
      </c>
      <c r="K14" s="9" t="s">
        <v>112</v>
      </c>
      <c r="L14" s="34" t="s">
        <v>36</v>
      </c>
      <c r="M14" s="26"/>
      <c r="N14" s="16"/>
      <c r="O14" s="24"/>
      <c r="P14" s="26"/>
    </row>
    <row r="15" spans="1:16" ht="20.25" customHeight="1" x14ac:dyDescent="0.25">
      <c r="A15" s="19">
        <v>4</v>
      </c>
      <c r="B15" s="3" t="s">
        <v>113</v>
      </c>
      <c r="C15" s="10" t="s">
        <v>26</v>
      </c>
      <c r="D15" s="49" t="s">
        <v>114</v>
      </c>
      <c r="E15" s="13">
        <v>25000</v>
      </c>
      <c r="F15" s="13"/>
      <c r="G15" s="13"/>
      <c r="H15" s="13"/>
      <c r="I15" s="13"/>
      <c r="J15" s="27">
        <f t="shared" si="0"/>
        <v>0</v>
      </c>
      <c r="K15" s="9"/>
      <c r="L15" s="20"/>
      <c r="N15" s="16"/>
      <c r="O15" s="26"/>
      <c r="P15" s="26"/>
    </row>
    <row r="16" spans="1:16" ht="20.25" customHeight="1" x14ac:dyDescent="0.25">
      <c r="A16" s="19">
        <v>5</v>
      </c>
      <c r="B16" s="3" t="s">
        <v>115</v>
      </c>
      <c r="C16" s="10" t="s">
        <v>27</v>
      </c>
      <c r="D16" s="49" t="s">
        <v>116</v>
      </c>
      <c r="E16" s="13">
        <v>25000</v>
      </c>
      <c r="F16" s="13"/>
      <c r="G16" s="8"/>
      <c r="H16" s="13">
        <v>25000</v>
      </c>
      <c r="I16" s="13"/>
      <c r="J16" s="27">
        <f t="shared" si="0"/>
        <v>25000</v>
      </c>
      <c r="K16" s="9" t="s">
        <v>117</v>
      </c>
      <c r="L16" s="20" t="s">
        <v>36</v>
      </c>
      <c r="M16" s="25"/>
      <c r="N16" s="24"/>
      <c r="O16" s="26"/>
      <c r="P16" s="26"/>
    </row>
    <row r="17" spans="1:14" ht="24.75" customHeight="1" x14ac:dyDescent="0.25">
      <c r="A17" s="154" t="s">
        <v>38</v>
      </c>
      <c r="B17" s="155"/>
      <c r="C17" s="155"/>
      <c r="D17" s="156"/>
      <c r="E17" s="22">
        <f>SUM(E12:E16)</f>
        <v>182500</v>
      </c>
      <c r="F17" s="30">
        <f t="shared" ref="F17:J17" si="1">SUM(F12:F16)</f>
        <v>443250</v>
      </c>
      <c r="G17" s="27">
        <f t="shared" si="1"/>
        <v>63250</v>
      </c>
      <c r="H17" s="27">
        <f t="shared" si="1"/>
        <v>132500</v>
      </c>
      <c r="I17" s="27">
        <f t="shared" si="1"/>
        <v>0</v>
      </c>
      <c r="J17" s="27">
        <f t="shared" si="1"/>
        <v>132500</v>
      </c>
      <c r="K17" s="9" t="s">
        <v>118</v>
      </c>
      <c r="L17" s="22" t="s">
        <v>33</v>
      </c>
      <c r="N17" s="24"/>
    </row>
    <row r="18" spans="1:14" ht="17.25" customHeight="1" x14ac:dyDescent="0.3">
      <c r="A18" s="178" t="s">
        <v>34</v>
      </c>
      <c r="B18" s="178"/>
      <c r="C18" s="178"/>
      <c r="D18" s="178"/>
      <c r="E18" s="178"/>
      <c r="F18" s="178"/>
      <c r="G18" s="178"/>
      <c r="H18" s="178"/>
      <c r="I18" s="178"/>
      <c r="J18" s="18">
        <f>-J17*0.1</f>
        <v>-13250</v>
      </c>
      <c r="N18" s="25"/>
    </row>
    <row r="19" spans="1:14" ht="17.25" customHeight="1" x14ac:dyDescent="0.3">
      <c r="A19" s="179" t="s">
        <v>35</v>
      </c>
      <c r="B19" s="179"/>
      <c r="C19" s="179"/>
      <c r="D19" s="179"/>
      <c r="E19" s="179"/>
      <c r="F19" s="179"/>
      <c r="G19" s="179"/>
      <c r="H19" s="179"/>
      <c r="I19" s="179"/>
      <c r="J19" s="39">
        <f>SUM(J17:J18)</f>
        <v>119250</v>
      </c>
      <c r="N19" s="25"/>
    </row>
    <row r="20" spans="1:14" x14ac:dyDescent="0.25">
      <c r="A20" s="171" t="s">
        <v>119</v>
      </c>
      <c r="B20" s="171"/>
      <c r="C20" s="171"/>
      <c r="D20" s="171"/>
      <c r="E20" s="171"/>
      <c r="F20" s="171"/>
      <c r="G20" s="171"/>
      <c r="H20" s="171"/>
      <c r="I20" s="171"/>
      <c r="J20" s="52">
        <v>79200</v>
      </c>
      <c r="K20" s="26"/>
      <c r="L20" s="26"/>
      <c r="M20" s="25"/>
    </row>
    <row r="21" spans="1:14" x14ac:dyDescent="0.25">
      <c r="A21" s="171" t="s">
        <v>69</v>
      </c>
      <c r="B21" s="171"/>
      <c r="C21" s="171"/>
      <c r="D21" s="171"/>
      <c r="E21" s="171"/>
      <c r="F21" s="171"/>
      <c r="G21" s="171"/>
      <c r="H21" s="171"/>
      <c r="I21" s="171"/>
      <c r="J21" s="40">
        <v>-9000</v>
      </c>
      <c r="K21" s="26"/>
      <c r="L21" s="26"/>
    </row>
    <row r="22" spans="1:14" x14ac:dyDescent="0.25">
      <c r="A22" s="171" t="s">
        <v>70</v>
      </c>
      <c r="B22" s="171"/>
      <c r="C22" s="171"/>
      <c r="D22" s="171"/>
      <c r="E22" s="171"/>
      <c r="F22" s="171"/>
      <c r="G22" s="171"/>
      <c r="H22" s="171"/>
      <c r="I22" s="171"/>
      <c r="J22" s="40">
        <v>70200</v>
      </c>
      <c r="K22" s="26"/>
      <c r="L22" s="26"/>
    </row>
    <row r="23" spans="1:14" ht="15.75" x14ac:dyDescent="0.25">
      <c r="A23" s="174" t="s">
        <v>132</v>
      </c>
      <c r="B23" s="174"/>
      <c r="C23" s="174"/>
      <c r="D23" s="174"/>
      <c r="E23" s="174"/>
      <c r="F23" s="174"/>
      <c r="G23" s="174"/>
      <c r="H23" s="174"/>
      <c r="I23" s="174"/>
      <c r="J23" s="46">
        <f>J19+J22</f>
        <v>189450</v>
      </c>
    </row>
    <row r="24" spans="1:14" ht="15.75" customHeight="1" x14ac:dyDescent="0.25">
      <c r="A24" s="176" t="s">
        <v>25</v>
      </c>
      <c r="B24" s="177"/>
      <c r="C24" s="37" t="s">
        <v>39</v>
      </c>
      <c r="D24" s="38"/>
      <c r="E24" s="38"/>
    </row>
    <row r="25" spans="1:14" x14ac:dyDescent="0.25">
      <c r="B25" s="169" t="s">
        <v>82</v>
      </c>
      <c r="C25" s="169"/>
      <c r="D25" s="169"/>
      <c r="E25" s="169"/>
      <c r="F25" s="169"/>
      <c r="G25" s="169"/>
      <c r="H25" s="169"/>
      <c r="I25" s="169"/>
      <c r="J25" s="169"/>
      <c r="K25" s="169"/>
      <c r="L25" s="169"/>
    </row>
    <row r="26" spans="1:14" x14ac:dyDescent="0.25">
      <c r="A26" s="53"/>
      <c r="B26" s="175" t="s">
        <v>78</v>
      </c>
      <c r="C26" s="175"/>
      <c r="D26" s="175"/>
      <c r="E26" s="175"/>
      <c r="F26" s="175"/>
      <c r="G26" s="175"/>
      <c r="H26" s="175"/>
      <c r="I26" s="175"/>
      <c r="J26" s="175"/>
      <c r="K26" s="175"/>
      <c r="L26" s="175"/>
    </row>
    <row r="27" spans="1:14" x14ac:dyDescent="0.25">
      <c r="A27" s="53"/>
      <c r="B27" s="53"/>
      <c r="C27" s="53"/>
      <c r="D27" s="53"/>
      <c r="E27" s="53"/>
      <c r="F27" s="53"/>
      <c r="G27" s="53"/>
      <c r="I27" s="53"/>
      <c r="J27" s="53"/>
      <c r="K27" s="53"/>
      <c r="L27" s="53"/>
    </row>
    <row r="28" spans="1:14" ht="15.75" x14ac:dyDescent="0.25">
      <c r="B28" s="3" t="s">
        <v>62</v>
      </c>
      <c r="C28" s="10" t="s">
        <v>21</v>
      </c>
      <c r="D28" s="7" t="s">
        <v>63</v>
      </c>
      <c r="E28" s="13">
        <v>25000</v>
      </c>
      <c r="F28" s="13">
        <v>27500</v>
      </c>
      <c r="G28" s="184" t="s">
        <v>152</v>
      </c>
      <c r="H28" s="185"/>
      <c r="I28" s="185"/>
      <c r="J28" s="185"/>
      <c r="K28" s="185"/>
      <c r="L28" s="186"/>
    </row>
    <row r="30" spans="1:14" x14ac:dyDescent="0.25">
      <c r="F30" s="25"/>
    </row>
    <row r="31" spans="1:14" x14ac:dyDescent="0.25">
      <c r="G31" s="25"/>
    </row>
  </sheetData>
  <mergeCells count="18">
    <mergeCell ref="A22:I22"/>
    <mergeCell ref="A21:I21"/>
    <mergeCell ref="A4:L4"/>
    <mergeCell ref="C6:I6"/>
    <mergeCell ref="J6:K6"/>
    <mergeCell ref="F7:L7"/>
    <mergeCell ref="F8:L8"/>
    <mergeCell ref="A9:L9"/>
    <mergeCell ref="K10:L10"/>
    <mergeCell ref="A17:D17"/>
    <mergeCell ref="A18:I18"/>
    <mergeCell ref="A19:I19"/>
    <mergeCell ref="A20:I20"/>
    <mergeCell ref="A23:I23"/>
    <mergeCell ref="A24:B24"/>
    <mergeCell ref="B25:L25"/>
    <mergeCell ref="B26:L26"/>
    <mergeCell ref="G28:L28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4" zoomScaleNormal="100" workbookViewId="0">
      <selection activeCell="D15" sqref="D15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3.140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120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10.5" customHeight="1" x14ac:dyDescent="0.3">
      <c r="E5" s="5"/>
      <c r="I5" s="5"/>
    </row>
    <row r="6" spans="1:16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55"/>
      <c r="M6" s="25"/>
    </row>
    <row r="7" spans="1:16" ht="18.75" x14ac:dyDescent="0.3">
      <c r="D7" s="55" t="s">
        <v>18</v>
      </c>
      <c r="E7" s="55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55"/>
      <c r="E8" s="55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6.5" customHeight="1" x14ac:dyDescent="0.25">
      <c r="A9" s="192" t="s">
        <v>165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25"/>
    </row>
    <row r="10" spans="1:16" ht="18.75" customHeight="1" x14ac:dyDescent="0.3">
      <c r="A10" s="146" t="s">
        <v>19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6" ht="6.75" customHeight="1" x14ac:dyDescent="0.3">
      <c r="K11" s="153"/>
      <c r="L11" s="153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2"/>
      <c r="G13" s="14"/>
      <c r="H13" s="13">
        <v>85000</v>
      </c>
      <c r="I13" s="13"/>
      <c r="J13" s="27">
        <f>SUM(H13:I13)</f>
        <v>85000</v>
      </c>
      <c r="K13" s="9" t="s">
        <v>121</v>
      </c>
      <c r="L13" s="19" t="s">
        <v>122</v>
      </c>
    </row>
    <row r="14" spans="1:16" ht="20.25" customHeight="1" x14ac:dyDescent="0.25">
      <c r="A14" s="19">
        <v>2</v>
      </c>
      <c r="B14" s="3" t="s">
        <v>159</v>
      </c>
      <c r="C14" s="10" t="s">
        <v>21</v>
      </c>
      <c r="D14" s="7" t="s">
        <v>168</v>
      </c>
      <c r="E14" s="13">
        <v>25000</v>
      </c>
      <c r="F14" s="13"/>
      <c r="G14" s="8"/>
      <c r="H14" s="13"/>
      <c r="I14" s="13"/>
      <c r="J14" s="27"/>
      <c r="K14" s="9"/>
      <c r="L14" s="29" t="s">
        <v>153</v>
      </c>
      <c r="M14" s="16"/>
      <c r="N14" s="16"/>
      <c r="O14" s="16"/>
      <c r="P14" s="26"/>
    </row>
    <row r="15" spans="1:16" ht="20.25" customHeight="1" x14ac:dyDescent="0.25">
      <c r="A15" s="19">
        <v>3</v>
      </c>
      <c r="B15" s="3" t="s">
        <v>22</v>
      </c>
      <c r="C15" s="10" t="s">
        <v>23</v>
      </c>
      <c r="D15" s="49" t="s">
        <v>24</v>
      </c>
      <c r="E15" s="13">
        <v>22500</v>
      </c>
      <c r="F15" s="13">
        <v>415750</v>
      </c>
      <c r="G15" s="8">
        <v>60750</v>
      </c>
      <c r="H15" s="13">
        <v>22500</v>
      </c>
      <c r="I15" s="13"/>
      <c r="J15" s="27">
        <f t="shared" ref="J15:J17" si="0">SUM(H15:I15)</f>
        <v>22500</v>
      </c>
      <c r="K15" s="9" t="s">
        <v>123</v>
      </c>
      <c r="L15" s="34" t="s">
        <v>36</v>
      </c>
      <c r="M15" s="26"/>
      <c r="N15" s="16"/>
      <c r="O15" s="24"/>
      <c r="P15" s="26"/>
    </row>
    <row r="16" spans="1:16" ht="20.25" customHeight="1" x14ac:dyDescent="0.25">
      <c r="A16" s="19">
        <v>4</v>
      </c>
      <c r="B16" s="3" t="s">
        <v>113</v>
      </c>
      <c r="C16" s="10" t="s">
        <v>26</v>
      </c>
      <c r="D16" s="49" t="s">
        <v>114</v>
      </c>
      <c r="E16" s="13">
        <v>25000</v>
      </c>
      <c r="F16" s="13">
        <v>25000</v>
      </c>
      <c r="G16" s="13"/>
      <c r="H16" s="13">
        <v>25000</v>
      </c>
      <c r="I16" s="13">
        <v>25000</v>
      </c>
      <c r="J16" s="27">
        <f t="shared" si="0"/>
        <v>50000</v>
      </c>
      <c r="K16" s="9" t="s">
        <v>149</v>
      </c>
      <c r="L16" s="60" t="s">
        <v>150</v>
      </c>
      <c r="N16" s="16"/>
      <c r="O16" s="26"/>
      <c r="P16" s="26"/>
    </row>
    <row r="17" spans="1:16" ht="20.25" customHeight="1" x14ac:dyDescent="0.25">
      <c r="A17" s="19">
        <v>5</v>
      </c>
      <c r="B17" s="3" t="s">
        <v>115</v>
      </c>
      <c r="C17" s="10" t="s">
        <v>27</v>
      </c>
      <c r="D17" s="49" t="s">
        <v>116</v>
      </c>
      <c r="E17" s="13">
        <v>25000</v>
      </c>
      <c r="F17" s="13"/>
      <c r="G17" s="8"/>
      <c r="H17" s="13">
        <v>25000</v>
      </c>
      <c r="I17" s="13"/>
      <c r="J17" s="27">
        <f t="shared" si="0"/>
        <v>25000</v>
      </c>
      <c r="K17" s="9" t="s">
        <v>124</v>
      </c>
      <c r="L17" s="60" t="s">
        <v>161</v>
      </c>
      <c r="M17" s="25"/>
      <c r="N17" s="24"/>
      <c r="O17" s="26"/>
      <c r="P17" s="26"/>
    </row>
    <row r="18" spans="1:16" ht="24.75" customHeight="1" x14ac:dyDescent="0.25">
      <c r="A18" s="154" t="s">
        <v>38</v>
      </c>
      <c r="B18" s="155"/>
      <c r="C18" s="155"/>
      <c r="D18" s="156"/>
      <c r="E18" s="22">
        <f>SUM(E13:E17)</f>
        <v>182500</v>
      </c>
      <c r="F18" s="22">
        <f t="shared" ref="F18:J18" si="1">SUM(F13:F17)</f>
        <v>440750</v>
      </c>
      <c r="G18" s="22">
        <f t="shared" si="1"/>
        <v>60750</v>
      </c>
      <c r="H18" s="22">
        <f t="shared" si="1"/>
        <v>157500</v>
      </c>
      <c r="I18" s="22">
        <f t="shared" si="1"/>
        <v>25000</v>
      </c>
      <c r="J18" s="22">
        <f t="shared" si="1"/>
        <v>182500</v>
      </c>
      <c r="K18" s="9" t="s">
        <v>160</v>
      </c>
      <c r="L18" s="22" t="s">
        <v>33</v>
      </c>
      <c r="N18" s="24"/>
    </row>
    <row r="19" spans="1:16" ht="17.25" customHeight="1" x14ac:dyDescent="0.3">
      <c r="A19" s="178" t="s">
        <v>34</v>
      </c>
      <c r="B19" s="178"/>
      <c r="C19" s="178"/>
      <c r="D19" s="178"/>
      <c r="E19" s="178"/>
      <c r="F19" s="178"/>
      <c r="G19" s="178"/>
      <c r="H19" s="178"/>
      <c r="I19" s="178"/>
      <c r="J19" s="18">
        <f>-J18*0.1</f>
        <v>-18250</v>
      </c>
      <c r="N19" s="25"/>
    </row>
    <row r="20" spans="1:16" ht="17.25" customHeight="1" x14ac:dyDescent="0.3">
      <c r="A20" s="179" t="s">
        <v>35</v>
      </c>
      <c r="B20" s="179"/>
      <c r="C20" s="179"/>
      <c r="D20" s="179"/>
      <c r="E20" s="179"/>
      <c r="F20" s="179"/>
      <c r="G20" s="179"/>
      <c r="H20" s="179"/>
      <c r="I20" s="179"/>
      <c r="J20" s="39">
        <f>SUM(J18:J19)</f>
        <v>164250</v>
      </c>
      <c r="N20" s="25"/>
    </row>
    <row r="21" spans="1:16" ht="17.25" customHeight="1" x14ac:dyDescent="0.3">
      <c r="A21" s="189" t="s">
        <v>158</v>
      </c>
      <c r="B21" s="190"/>
      <c r="C21" s="190"/>
      <c r="D21" s="190"/>
      <c r="E21" s="190"/>
      <c r="F21" s="190"/>
      <c r="G21" s="190"/>
      <c r="H21" s="190"/>
      <c r="I21" s="191"/>
      <c r="J21" s="39">
        <v>-25000</v>
      </c>
      <c r="N21" s="25"/>
    </row>
    <row r="22" spans="1:16" x14ac:dyDescent="0.25">
      <c r="A22" s="171" t="s">
        <v>130</v>
      </c>
      <c r="B22" s="171"/>
      <c r="C22" s="171"/>
      <c r="D22" s="171"/>
      <c r="E22" s="171"/>
      <c r="F22" s="171"/>
      <c r="G22" s="171"/>
      <c r="H22" s="171"/>
      <c r="I22" s="171"/>
      <c r="J22" s="40">
        <v>79200</v>
      </c>
      <c r="K22" s="9" t="s">
        <v>160</v>
      </c>
      <c r="L22" s="26"/>
      <c r="M22" s="25"/>
    </row>
    <row r="23" spans="1:16" x14ac:dyDescent="0.25">
      <c r="A23" s="171" t="s">
        <v>69</v>
      </c>
      <c r="B23" s="171"/>
      <c r="C23" s="171"/>
      <c r="D23" s="171"/>
      <c r="E23" s="171"/>
      <c r="F23" s="171"/>
      <c r="G23" s="171"/>
      <c r="H23" s="171"/>
      <c r="I23" s="171"/>
      <c r="J23" s="40">
        <v>-9000</v>
      </c>
      <c r="K23" s="26"/>
      <c r="L23" s="26"/>
    </row>
    <row r="24" spans="1:16" x14ac:dyDescent="0.25">
      <c r="A24" s="171" t="s">
        <v>70</v>
      </c>
      <c r="B24" s="171"/>
      <c r="C24" s="171"/>
      <c r="D24" s="171"/>
      <c r="E24" s="171"/>
      <c r="F24" s="171"/>
      <c r="G24" s="171"/>
      <c r="H24" s="171"/>
      <c r="I24" s="171"/>
      <c r="J24" s="40">
        <v>70200</v>
      </c>
      <c r="K24" s="26"/>
      <c r="L24" s="26"/>
    </row>
    <row r="25" spans="1:16" ht="15.75" x14ac:dyDescent="0.25">
      <c r="A25" s="174" t="s">
        <v>131</v>
      </c>
      <c r="B25" s="174"/>
      <c r="C25" s="174"/>
      <c r="D25" s="174"/>
      <c r="E25" s="174"/>
      <c r="F25" s="174"/>
      <c r="G25" s="174"/>
      <c r="H25" s="174"/>
      <c r="I25" s="174"/>
      <c r="J25" s="46">
        <f>J20+J21+J24</f>
        <v>209450</v>
      </c>
    </row>
    <row r="26" spans="1:16" ht="15.75" x14ac:dyDescent="0.25">
      <c r="A26" s="174" t="s">
        <v>162</v>
      </c>
      <c r="B26" s="174"/>
      <c r="C26" s="174"/>
      <c r="D26" s="174"/>
      <c r="E26" s="174"/>
      <c r="F26" s="174"/>
      <c r="G26" s="174"/>
      <c r="H26" s="174"/>
      <c r="I26" s="174"/>
      <c r="J26" s="46">
        <v>201000</v>
      </c>
    </row>
    <row r="27" spans="1:16" ht="15.75" x14ac:dyDescent="0.25">
      <c r="A27" s="174" t="s">
        <v>163</v>
      </c>
      <c r="B27" s="174"/>
      <c r="C27" s="174"/>
      <c r="D27" s="174"/>
      <c r="E27" s="174"/>
      <c r="F27" s="174"/>
      <c r="G27" s="174"/>
      <c r="H27" s="174"/>
      <c r="I27" s="174"/>
      <c r="J27" s="46">
        <v>8450</v>
      </c>
    </row>
    <row r="28" spans="1:16" ht="15.75" customHeight="1" x14ac:dyDescent="0.25">
      <c r="A28" s="176" t="s">
        <v>25</v>
      </c>
      <c r="B28" s="177"/>
      <c r="C28" s="37" t="s">
        <v>39</v>
      </c>
      <c r="D28" s="38"/>
      <c r="E28" s="38"/>
    </row>
    <row r="29" spans="1:16" x14ac:dyDescent="0.25">
      <c r="B29" s="187" t="s">
        <v>82</v>
      </c>
      <c r="C29" s="187"/>
      <c r="D29" s="187"/>
      <c r="E29" s="187"/>
      <c r="F29" s="187"/>
      <c r="G29" s="187"/>
      <c r="H29" s="187"/>
      <c r="I29" s="187"/>
      <c r="J29" s="187"/>
      <c r="K29" s="187"/>
      <c r="L29" s="187"/>
    </row>
    <row r="30" spans="1:16" x14ac:dyDescent="0.25">
      <c r="A30" s="56"/>
      <c r="B30" s="188" t="s">
        <v>151</v>
      </c>
      <c r="C30" s="188"/>
      <c r="D30" s="188"/>
      <c r="E30" s="188"/>
      <c r="F30" s="188"/>
      <c r="G30" s="188"/>
      <c r="H30" s="188"/>
      <c r="I30" s="188"/>
      <c r="J30" s="188"/>
      <c r="K30" s="188"/>
      <c r="L30" s="188"/>
    </row>
    <row r="31" spans="1:16" x14ac:dyDescent="0.25">
      <c r="A31" s="56"/>
      <c r="B31" s="56"/>
      <c r="C31" s="56"/>
      <c r="D31" s="56"/>
      <c r="E31" s="56"/>
      <c r="F31" s="56"/>
      <c r="G31" s="56"/>
      <c r="I31" s="56"/>
      <c r="J31" s="56"/>
      <c r="K31" s="56"/>
      <c r="L31" s="56"/>
    </row>
    <row r="34" spans="6:6" x14ac:dyDescent="0.25">
      <c r="F34" s="25"/>
    </row>
  </sheetData>
  <mergeCells count="21">
    <mergeCell ref="A23:I23"/>
    <mergeCell ref="A4:L4"/>
    <mergeCell ref="C6:I6"/>
    <mergeCell ref="J6:K6"/>
    <mergeCell ref="F7:L7"/>
    <mergeCell ref="F8:L8"/>
    <mergeCell ref="A10:L10"/>
    <mergeCell ref="K11:L11"/>
    <mergeCell ref="A18:D18"/>
    <mergeCell ref="A19:I19"/>
    <mergeCell ref="A20:I20"/>
    <mergeCell ref="A22:I22"/>
    <mergeCell ref="A21:I21"/>
    <mergeCell ref="A9:L9"/>
    <mergeCell ref="A24:I24"/>
    <mergeCell ref="A25:I25"/>
    <mergeCell ref="A28:B28"/>
    <mergeCell ref="B29:L29"/>
    <mergeCell ref="B30:L30"/>
    <mergeCell ref="A26:I26"/>
    <mergeCell ref="A27:I27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A28" sqref="A28:B28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126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10.5" customHeight="1" x14ac:dyDescent="0.3">
      <c r="E5" s="5"/>
      <c r="I5" s="5"/>
    </row>
    <row r="6" spans="1:16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55"/>
      <c r="M6" s="25"/>
    </row>
    <row r="7" spans="1:16" ht="18.75" x14ac:dyDescent="0.3">
      <c r="D7" s="55" t="s">
        <v>18</v>
      </c>
      <c r="E7" s="55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55"/>
      <c r="E8" s="55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6.5" customHeight="1" x14ac:dyDescent="0.25">
      <c r="A9" s="192" t="s">
        <v>165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25"/>
    </row>
    <row r="10" spans="1:16" ht="18.75" customHeight="1" x14ac:dyDescent="0.3">
      <c r="A10" s="146" t="s">
        <v>19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6" ht="6.75" customHeight="1" x14ac:dyDescent="0.3">
      <c r="K11" s="153"/>
      <c r="L11" s="153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2"/>
      <c r="G13" s="14"/>
      <c r="H13" s="13">
        <v>85000</v>
      </c>
      <c r="I13" s="13"/>
      <c r="J13" s="27">
        <f>SUM(H13:I13)</f>
        <v>85000</v>
      </c>
      <c r="K13" s="9" t="s">
        <v>167</v>
      </c>
      <c r="L13" s="19" t="s">
        <v>166</v>
      </c>
    </row>
    <row r="14" spans="1:16" ht="20.25" customHeight="1" x14ac:dyDescent="0.25">
      <c r="A14" s="19">
        <v>2</v>
      </c>
      <c r="B14" s="3" t="s">
        <v>154</v>
      </c>
      <c r="C14" s="10" t="s">
        <v>21</v>
      </c>
      <c r="D14" s="7" t="s">
        <v>155</v>
      </c>
      <c r="E14" s="13">
        <v>25000</v>
      </c>
      <c r="F14" s="13"/>
      <c r="G14" s="8"/>
      <c r="H14" s="13">
        <v>50000</v>
      </c>
      <c r="I14" s="13"/>
      <c r="J14" s="27">
        <f>SUM(H14:I14)</f>
        <v>50000</v>
      </c>
      <c r="K14" s="9" t="s">
        <v>171</v>
      </c>
      <c r="L14" s="29" t="s">
        <v>172</v>
      </c>
      <c r="M14" s="16"/>
      <c r="N14" s="16"/>
      <c r="O14" s="16"/>
      <c r="P14" s="26"/>
    </row>
    <row r="15" spans="1:16" ht="20.25" customHeight="1" x14ac:dyDescent="0.25">
      <c r="A15" s="19">
        <v>3</v>
      </c>
      <c r="B15" s="3" t="s">
        <v>22</v>
      </c>
      <c r="C15" s="10" t="s">
        <v>23</v>
      </c>
      <c r="D15" s="49" t="s">
        <v>24</v>
      </c>
      <c r="E15" s="13">
        <v>22500</v>
      </c>
      <c r="F15" s="13">
        <v>391000</v>
      </c>
      <c r="G15" s="8">
        <v>58500</v>
      </c>
      <c r="H15" s="13">
        <v>22500</v>
      </c>
      <c r="I15" s="13"/>
      <c r="J15" s="27">
        <f t="shared" ref="J15:J17" si="0">SUM(H15:I15)</f>
        <v>22500</v>
      </c>
      <c r="K15" s="9" t="s">
        <v>164</v>
      </c>
      <c r="L15" s="34" t="s">
        <v>36</v>
      </c>
      <c r="M15" s="26"/>
      <c r="N15" s="16"/>
      <c r="O15" s="24"/>
      <c r="P15" s="26"/>
    </row>
    <row r="16" spans="1:16" ht="20.25" customHeight="1" x14ac:dyDescent="0.25">
      <c r="A16" s="19">
        <v>4</v>
      </c>
      <c r="B16" s="3" t="s">
        <v>113</v>
      </c>
      <c r="C16" s="10" t="s">
        <v>26</v>
      </c>
      <c r="D16" s="49" t="s">
        <v>114</v>
      </c>
      <c r="E16" s="13">
        <v>25000</v>
      </c>
      <c r="F16" s="13"/>
      <c r="G16" s="13"/>
      <c r="H16" s="13">
        <v>25000</v>
      </c>
      <c r="I16" s="13"/>
      <c r="J16" s="27">
        <f t="shared" si="0"/>
        <v>25000</v>
      </c>
      <c r="K16" s="9" t="s">
        <v>164</v>
      </c>
      <c r="L16" s="20" t="s">
        <v>36</v>
      </c>
      <c r="N16" s="16"/>
      <c r="O16" s="26"/>
      <c r="P16" s="26"/>
    </row>
    <row r="17" spans="1:16" ht="20.25" customHeight="1" x14ac:dyDescent="0.25">
      <c r="A17" s="19">
        <v>5</v>
      </c>
      <c r="B17" s="3" t="s">
        <v>115</v>
      </c>
      <c r="C17" s="10" t="s">
        <v>27</v>
      </c>
      <c r="D17" s="49" t="s">
        <v>116</v>
      </c>
      <c r="E17" s="13">
        <v>25000</v>
      </c>
      <c r="F17" s="13"/>
      <c r="G17" s="8"/>
      <c r="H17" s="13">
        <v>25000</v>
      </c>
      <c r="I17" s="13"/>
      <c r="J17" s="27">
        <f t="shared" si="0"/>
        <v>25000</v>
      </c>
      <c r="K17" s="9" t="s">
        <v>127</v>
      </c>
      <c r="L17" s="20" t="s">
        <v>125</v>
      </c>
      <c r="M17" s="25"/>
      <c r="N17" s="24"/>
      <c r="O17" s="26"/>
      <c r="P17" s="26"/>
    </row>
    <row r="18" spans="1:16" ht="24.75" customHeight="1" x14ac:dyDescent="0.25">
      <c r="A18" s="154" t="s">
        <v>38</v>
      </c>
      <c r="B18" s="155"/>
      <c r="C18" s="155"/>
      <c r="D18" s="156"/>
      <c r="E18" s="22">
        <f>SUM(E13:E17)</f>
        <v>182500</v>
      </c>
      <c r="F18" s="22">
        <f t="shared" ref="F18:J18" si="1">SUM(F13:F17)</f>
        <v>391000</v>
      </c>
      <c r="G18" s="22">
        <f t="shared" si="1"/>
        <v>58500</v>
      </c>
      <c r="H18" s="22">
        <f t="shared" si="1"/>
        <v>207500</v>
      </c>
      <c r="I18" s="22">
        <f t="shared" si="1"/>
        <v>0</v>
      </c>
      <c r="J18" s="22">
        <f t="shared" si="1"/>
        <v>207500</v>
      </c>
      <c r="K18" s="9" t="s">
        <v>169</v>
      </c>
      <c r="L18" s="22" t="s">
        <v>33</v>
      </c>
      <c r="N18" s="24"/>
    </row>
    <row r="19" spans="1:16" ht="17.25" customHeight="1" x14ac:dyDescent="0.3">
      <c r="A19" s="178" t="s">
        <v>34</v>
      </c>
      <c r="B19" s="178"/>
      <c r="C19" s="178"/>
      <c r="D19" s="178"/>
      <c r="E19" s="178"/>
      <c r="F19" s="178"/>
      <c r="G19" s="178"/>
      <c r="H19" s="178"/>
      <c r="I19" s="178"/>
      <c r="J19" s="18">
        <f>-J18*0.1</f>
        <v>-20750</v>
      </c>
      <c r="N19" s="25"/>
    </row>
    <row r="20" spans="1:16" ht="17.25" customHeight="1" x14ac:dyDescent="0.3">
      <c r="A20" s="179" t="s">
        <v>35</v>
      </c>
      <c r="B20" s="179"/>
      <c r="C20" s="179"/>
      <c r="D20" s="179"/>
      <c r="E20" s="179"/>
      <c r="F20" s="179"/>
      <c r="G20" s="179"/>
      <c r="H20" s="179"/>
      <c r="I20" s="179"/>
      <c r="J20" s="22">
        <f>SUM(J18:J19)</f>
        <v>186750</v>
      </c>
      <c r="N20" s="25"/>
    </row>
    <row r="21" spans="1:16" x14ac:dyDescent="0.25">
      <c r="A21" s="171" t="s">
        <v>128</v>
      </c>
      <c r="B21" s="171"/>
      <c r="C21" s="171"/>
      <c r="D21" s="171"/>
      <c r="E21" s="171"/>
      <c r="F21" s="171"/>
      <c r="G21" s="171"/>
      <c r="H21" s="171"/>
      <c r="I21" s="171"/>
      <c r="J21" s="40">
        <v>79200</v>
      </c>
      <c r="K21" s="26"/>
      <c r="L21" s="26"/>
      <c r="M21" s="25"/>
    </row>
    <row r="22" spans="1:16" x14ac:dyDescent="0.25">
      <c r="A22" s="171" t="s">
        <v>69</v>
      </c>
      <c r="B22" s="171"/>
      <c r="C22" s="171"/>
      <c r="D22" s="171"/>
      <c r="E22" s="171"/>
      <c r="F22" s="171"/>
      <c r="G22" s="171"/>
      <c r="H22" s="171"/>
      <c r="I22" s="171"/>
      <c r="J22" s="40">
        <v>-9000</v>
      </c>
      <c r="K22" s="26"/>
      <c r="L22" s="26"/>
    </row>
    <row r="23" spans="1:16" x14ac:dyDescent="0.25">
      <c r="A23" s="171" t="s">
        <v>70</v>
      </c>
      <c r="B23" s="171"/>
      <c r="C23" s="171"/>
      <c r="D23" s="171"/>
      <c r="E23" s="171"/>
      <c r="F23" s="171"/>
      <c r="G23" s="171"/>
      <c r="H23" s="171"/>
      <c r="I23" s="171"/>
      <c r="J23" s="40">
        <v>70200</v>
      </c>
      <c r="K23" s="26"/>
      <c r="L23" s="26"/>
    </row>
    <row r="24" spans="1:16" ht="15.75" x14ac:dyDescent="0.25">
      <c r="A24" s="173" t="s">
        <v>129</v>
      </c>
      <c r="B24" s="173"/>
      <c r="C24" s="173"/>
      <c r="D24" s="173"/>
      <c r="E24" s="173"/>
      <c r="F24" s="173"/>
      <c r="G24" s="173"/>
      <c r="H24" s="173"/>
      <c r="I24" s="173"/>
      <c r="J24" s="48">
        <f>J20+J23</f>
        <v>256950</v>
      </c>
    </row>
    <row r="25" spans="1:16" ht="15.75" x14ac:dyDescent="0.25">
      <c r="A25" s="173" t="s">
        <v>163</v>
      </c>
      <c r="B25" s="173"/>
      <c r="C25" s="173"/>
      <c r="D25" s="173"/>
      <c r="E25" s="173"/>
      <c r="F25" s="173"/>
      <c r="G25" s="173"/>
      <c r="H25" s="173"/>
      <c r="I25" s="173"/>
      <c r="J25" s="48">
        <v>8450</v>
      </c>
    </row>
    <row r="26" spans="1:16" ht="15.75" x14ac:dyDescent="0.25">
      <c r="A26" s="199" t="s">
        <v>173</v>
      </c>
      <c r="B26" s="200"/>
      <c r="C26" s="200"/>
      <c r="D26" s="200"/>
      <c r="E26" s="200"/>
      <c r="F26" s="200"/>
      <c r="G26" s="200"/>
      <c r="H26" s="200"/>
      <c r="I26" s="201"/>
      <c r="J26" s="48">
        <v>-50000</v>
      </c>
    </row>
    <row r="27" spans="1:16" ht="15.75" x14ac:dyDescent="0.25">
      <c r="A27" s="174" t="s">
        <v>170</v>
      </c>
      <c r="B27" s="174"/>
      <c r="C27" s="174"/>
      <c r="D27" s="174"/>
      <c r="E27" s="174"/>
      <c r="F27" s="174"/>
      <c r="G27" s="174"/>
      <c r="H27" s="174"/>
      <c r="I27" s="174"/>
      <c r="J27" s="46">
        <f>SUM(J24:J25)</f>
        <v>265400</v>
      </c>
    </row>
    <row r="28" spans="1:16" ht="15.75" customHeight="1" x14ac:dyDescent="0.25">
      <c r="A28" s="176" t="s">
        <v>25</v>
      </c>
      <c r="B28" s="177"/>
      <c r="C28" s="37" t="s">
        <v>39</v>
      </c>
      <c r="D28" s="38"/>
      <c r="E28" s="38"/>
    </row>
    <row r="29" spans="1:16" x14ac:dyDescent="0.25">
      <c r="A29" s="61" t="s">
        <v>82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</row>
    <row r="30" spans="1:16" x14ac:dyDescent="0.25">
      <c r="A30" s="62" t="s">
        <v>78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</row>
    <row r="31" spans="1:16" ht="15.75" x14ac:dyDescent="0.25">
      <c r="A31" s="198" t="s">
        <v>154</v>
      </c>
      <c r="B31" s="198"/>
      <c r="C31" s="10" t="s">
        <v>21</v>
      </c>
      <c r="D31" s="7" t="s">
        <v>155</v>
      </c>
      <c r="E31" s="13">
        <v>25000</v>
      </c>
      <c r="F31" s="193" t="s">
        <v>156</v>
      </c>
      <c r="G31" s="194"/>
      <c r="H31" s="194"/>
      <c r="I31" s="194"/>
      <c r="J31" s="194"/>
      <c r="K31" s="194"/>
      <c r="L31" s="195"/>
    </row>
    <row r="32" spans="1:16" x14ac:dyDescent="0.25">
      <c r="F32" s="196" t="s">
        <v>157</v>
      </c>
      <c r="G32" s="197"/>
      <c r="H32" s="197"/>
      <c r="I32" s="197"/>
      <c r="J32" s="197"/>
      <c r="K32" s="197"/>
      <c r="L32" s="197"/>
    </row>
    <row r="33" spans="2:12" x14ac:dyDescent="0.25"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</row>
    <row r="34" spans="2:12" x14ac:dyDescent="0.25">
      <c r="F34" s="25"/>
    </row>
  </sheetData>
  <mergeCells count="23">
    <mergeCell ref="A22:I22"/>
    <mergeCell ref="A4:L4"/>
    <mergeCell ref="C6:I6"/>
    <mergeCell ref="J6:K6"/>
    <mergeCell ref="F7:L7"/>
    <mergeCell ref="F8:L8"/>
    <mergeCell ref="A10:L10"/>
    <mergeCell ref="K11:L11"/>
    <mergeCell ref="A18:D18"/>
    <mergeCell ref="A19:I19"/>
    <mergeCell ref="A20:I20"/>
    <mergeCell ref="A21:I21"/>
    <mergeCell ref="A9:L9"/>
    <mergeCell ref="F31:L31"/>
    <mergeCell ref="F32:L32"/>
    <mergeCell ref="B33:L33"/>
    <mergeCell ref="A23:I23"/>
    <mergeCell ref="A24:I24"/>
    <mergeCell ref="A28:B28"/>
    <mergeCell ref="A25:I25"/>
    <mergeCell ref="A27:I27"/>
    <mergeCell ref="A31:B31"/>
    <mergeCell ref="A26:I26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12" zoomScale="178" zoomScaleNormal="178" workbookViewId="0">
      <selection activeCell="L17" sqref="L17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174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10.5" customHeight="1" x14ac:dyDescent="0.3">
      <c r="E5" s="5"/>
      <c r="I5" s="5"/>
    </row>
    <row r="6" spans="1:16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63"/>
      <c r="M6" s="25"/>
    </row>
    <row r="7" spans="1:16" ht="18.75" x14ac:dyDescent="0.3">
      <c r="D7" s="63" t="s">
        <v>18</v>
      </c>
      <c r="E7" s="63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63"/>
      <c r="E8" s="63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6.5" customHeight="1" x14ac:dyDescent="0.25">
      <c r="A9" s="192" t="s">
        <v>165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25"/>
    </row>
    <row r="10" spans="1:16" ht="18.75" customHeight="1" x14ac:dyDescent="0.3">
      <c r="A10" s="146" t="s">
        <v>19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6" ht="6.75" customHeight="1" x14ac:dyDescent="0.3">
      <c r="K11" s="153"/>
      <c r="L11" s="153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2"/>
      <c r="G13" s="14"/>
      <c r="H13" s="13">
        <v>85000</v>
      </c>
      <c r="I13" s="13"/>
      <c r="J13" s="8">
        <f>SUM(H13:I13)</f>
        <v>85000</v>
      </c>
      <c r="K13" s="9" t="s">
        <v>178</v>
      </c>
      <c r="L13" s="19" t="s">
        <v>179</v>
      </c>
    </row>
    <row r="14" spans="1:16" ht="20.25" customHeight="1" x14ac:dyDescent="0.25">
      <c r="A14" s="19">
        <v>2</v>
      </c>
      <c r="B14" s="3" t="s">
        <v>154</v>
      </c>
      <c r="C14" s="10" t="s">
        <v>21</v>
      </c>
      <c r="D14" s="7" t="s">
        <v>155</v>
      </c>
      <c r="E14" s="13">
        <v>25000</v>
      </c>
      <c r="F14" s="13">
        <v>27500</v>
      </c>
      <c r="G14" s="8"/>
      <c r="H14" s="13"/>
      <c r="I14" s="13"/>
      <c r="J14" s="8">
        <f t="shared" ref="J14:J17" si="0">SUM(H14:I14)</f>
        <v>0</v>
      </c>
      <c r="K14" s="9"/>
      <c r="L14" s="29"/>
      <c r="M14" s="16"/>
      <c r="N14" s="16"/>
      <c r="O14" s="16"/>
      <c r="P14" s="26"/>
    </row>
    <row r="15" spans="1:16" ht="20.25" customHeight="1" x14ac:dyDescent="0.25">
      <c r="A15" s="19">
        <v>3</v>
      </c>
      <c r="B15" s="3" t="s">
        <v>22</v>
      </c>
      <c r="C15" s="10" t="s">
        <v>23</v>
      </c>
      <c r="D15" s="49" t="s">
        <v>24</v>
      </c>
      <c r="E15" s="13">
        <v>22500</v>
      </c>
      <c r="F15" s="13">
        <v>501350</v>
      </c>
      <c r="G15" s="8">
        <v>295850</v>
      </c>
      <c r="H15" s="13"/>
      <c r="I15" s="13"/>
      <c r="J15" s="8">
        <f t="shared" si="0"/>
        <v>0</v>
      </c>
      <c r="K15" s="9"/>
      <c r="L15" s="34"/>
      <c r="M15" s="24"/>
      <c r="N15" s="16"/>
      <c r="O15" s="24"/>
      <c r="P15" s="26"/>
    </row>
    <row r="16" spans="1:16" ht="20.25" customHeight="1" x14ac:dyDescent="0.25">
      <c r="A16" s="19">
        <v>4</v>
      </c>
      <c r="B16" s="3" t="s">
        <v>113</v>
      </c>
      <c r="C16" s="10" t="s">
        <v>26</v>
      </c>
      <c r="D16" s="49" t="s">
        <v>114</v>
      </c>
      <c r="E16" s="13">
        <v>25000</v>
      </c>
      <c r="F16" s="13"/>
      <c r="G16" s="13"/>
      <c r="H16" s="13">
        <v>25000</v>
      </c>
      <c r="I16" s="13"/>
      <c r="J16" s="8">
        <f t="shared" si="0"/>
        <v>25000</v>
      </c>
      <c r="K16" s="9" t="s">
        <v>175</v>
      </c>
      <c r="L16" s="20" t="s">
        <v>36</v>
      </c>
      <c r="N16" s="16"/>
      <c r="O16" s="26"/>
      <c r="P16" s="26"/>
    </row>
    <row r="17" spans="1:16" ht="20.25" customHeight="1" x14ac:dyDescent="0.25">
      <c r="A17" s="19">
        <v>5</v>
      </c>
      <c r="B17" s="3" t="s">
        <v>115</v>
      </c>
      <c r="C17" s="10" t="s">
        <v>27</v>
      </c>
      <c r="D17" s="49" t="s">
        <v>116</v>
      </c>
      <c r="E17" s="13">
        <v>25000</v>
      </c>
      <c r="F17" s="13"/>
      <c r="G17" s="8"/>
      <c r="H17" s="13">
        <v>25000</v>
      </c>
      <c r="I17" s="13"/>
      <c r="J17" s="8">
        <f t="shared" si="0"/>
        <v>25000</v>
      </c>
      <c r="K17" s="9" t="s">
        <v>175</v>
      </c>
      <c r="L17" s="20" t="s">
        <v>125</v>
      </c>
      <c r="M17" s="25"/>
      <c r="N17" s="24"/>
      <c r="O17" s="26"/>
      <c r="P17" s="26"/>
    </row>
    <row r="18" spans="1:16" ht="24.75" customHeight="1" x14ac:dyDescent="0.25">
      <c r="A18" s="154" t="s">
        <v>38</v>
      </c>
      <c r="B18" s="155"/>
      <c r="C18" s="155"/>
      <c r="D18" s="156"/>
      <c r="E18" s="22">
        <f>SUM(E13:E17)</f>
        <v>182500</v>
      </c>
      <c r="F18" s="22">
        <f t="shared" ref="F18:J18" si="1">SUM(F13:F17)</f>
        <v>528850</v>
      </c>
      <c r="G18" s="30">
        <f t="shared" si="1"/>
        <v>295850</v>
      </c>
      <c r="H18" s="30">
        <f t="shared" si="1"/>
        <v>135000</v>
      </c>
      <c r="I18" s="30">
        <f t="shared" si="1"/>
        <v>0</v>
      </c>
      <c r="J18" s="30">
        <f t="shared" si="1"/>
        <v>135000</v>
      </c>
      <c r="K18" s="9" t="s">
        <v>180</v>
      </c>
      <c r="L18" s="22" t="s">
        <v>33</v>
      </c>
      <c r="N18" s="24"/>
    </row>
    <row r="19" spans="1:16" ht="17.25" customHeight="1" x14ac:dyDescent="0.3">
      <c r="A19" s="178" t="s">
        <v>34</v>
      </c>
      <c r="B19" s="178"/>
      <c r="C19" s="178"/>
      <c r="D19" s="178"/>
      <c r="E19" s="178"/>
      <c r="F19" s="178"/>
      <c r="G19" s="178"/>
      <c r="H19" s="178"/>
      <c r="I19" s="178"/>
      <c r="J19" s="18">
        <f>-J18*0.1</f>
        <v>-13500</v>
      </c>
      <c r="N19" s="25"/>
    </row>
    <row r="20" spans="1:16" ht="17.25" customHeight="1" x14ac:dyDescent="0.3">
      <c r="A20" s="179" t="s">
        <v>35</v>
      </c>
      <c r="B20" s="179"/>
      <c r="C20" s="179"/>
      <c r="D20" s="179"/>
      <c r="E20" s="179"/>
      <c r="F20" s="179"/>
      <c r="G20" s="179"/>
      <c r="H20" s="179"/>
      <c r="I20" s="179"/>
      <c r="J20" s="22">
        <f>SUM(J18:J19)</f>
        <v>121500</v>
      </c>
      <c r="N20" s="25"/>
    </row>
    <row r="21" spans="1:16" x14ac:dyDescent="0.25">
      <c r="A21" s="171" t="s">
        <v>177</v>
      </c>
      <c r="B21" s="171"/>
      <c r="C21" s="171"/>
      <c r="D21" s="171"/>
      <c r="E21" s="171"/>
      <c r="F21" s="171"/>
      <c r="G21" s="171"/>
      <c r="H21" s="171"/>
      <c r="I21" s="171"/>
      <c r="J21" s="40">
        <v>79200</v>
      </c>
      <c r="K21" s="26"/>
      <c r="L21" s="26"/>
      <c r="M21" s="25"/>
    </row>
    <row r="22" spans="1:16" x14ac:dyDescent="0.25">
      <c r="A22" s="171" t="s">
        <v>69</v>
      </c>
      <c r="B22" s="171"/>
      <c r="C22" s="171"/>
      <c r="D22" s="171"/>
      <c r="E22" s="171"/>
      <c r="F22" s="171"/>
      <c r="G22" s="171"/>
      <c r="H22" s="171"/>
      <c r="I22" s="171"/>
      <c r="J22" s="40">
        <v>-9000</v>
      </c>
      <c r="K22" s="26"/>
      <c r="L22" s="26"/>
    </row>
    <row r="23" spans="1:16" x14ac:dyDescent="0.25">
      <c r="A23" s="171" t="s">
        <v>70</v>
      </c>
      <c r="B23" s="171"/>
      <c r="C23" s="171"/>
      <c r="D23" s="171"/>
      <c r="E23" s="171"/>
      <c r="F23" s="171"/>
      <c r="G23" s="171"/>
      <c r="H23" s="171"/>
      <c r="I23" s="171"/>
      <c r="J23" s="40">
        <v>70200</v>
      </c>
      <c r="K23" s="26"/>
      <c r="L23" s="26"/>
      <c r="M23" s="25"/>
    </row>
    <row r="24" spans="1:16" ht="15.75" x14ac:dyDescent="0.25">
      <c r="A24" s="174" t="s">
        <v>210</v>
      </c>
      <c r="B24" s="174"/>
      <c r="C24" s="174"/>
      <c r="D24" s="174"/>
      <c r="E24" s="174"/>
      <c r="F24" s="174"/>
      <c r="G24" s="174"/>
      <c r="H24" s="174"/>
      <c r="I24" s="174"/>
      <c r="J24" s="46">
        <f>J20+J23</f>
        <v>191700</v>
      </c>
    </row>
    <row r="25" spans="1:16" ht="15.75" customHeight="1" x14ac:dyDescent="0.25">
      <c r="A25" s="176" t="s">
        <v>25</v>
      </c>
      <c r="B25" s="177"/>
      <c r="C25" s="37" t="s">
        <v>39</v>
      </c>
      <c r="D25" s="38"/>
      <c r="E25" s="38"/>
    </row>
    <row r="26" spans="1:16" x14ac:dyDescent="0.25">
      <c r="A26" s="64" t="s">
        <v>82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</row>
    <row r="27" spans="1:16" x14ac:dyDescent="0.25">
      <c r="A27" s="65" t="s">
        <v>78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</row>
    <row r="28" spans="1:16" ht="15.75" x14ac:dyDescent="0.25">
      <c r="A28" s="198" t="s">
        <v>154</v>
      </c>
      <c r="B28" s="198"/>
      <c r="C28" s="10" t="s">
        <v>21</v>
      </c>
      <c r="D28" s="7" t="s">
        <v>155</v>
      </c>
      <c r="E28" s="13">
        <v>25000</v>
      </c>
      <c r="F28" s="193" t="s">
        <v>156</v>
      </c>
      <c r="G28" s="194"/>
      <c r="H28" s="194"/>
      <c r="I28" s="194"/>
      <c r="J28" s="194"/>
      <c r="K28" s="194"/>
      <c r="L28" s="195"/>
    </row>
    <row r="29" spans="1:16" x14ac:dyDescent="0.25">
      <c r="F29" s="196" t="s">
        <v>157</v>
      </c>
      <c r="G29" s="197"/>
      <c r="H29" s="197"/>
      <c r="I29" s="197"/>
      <c r="J29" s="197"/>
      <c r="K29" s="197"/>
      <c r="L29" s="197"/>
    </row>
    <row r="30" spans="1:16" ht="5.25" customHeight="1" x14ac:dyDescent="0.25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</row>
    <row r="31" spans="1:16" ht="15.75" x14ac:dyDescent="0.25">
      <c r="A31" s="19">
        <v>3</v>
      </c>
      <c r="B31" s="3" t="s">
        <v>22</v>
      </c>
      <c r="C31" s="10" t="s">
        <v>23</v>
      </c>
      <c r="D31" s="49" t="s">
        <v>24</v>
      </c>
      <c r="E31" s="13">
        <v>22500</v>
      </c>
      <c r="F31" s="13">
        <v>501350</v>
      </c>
      <c r="G31" s="8">
        <v>295850</v>
      </c>
      <c r="H31" s="184"/>
      <c r="I31" s="185"/>
      <c r="J31" s="185"/>
      <c r="K31" s="185"/>
      <c r="L31" s="186"/>
    </row>
    <row r="32" spans="1:16" x14ac:dyDescent="0.25">
      <c r="A32" s="197" t="s">
        <v>176</v>
      </c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</row>
  </sheetData>
  <mergeCells count="22">
    <mergeCell ref="H31:L31"/>
    <mergeCell ref="A32:L32"/>
    <mergeCell ref="A25:B25"/>
    <mergeCell ref="A28:B28"/>
    <mergeCell ref="F28:L28"/>
    <mergeCell ref="F29:L29"/>
    <mergeCell ref="A30:L30"/>
    <mergeCell ref="A22:I22"/>
    <mergeCell ref="A23:I23"/>
    <mergeCell ref="A24:I24"/>
    <mergeCell ref="A10:L10"/>
    <mergeCell ref="K11:L11"/>
    <mergeCell ref="A18:D18"/>
    <mergeCell ref="A19:I19"/>
    <mergeCell ref="A20:I20"/>
    <mergeCell ref="A21:I21"/>
    <mergeCell ref="A9:L9"/>
    <mergeCell ref="A4:L4"/>
    <mergeCell ref="C6:I6"/>
    <mergeCell ref="J6:K6"/>
    <mergeCell ref="F7:L7"/>
    <mergeCell ref="F8:L8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10" zoomScale="178" zoomScaleNormal="178" workbookViewId="0">
      <selection activeCell="L19" sqref="L19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181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10.5" customHeight="1" x14ac:dyDescent="0.3">
      <c r="E5" s="5"/>
      <c r="I5" s="5"/>
    </row>
    <row r="6" spans="1:16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66"/>
      <c r="M6" s="25"/>
    </row>
    <row r="7" spans="1:16" ht="18.75" x14ac:dyDescent="0.3">
      <c r="D7" s="66" t="s">
        <v>18</v>
      </c>
      <c r="E7" s="66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66"/>
      <c r="E8" s="66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6.5" customHeight="1" x14ac:dyDescent="0.25">
      <c r="A9" s="192" t="s">
        <v>165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25"/>
    </row>
    <row r="10" spans="1:16" ht="18.75" customHeight="1" x14ac:dyDescent="0.3">
      <c r="A10" s="146" t="s">
        <v>19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6" ht="6.75" customHeight="1" x14ac:dyDescent="0.3">
      <c r="K11" s="153"/>
      <c r="L11" s="153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2"/>
      <c r="G13" s="14"/>
      <c r="H13" s="13">
        <v>85000</v>
      </c>
      <c r="I13" s="13"/>
      <c r="J13" s="8">
        <f>SUM(H13:I13)</f>
        <v>85000</v>
      </c>
      <c r="K13" s="9" t="s">
        <v>180</v>
      </c>
      <c r="L13" s="19" t="s">
        <v>179</v>
      </c>
    </row>
    <row r="14" spans="1:16" ht="20.25" customHeight="1" x14ac:dyDescent="0.25">
      <c r="A14" s="19">
        <v>2</v>
      </c>
      <c r="B14" s="3" t="s">
        <v>154</v>
      </c>
      <c r="C14" s="10" t="s">
        <v>21</v>
      </c>
      <c r="D14" s="7" t="s">
        <v>155</v>
      </c>
      <c r="E14" s="13">
        <v>25000</v>
      </c>
      <c r="F14" s="13">
        <v>55000</v>
      </c>
      <c r="G14" s="8">
        <v>5000</v>
      </c>
      <c r="H14" s="13"/>
      <c r="I14" s="13"/>
      <c r="J14" s="8">
        <f t="shared" ref="J14:J17" si="0">SUM(H14:I14)</f>
        <v>0</v>
      </c>
      <c r="K14" s="9"/>
      <c r="L14" s="29"/>
      <c r="M14" s="16"/>
      <c r="N14" s="16"/>
      <c r="O14" s="16"/>
      <c r="P14" s="26"/>
    </row>
    <row r="15" spans="1:16" ht="20.25" customHeight="1" x14ac:dyDescent="0.25">
      <c r="A15" s="19">
        <v>3</v>
      </c>
      <c r="B15" s="3" t="s">
        <v>22</v>
      </c>
      <c r="C15" s="10" t="s">
        <v>23</v>
      </c>
      <c r="D15" s="49" t="s">
        <v>24</v>
      </c>
      <c r="E15" s="13">
        <v>22500</v>
      </c>
      <c r="F15" s="13">
        <v>526100</v>
      </c>
      <c r="G15" s="8">
        <v>298100</v>
      </c>
      <c r="H15" s="13">
        <v>22500</v>
      </c>
      <c r="I15" s="13">
        <v>22500</v>
      </c>
      <c r="J15" s="8">
        <f t="shared" si="0"/>
        <v>45000</v>
      </c>
      <c r="K15" s="9" t="s">
        <v>211</v>
      </c>
      <c r="L15" s="34" t="s">
        <v>36</v>
      </c>
      <c r="M15" s="24"/>
      <c r="N15" s="16"/>
      <c r="O15" s="24"/>
      <c r="P15" s="26"/>
    </row>
    <row r="16" spans="1:16" ht="20.25" customHeight="1" x14ac:dyDescent="0.25">
      <c r="A16" s="19">
        <v>4</v>
      </c>
      <c r="B16" s="3" t="s">
        <v>113</v>
      </c>
      <c r="C16" s="10" t="s">
        <v>26</v>
      </c>
      <c r="D16" s="49" t="s">
        <v>114</v>
      </c>
      <c r="E16" s="13">
        <v>25000</v>
      </c>
      <c r="F16" s="13"/>
      <c r="G16" s="13"/>
      <c r="H16" s="13">
        <v>25000</v>
      </c>
      <c r="I16" s="13"/>
      <c r="J16" s="8">
        <f t="shared" si="0"/>
        <v>25000</v>
      </c>
      <c r="K16" s="9" t="s">
        <v>213</v>
      </c>
      <c r="L16" s="34" t="s">
        <v>36</v>
      </c>
      <c r="N16" s="16"/>
      <c r="O16" s="26"/>
      <c r="P16" s="26"/>
    </row>
    <row r="17" spans="1:16" ht="20.25" customHeight="1" x14ac:dyDescent="0.25">
      <c r="A17" s="19">
        <v>5</v>
      </c>
      <c r="B17" s="3" t="s">
        <v>115</v>
      </c>
      <c r="C17" s="10" t="s">
        <v>27</v>
      </c>
      <c r="D17" s="49" t="s">
        <v>116</v>
      </c>
      <c r="E17" s="13">
        <v>25000</v>
      </c>
      <c r="F17" s="13"/>
      <c r="G17" s="8"/>
      <c r="H17" s="13">
        <v>25000</v>
      </c>
      <c r="I17" s="13"/>
      <c r="J17" s="8">
        <f t="shared" si="0"/>
        <v>25000</v>
      </c>
      <c r="K17" s="9" t="s">
        <v>212</v>
      </c>
      <c r="L17" s="20" t="s">
        <v>125</v>
      </c>
      <c r="M17" s="25"/>
      <c r="N17" s="24"/>
      <c r="O17" s="26"/>
      <c r="P17" s="26"/>
    </row>
    <row r="18" spans="1:16" ht="15.75" customHeight="1" x14ac:dyDescent="0.25">
      <c r="A18" s="154" t="s">
        <v>38</v>
      </c>
      <c r="B18" s="155"/>
      <c r="C18" s="155"/>
      <c r="D18" s="156"/>
      <c r="E18" s="22">
        <f>SUM(E13:E17)</f>
        <v>182500</v>
      </c>
      <c r="F18" s="22">
        <f t="shared" ref="F18:J18" si="1">SUM(F13:F17)</f>
        <v>581100</v>
      </c>
      <c r="G18" s="30">
        <f t="shared" si="1"/>
        <v>303100</v>
      </c>
      <c r="H18" s="30">
        <f t="shared" si="1"/>
        <v>157500</v>
      </c>
      <c r="I18" s="30">
        <f t="shared" si="1"/>
        <v>22500</v>
      </c>
      <c r="J18" s="30">
        <f t="shared" si="1"/>
        <v>180000</v>
      </c>
      <c r="K18" s="9" t="s">
        <v>216</v>
      </c>
      <c r="L18" s="22" t="s">
        <v>33</v>
      </c>
      <c r="N18" s="24"/>
    </row>
    <row r="19" spans="1:16" ht="15" customHeight="1" x14ac:dyDescent="0.3">
      <c r="A19" s="178" t="s">
        <v>34</v>
      </c>
      <c r="B19" s="178"/>
      <c r="C19" s="178"/>
      <c r="D19" s="178"/>
      <c r="E19" s="178"/>
      <c r="F19" s="178"/>
      <c r="G19" s="178"/>
      <c r="H19" s="178"/>
      <c r="I19" s="178"/>
      <c r="J19" s="18">
        <f>-J18*0.1</f>
        <v>-18000</v>
      </c>
      <c r="N19" s="25"/>
    </row>
    <row r="20" spans="1:16" ht="15" customHeight="1" x14ac:dyDescent="0.3">
      <c r="A20" s="179" t="s">
        <v>35</v>
      </c>
      <c r="B20" s="179"/>
      <c r="C20" s="179"/>
      <c r="D20" s="179"/>
      <c r="E20" s="179"/>
      <c r="F20" s="179"/>
      <c r="G20" s="179"/>
      <c r="H20" s="179"/>
      <c r="I20" s="179"/>
      <c r="J20" s="22">
        <f>SUM(J18:J19)</f>
        <v>162000</v>
      </c>
      <c r="N20" s="25"/>
    </row>
    <row r="21" spans="1:16" ht="13.5" customHeight="1" x14ac:dyDescent="0.25">
      <c r="A21" s="171" t="s">
        <v>182</v>
      </c>
      <c r="B21" s="171"/>
      <c r="C21" s="171"/>
      <c r="D21" s="171"/>
      <c r="E21" s="171"/>
      <c r="F21" s="171"/>
      <c r="G21" s="171"/>
      <c r="H21" s="171"/>
      <c r="I21" s="171"/>
      <c r="J21" s="40">
        <v>79200</v>
      </c>
      <c r="K21" s="26"/>
      <c r="L21" s="26"/>
      <c r="M21" s="25"/>
    </row>
    <row r="22" spans="1:16" x14ac:dyDescent="0.25">
      <c r="A22" s="171" t="s">
        <v>69</v>
      </c>
      <c r="B22" s="171"/>
      <c r="C22" s="171"/>
      <c r="D22" s="171"/>
      <c r="E22" s="171"/>
      <c r="F22" s="171"/>
      <c r="G22" s="171"/>
      <c r="H22" s="171"/>
      <c r="I22" s="171"/>
      <c r="J22" s="40">
        <v>-9000</v>
      </c>
      <c r="K22" s="26"/>
      <c r="L22" s="26"/>
    </row>
    <row r="23" spans="1:16" ht="12.75" customHeight="1" x14ac:dyDescent="0.25">
      <c r="A23" s="171" t="s">
        <v>70</v>
      </c>
      <c r="B23" s="171"/>
      <c r="C23" s="171"/>
      <c r="D23" s="171"/>
      <c r="E23" s="171"/>
      <c r="F23" s="171"/>
      <c r="G23" s="171"/>
      <c r="H23" s="171"/>
      <c r="I23" s="171"/>
      <c r="J23" s="40">
        <v>70200</v>
      </c>
      <c r="K23" s="26"/>
      <c r="L23" s="26"/>
      <c r="M23" s="25"/>
    </row>
    <row r="24" spans="1:16" ht="12.75" customHeight="1" x14ac:dyDescent="0.25">
      <c r="A24" s="180" t="s">
        <v>214</v>
      </c>
      <c r="B24" s="181"/>
      <c r="C24" s="181"/>
      <c r="D24" s="181"/>
      <c r="E24" s="181"/>
      <c r="F24" s="181"/>
      <c r="G24" s="181"/>
      <c r="H24" s="181"/>
      <c r="I24" s="182"/>
      <c r="J24" s="40">
        <f>J20+J23</f>
        <v>232200</v>
      </c>
      <c r="K24" s="26"/>
      <c r="L24" s="26"/>
      <c r="M24" s="25"/>
    </row>
    <row r="25" spans="1:16" ht="14.25" customHeight="1" x14ac:dyDescent="0.25">
      <c r="A25" s="174" t="s">
        <v>215</v>
      </c>
      <c r="B25" s="174"/>
      <c r="C25" s="174"/>
      <c r="D25" s="174"/>
      <c r="E25" s="174"/>
      <c r="F25" s="174"/>
      <c r="G25" s="174"/>
      <c r="H25" s="174"/>
      <c r="I25" s="174"/>
      <c r="J25" s="46">
        <v>-324000</v>
      </c>
    </row>
    <row r="26" spans="1:16" x14ac:dyDescent="0.25">
      <c r="A26" s="171" t="s">
        <v>217</v>
      </c>
      <c r="B26" s="171"/>
      <c r="C26" s="171"/>
      <c r="D26" s="171"/>
      <c r="E26" s="171"/>
      <c r="F26" s="171"/>
      <c r="G26" s="171"/>
      <c r="H26" s="171"/>
      <c r="I26" s="171"/>
      <c r="J26" s="81">
        <v>-10000</v>
      </c>
    </row>
    <row r="27" spans="1:16" ht="11.25" customHeight="1" x14ac:dyDescent="0.25">
      <c r="A27" s="171" t="s">
        <v>218</v>
      </c>
      <c r="B27" s="171"/>
      <c r="C27" s="171"/>
      <c r="D27" s="171"/>
      <c r="E27" s="171"/>
      <c r="F27" s="171"/>
      <c r="G27" s="171"/>
      <c r="H27" s="171"/>
      <c r="I27" s="171"/>
      <c r="J27" s="81">
        <v>191700</v>
      </c>
    </row>
    <row r="28" spans="1:16" ht="11.25" customHeight="1" x14ac:dyDescent="0.25">
      <c r="A28" s="202" t="s">
        <v>219</v>
      </c>
      <c r="B28" s="202"/>
      <c r="C28" s="202"/>
      <c r="D28" s="202"/>
      <c r="E28" s="202"/>
      <c r="F28" s="202"/>
      <c r="G28" s="202"/>
      <c r="H28" s="202"/>
      <c r="I28" s="202"/>
      <c r="J28" s="82">
        <f>SUM(J24:J27)</f>
        <v>89900</v>
      </c>
    </row>
  </sheetData>
  <mergeCells count="19">
    <mergeCell ref="A21:I21"/>
    <mergeCell ref="A24:I24"/>
    <mergeCell ref="A9:L9"/>
    <mergeCell ref="A4:L4"/>
    <mergeCell ref="C6:I6"/>
    <mergeCell ref="J6:K6"/>
    <mergeCell ref="F7:L7"/>
    <mergeCell ref="F8:L8"/>
    <mergeCell ref="A10:L10"/>
    <mergeCell ref="K11:L11"/>
    <mergeCell ref="A18:D18"/>
    <mergeCell ref="A19:I19"/>
    <mergeCell ref="A20:I20"/>
    <mergeCell ref="A26:I26"/>
    <mergeCell ref="A27:I27"/>
    <mergeCell ref="A28:I28"/>
    <mergeCell ref="A22:I22"/>
    <mergeCell ref="A23:I23"/>
    <mergeCell ref="A25:I25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Normal="100" workbookViewId="0">
      <selection activeCell="A29" sqref="A29:J33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220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10.5" customHeight="1" x14ac:dyDescent="0.3">
      <c r="E5" s="5"/>
      <c r="I5" s="5"/>
    </row>
    <row r="6" spans="1:16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79"/>
      <c r="M6" s="25"/>
    </row>
    <row r="7" spans="1:16" ht="18.75" x14ac:dyDescent="0.3">
      <c r="D7" s="79" t="s">
        <v>18</v>
      </c>
      <c r="E7" s="79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79"/>
      <c r="E8" s="79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6.5" customHeight="1" x14ac:dyDescent="0.25">
      <c r="A9" s="192" t="s">
        <v>165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25"/>
    </row>
    <row r="10" spans="1:16" ht="18.75" customHeight="1" x14ac:dyDescent="0.3">
      <c r="A10" s="146" t="s">
        <v>19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6" ht="6.75" customHeight="1" x14ac:dyDescent="0.3">
      <c r="K11" s="153"/>
      <c r="L11" s="153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2"/>
      <c r="G13" s="14"/>
      <c r="H13" s="13">
        <v>85000</v>
      </c>
      <c r="I13" s="13"/>
      <c r="J13" s="8">
        <f>SUM(H13:I13)</f>
        <v>85000</v>
      </c>
      <c r="K13" s="9" t="s">
        <v>223</v>
      </c>
      <c r="L13" s="34" t="s">
        <v>36</v>
      </c>
    </row>
    <row r="14" spans="1:16" ht="20.25" customHeight="1" x14ac:dyDescent="0.25">
      <c r="A14" s="19">
        <v>2</v>
      </c>
      <c r="B14" s="3" t="s">
        <v>154</v>
      </c>
      <c r="C14" s="10" t="s">
        <v>21</v>
      </c>
      <c r="D14" s="7" t="s">
        <v>155</v>
      </c>
      <c r="E14" s="13">
        <v>25000</v>
      </c>
      <c r="F14" s="13">
        <v>82500</v>
      </c>
      <c r="G14" s="8">
        <v>7500</v>
      </c>
      <c r="H14" s="13"/>
      <c r="I14" s="13"/>
      <c r="J14" s="8">
        <f t="shared" ref="J14:J17" si="0">SUM(H14:I14)</f>
        <v>0</v>
      </c>
      <c r="K14" s="9"/>
      <c r="L14" s="29"/>
      <c r="M14" s="16"/>
      <c r="N14" s="16"/>
      <c r="O14" s="16"/>
      <c r="P14" s="26"/>
    </row>
    <row r="15" spans="1:16" ht="20.25" customHeight="1" x14ac:dyDescent="0.25">
      <c r="A15" s="19">
        <v>3</v>
      </c>
      <c r="B15" s="3" t="s">
        <v>22</v>
      </c>
      <c r="C15" s="10" t="s">
        <v>23</v>
      </c>
      <c r="D15" s="49" t="s">
        <v>24</v>
      </c>
      <c r="E15" s="13">
        <v>22500</v>
      </c>
      <c r="F15" s="13">
        <v>505850</v>
      </c>
      <c r="G15" s="8">
        <v>300350</v>
      </c>
      <c r="H15" s="13"/>
      <c r="I15" s="13"/>
      <c r="J15" s="8">
        <f t="shared" si="0"/>
        <v>0</v>
      </c>
      <c r="K15" s="9"/>
      <c r="L15" s="34"/>
      <c r="M15" s="24"/>
      <c r="N15" s="16"/>
      <c r="O15" s="24"/>
      <c r="P15" s="26"/>
    </row>
    <row r="16" spans="1:16" ht="20.25" customHeight="1" x14ac:dyDescent="0.25">
      <c r="A16" s="19">
        <v>4</v>
      </c>
      <c r="B16" s="3" t="s">
        <v>113</v>
      </c>
      <c r="C16" s="10" t="s">
        <v>26</v>
      </c>
      <c r="D16" s="49" t="s">
        <v>114</v>
      </c>
      <c r="E16" s="13">
        <v>25000</v>
      </c>
      <c r="F16" s="13"/>
      <c r="G16" s="13"/>
      <c r="H16" s="13">
        <v>25000</v>
      </c>
      <c r="I16" s="13"/>
      <c r="J16" s="8">
        <f t="shared" si="0"/>
        <v>25000</v>
      </c>
      <c r="K16" s="9" t="s">
        <v>216</v>
      </c>
      <c r="L16" s="34" t="s">
        <v>36</v>
      </c>
      <c r="N16" s="16"/>
      <c r="O16" s="26"/>
      <c r="P16" s="26"/>
    </row>
    <row r="17" spans="1:16" ht="20.25" customHeight="1" x14ac:dyDescent="0.25">
      <c r="A17" s="19">
        <v>5</v>
      </c>
      <c r="B17" s="3" t="s">
        <v>115</v>
      </c>
      <c r="C17" s="10" t="s">
        <v>27</v>
      </c>
      <c r="D17" s="49" t="s">
        <v>116</v>
      </c>
      <c r="E17" s="13">
        <v>25000</v>
      </c>
      <c r="F17" s="13"/>
      <c r="G17" s="8"/>
      <c r="H17" s="13">
        <v>25000</v>
      </c>
      <c r="I17" s="13"/>
      <c r="J17" s="8">
        <f t="shared" si="0"/>
        <v>25000</v>
      </c>
      <c r="K17" s="9" t="s">
        <v>224</v>
      </c>
      <c r="L17" s="20" t="s">
        <v>125</v>
      </c>
      <c r="M17" s="25"/>
      <c r="N17" s="24"/>
      <c r="O17" s="26"/>
      <c r="P17" s="26"/>
    </row>
    <row r="18" spans="1:16" ht="15.75" customHeight="1" x14ac:dyDescent="0.25">
      <c r="A18" s="154" t="s">
        <v>38</v>
      </c>
      <c r="B18" s="155"/>
      <c r="C18" s="155"/>
      <c r="D18" s="156"/>
      <c r="E18" s="80">
        <f>SUM(E13:E17)</f>
        <v>182500</v>
      </c>
      <c r="F18" s="80">
        <f t="shared" ref="F18:J18" si="1">SUM(F13:F17)</f>
        <v>588350</v>
      </c>
      <c r="G18" s="30">
        <f t="shared" si="1"/>
        <v>307850</v>
      </c>
      <c r="H18" s="30">
        <f t="shared" si="1"/>
        <v>135000</v>
      </c>
      <c r="I18" s="30">
        <f t="shared" si="1"/>
        <v>0</v>
      </c>
      <c r="J18" s="30">
        <f t="shared" si="1"/>
        <v>135000</v>
      </c>
      <c r="K18" s="9" t="s">
        <v>228</v>
      </c>
      <c r="L18" s="80"/>
      <c r="N18" s="24"/>
    </row>
    <row r="19" spans="1:16" ht="15" customHeight="1" x14ac:dyDescent="0.3">
      <c r="A19" s="178" t="s">
        <v>34</v>
      </c>
      <c r="B19" s="178"/>
      <c r="C19" s="178"/>
      <c r="D19" s="178"/>
      <c r="E19" s="178"/>
      <c r="F19" s="178"/>
      <c r="G19" s="178"/>
      <c r="H19" s="178"/>
      <c r="I19" s="178"/>
      <c r="J19" s="18">
        <f>-J18*0.1</f>
        <v>-13500</v>
      </c>
      <c r="N19" s="25"/>
    </row>
    <row r="20" spans="1:16" ht="15" customHeight="1" x14ac:dyDescent="0.3">
      <c r="A20" s="179" t="s">
        <v>35</v>
      </c>
      <c r="B20" s="179"/>
      <c r="C20" s="179"/>
      <c r="D20" s="179"/>
      <c r="E20" s="179"/>
      <c r="F20" s="179"/>
      <c r="G20" s="179"/>
      <c r="H20" s="179"/>
      <c r="I20" s="179"/>
      <c r="J20" s="80">
        <f>SUM(J18:J19)</f>
        <v>121500</v>
      </c>
      <c r="N20" s="25"/>
    </row>
    <row r="21" spans="1:16" ht="13.5" customHeight="1" x14ac:dyDescent="0.25">
      <c r="A21" s="171" t="s">
        <v>221</v>
      </c>
      <c r="B21" s="171"/>
      <c r="C21" s="171"/>
      <c r="D21" s="171"/>
      <c r="E21" s="171"/>
      <c r="F21" s="171"/>
      <c r="G21" s="171"/>
      <c r="H21" s="171"/>
      <c r="I21" s="171"/>
      <c r="J21" s="40">
        <v>79200</v>
      </c>
      <c r="K21" s="26"/>
      <c r="L21" s="26"/>
      <c r="M21" s="25"/>
    </row>
    <row r="22" spans="1:16" x14ac:dyDescent="0.25">
      <c r="A22" s="171" t="s">
        <v>69</v>
      </c>
      <c r="B22" s="171"/>
      <c r="C22" s="171"/>
      <c r="D22" s="171"/>
      <c r="E22" s="171"/>
      <c r="F22" s="171"/>
      <c r="G22" s="171"/>
      <c r="H22" s="171"/>
      <c r="I22" s="171"/>
      <c r="J22" s="40">
        <v>-9000</v>
      </c>
      <c r="K22" s="26"/>
      <c r="L22" s="26"/>
    </row>
    <row r="23" spans="1:16" ht="12.75" customHeight="1" x14ac:dyDescent="0.25">
      <c r="A23" s="171" t="s">
        <v>70</v>
      </c>
      <c r="B23" s="171"/>
      <c r="C23" s="171"/>
      <c r="D23" s="171"/>
      <c r="E23" s="171"/>
      <c r="F23" s="171"/>
      <c r="G23" s="171"/>
      <c r="H23" s="171"/>
      <c r="I23" s="171"/>
      <c r="J23" s="40">
        <v>70200</v>
      </c>
      <c r="K23" s="26"/>
      <c r="L23" s="26"/>
      <c r="M23" s="25"/>
    </row>
    <row r="24" spans="1:16" ht="12.75" customHeight="1" x14ac:dyDescent="0.25">
      <c r="A24" s="180" t="s">
        <v>225</v>
      </c>
      <c r="B24" s="181"/>
      <c r="C24" s="181"/>
      <c r="D24" s="181"/>
      <c r="E24" s="181"/>
      <c r="F24" s="181"/>
      <c r="G24" s="181"/>
      <c r="H24" s="181"/>
      <c r="I24" s="182"/>
      <c r="J24" s="40">
        <v>89900</v>
      </c>
      <c r="K24" s="26"/>
      <c r="L24" s="26"/>
      <c r="M24" s="25"/>
    </row>
    <row r="25" spans="1:16" ht="12.75" customHeight="1" x14ac:dyDescent="0.25">
      <c r="A25" s="180" t="s">
        <v>226</v>
      </c>
      <c r="B25" s="181"/>
      <c r="C25" s="181"/>
      <c r="D25" s="181"/>
      <c r="E25" s="181"/>
      <c r="F25" s="181"/>
      <c r="G25" s="181"/>
      <c r="H25" s="181"/>
      <c r="I25" s="182"/>
      <c r="J25" s="40">
        <v>-100000</v>
      </c>
      <c r="K25" s="26"/>
      <c r="L25" s="26"/>
      <c r="M25" s="25"/>
    </row>
    <row r="26" spans="1:16" ht="12.75" customHeight="1" x14ac:dyDescent="0.25">
      <c r="A26" s="180" t="s">
        <v>227</v>
      </c>
      <c r="B26" s="181"/>
      <c r="C26" s="181"/>
      <c r="D26" s="181"/>
      <c r="E26" s="181"/>
      <c r="F26" s="181"/>
      <c r="G26" s="181"/>
      <c r="H26" s="181"/>
      <c r="I26" s="182"/>
      <c r="J26" s="40">
        <v>-6500</v>
      </c>
      <c r="K26" s="26"/>
      <c r="L26" s="26"/>
      <c r="M26" s="25"/>
    </row>
    <row r="27" spans="1:16" ht="12.75" customHeight="1" x14ac:dyDescent="0.25">
      <c r="A27" s="203" t="s">
        <v>222</v>
      </c>
      <c r="B27" s="204"/>
      <c r="C27" s="204"/>
      <c r="D27" s="204"/>
      <c r="E27" s="204"/>
      <c r="F27" s="204"/>
      <c r="G27" s="204"/>
      <c r="H27" s="204"/>
      <c r="I27" s="205"/>
      <c r="J27" s="82">
        <f>J20+J23+J24+J25+J26</f>
        <v>175100</v>
      </c>
      <c r="K27" s="26"/>
      <c r="L27" s="26"/>
      <c r="M27" s="25"/>
    </row>
    <row r="29" spans="1:16" x14ac:dyDescent="0.25">
      <c r="A29" s="171" t="s">
        <v>229</v>
      </c>
      <c r="B29" s="171"/>
      <c r="C29" s="171"/>
      <c r="D29" s="171"/>
      <c r="E29" s="171"/>
      <c r="F29" s="171"/>
      <c r="G29" s="171"/>
      <c r="H29" s="171"/>
      <c r="I29" s="171"/>
      <c r="J29" s="81">
        <v>840040</v>
      </c>
      <c r="L29" s="25"/>
    </row>
    <row r="30" spans="1:16" x14ac:dyDescent="0.25">
      <c r="A30" s="171" t="s">
        <v>230</v>
      </c>
      <c r="B30" s="171"/>
      <c r="C30" s="171"/>
      <c r="D30" s="171"/>
      <c r="E30" s="171"/>
      <c r="F30" s="171"/>
      <c r="G30" s="171"/>
      <c r="H30" s="171"/>
      <c r="I30" s="171"/>
      <c r="J30" s="81">
        <v>-531986</v>
      </c>
      <c r="L30" s="25"/>
    </row>
    <row r="31" spans="1:16" x14ac:dyDescent="0.25">
      <c r="A31" s="171" t="s">
        <v>226</v>
      </c>
      <c r="B31" s="171"/>
      <c r="C31" s="171"/>
      <c r="D31" s="171"/>
      <c r="E31" s="171"/>
      <c r="F31" s="171"/>
      <c r="G31" s="171"/>
      <c r="H31" s="171"/>
      <c r="I31" s="171"/>
      <c r="J31" s="40">
        <v>-100000</v>
      </c>
    </row>
    <row r="32" spans="1:16" x14ac:dyDescent="0.25">
      <c r="A32" s="171" t="s">
        <v>232</v>
      </c>
      <c r="B32" s="171"/>
      <c r="C32" s="171"/>
      <c r="D32" s="171"/>
      <c r="E32" s="171"/>
      <c r="F32" s="171"/>
      <c r="G32" s="171"/>
      <c r="H32" s="171"/>
      <c r="I32" s="171"/>
      <c r="J32" s="81">
        <v>-21600</v>
      </c>
    </row>
    <row r="33" spans="1:10" x14ac:dyDescent="0.25">
      <c r="A33" s="202" t="s">
        <v>231</v>
      </c>
      <c r="B33" s="202"/>
      <c r="C33" s="202"/>
      <c r="D33" s="202"/>
      <c r="E33" s="202"/>
      <c r="F33" s="202"/>
      <c r="G33" s="202"/>
      <c r="H33" s="202"/>
      <c r="I33" s="202"/>
      <c r="J33" s="82">
        <f>SUM(J29:J32)</f>
        <v>186454</v>
      </c>
    </row>
  </sheetData>
  <mergeCells count="23">
    <mergeCell ref="A9:L9"/>
    <mergeCell ref="A4:L4"/>
    <mergeCell ref="C6:I6"/>
    <mergeCell ref="J6:K6"/>
    <mergeCell ref="F7:L7"/>
    <mergeCell ref="F8:L8"/>
    <mergeCell ref="A22:I22"/>
    <mergeCell ref="A23:I23"/>
    <mergeCell ref="A27:I27"/>
    <mergeCell ref="A10:L10"/>
    <mergeCell ref="K11:L11"/>
    <mergeCell ref="A18:D18"/>
    <mergeCell ref="A19:I19"/>
    <mergeCell ref="A20:I20"/>
    <mergeCell ref="A21:I21"/>
    <mergeCell ref="A24:I24"/>
    <mergeCell ref="A25:I25"/>
    <mergeCell ref="A26:I26"/>
    <mergeCell ref="A29:I29"/>
    <mergeCell ref="A30:I30"/>
    <mergeCell ref="A31:I31"/>
    <mergeCell ref="A33:I33"/>
    <mergeCell ref="A32:I32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L31" sqref="L31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244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10.5" customHeight="1" x14ac:dyDescent="0.3">
      <c r="E5" s="5"/>
      <c r="I5" s="5"/>
    </row>
    <row r="6" spans="1:16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83"/>
      <c r="M6" s="25"/>
    </row>
    <row r="7" spans="1:16" ht="18.75" x14ac:dyDescent="0.3">
      <c r="D7" s="83" t="s">
        <v>18</v>
      </c>
      <c r="E7" s="83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83"/>
      <c r="E8" s="83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6.5" customHeight="1" x14ac:dyDescent="0.25">
      <c r="A9" s="192" t="s">
        <v>165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25"/>
    </row>
    <row r="10" spans="1:16" ht="18.75" customHeight="1" x14ac:dyDescent="0.3">
      <c r="A10" s="146" t="s">
        <v>19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6" ht="6.75" customHeight="1" x14ac:dyDescent="0.3">
      <c r="K11" s="153"/>
      <c r="L11" s="153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8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2"/>
      <c r="G13" s="14"/>
      <c r="H13" s="86">
        <v>85000</v>
      </c>
      <c r="I13" s="86"/>
      <c r="J13" s="86">
        <f>SUM(H13:I13)</f>
        <v>85000</v>
      </c>
      <c r="K13" s="9" t="s">
        <v>242</v>
      </c>
      <c r="L13" s="85" t="s">
        <v>241</v>
      </c>
    </row>
    <row r="14" spans="1:16" ht="20.25" customHeight="1" x14ac:dyDescent="0.25">
      <c r="A14" s="19">
        <v>2</v>
      </c>
      <c r="B14" s="3" t="s">
        <v>154</v>
      </c>
      <c r="C14" s="10" t="s">
        <v>21</v>
      </c>
      <c r="D14" s="7" t="s">
        <v>155</v>
      </c>
      <c r="E14" s="13">
        <v>25000</v>
      </c>
      <c r="F14" s="13">
        <v>110000</v>
      </c>
      <c r="G14" s="8">
        <v>10000</v>
      </c>
      <c r="H14" s="86"/>
      <c r="I14" s="86"/>
      <c r="J14" s="86">
        <f t="shared" ref="J14:J17" si="0">SUM(H14:I14)</f>
        <v>0</v>
      </c>
      <c r="K14" s="9"/>
      <c r="L14" s="29"/>
      <c r="M14" s="16"/>
      <c r="N14" s="16"/>
      <c r="O14" s="16"/>
      <c r="P14" s="26"/>
    </row>
    <row r="15" spans="1:16" ht="20.25" customHeight="1" x14ac:dyDescent="0.25">
      <c r="A15" s="19">
        <v>3</v>
      </c>
      <c r="B15" s="3" t="s">
        <v>22</v>
      </c>
      <c r="C15" s="10" t="s">
        <v>23</v>
      </c>
      <c r="D15" s="49" t="s">
        <v>24</v>
      </c>
      <c r="E15" s="13">
        <v>22500</v>
      </c>
      <c r="F15" s="13">
        <v>530600</v>
      </c>
      <c r="G15" s="8">
        <v>302600</v>
      </c>
      <c r="H15" s="86"/>
      <c r="I15" s="86"/>
      <c r="J15" s="86">
        <f t="shared" si="0"/>
        <v>0</v>
      </c>
      <c r="K15" s="9"/>
      <c r="L15" s="34"/>
      <c r="M15" s="24"/>
      <c r="N15" s="16"/>
      <c r="O15" s="24"/>
      <c r="P15" s="26"/>
    </row>
    <row r="16" spans="1:16" ht="20.25" customHeight="1" x14ac:dyDescent="0.25">
      <c r="A16" s="19">
        <v>4</v>
      </c>
      <c r="B16" s="3" t="s">
        <v>113</v>
      </c>
      <c r="C16" s="10" t="s">
        <v>26</v>
      </c>
      <c r="D16" s="49" t="s">
        <v>114</v>
      </c>
      <c r="E16" s="13">
        <v>25000</v>
      </c>
      <c r="F16" s="13"/>
      <c r="G16" s="13"/>
      <c r="H16" s="86">
        <v>25000</v>
      </c>
      <c r="I16" s="86"/>
      <c r="J16" s="86">
        <f t="shared" si="0"/>
        <v>25000</v>
      </c>
      <c r="K16" s="9" t="s">
        <v>237</v>
      </c>
      <c r="L16" s="36" t="s">
        <v>36</v>
      </c>
      <c r="N16" s="16"/>
      <c r="O16" s="26"/>
      <c r="P16" s="26"/>
    </row>
    <row r="17" spans="1:16" ht="20.25" customHeight="1" x14ac:dyDescent="0.25">
      <c r="A17" s="19">
        <v>5</v>
      </c>
      <c r="B17" s="3" t="s">
        <v>115</v>
      </c>
      <c r="C17" s="10" t="s">
        <v>27</v>
      </c>
      <c r="D17" s="49" t="s">
        <v>116</v>
      </c>
      <c r="E17" s="13">
        <v>25000</v>
      </c>
      <c r="F17" s="13"/>
      <c r="G17" s="8"/>
      <c r="H17" s="86">
        <v>25000</v>
      </c>
      <c r="I17" s="86"/>
      <c r="J17" s="86">
        <f t="shared" si="0"/>
        <v>25000</v>
      </c>
      <c r="K17" s="9" t="s">
        <v>238</v>
      </c>
      <c r="L17" s="29" t="s">
        <v>239</v>
      </c>
      <c r="M17" s="25"/>
      <c r="N17" s="24"/>
      <c r="O17" s="26"/>
      <c r="P17" s="26"/>
    </row>
    <row r="18" spans="1:16" ht="15.75" customHeight="1" x14ac:dyDescent="0.25">
      <c r="A18" s="154" t="s">
        <v>38</v>
      </c>
      <c r="B18" s="155"/>
      <c r="C18" s="155"/>
      <c r="D18" s="156"/>
      <c r="E18" s="84">
        <f>SUM(E13:E17)</f>
        <v>182500</v>
      </c>
      <c r="F18" s="84">
        <f t="shared" ref="F18:J18" si="1">SUM(F13:F17)</f>
        <v>640600</v>
      </c>
      <c r="G18" s="30">
        <f t="shared" si="1"/>
        <v>312600</v>
      </c>
      <c r="H18" s="45">
        <f t="shared" si="1"/>
        <v>135000</v>
      </c>
      <c r="I18" s="45">
        <f t="shared" si="1"/>
        <v>0</v>
      </c>
      <c r="J18" s="45">
        <f t="shared" si="1"/>
        <v>135000</v>
      </c>
      <c r="K18" s="9" t="s">
        <v>240</v>
      </c>
      <c r="L18" s="84" t="s">
        <v>33</v>
      </c>
      <c r="N18" s="24"/>
    </row>
    <row r="19" spans="1:16" ht="15" customHeight="1" x14ac:dyDescent="0.3">
      <c r="A19" s="178" t="s">
        <v>34</v>
      </c>
      <c r="B19" s="178"/>
      <c r="C19" s="178"/>
      <c r="D19" s="178"/>
      <c r="E19" s="178"/>
      <c r="F19" s="178"/>
      <c r="G19" s="178"/>
      <c r="H19" s="178"/>
      <c r="I19" s="178"/>
      <c r="J19" s="18">
        <f>-J18*0.1</f>
        <v>-13500</v>
      </c>
      <c r="N19" s="25"/>
    </row>
    <row r="20" spans="1:16" ht="15" customHeight="1" x14ac:dyDescent="0.3">
      <c r="A20" s="179" t="s">
        <v>35</v>
      </c>
      <c r="B20" s="179"/>
      <c r="C20" s="179"/>
      <c r="D20" s="179"/>
      <c r="E20" s="179"/>
      <c r="F20" s="179"/>
      <c r="G20" s="179"/>
      <c r="H20" s="179"/>
      <c r="I20" s="179"/>
      <c r="J20" s="84">
        <f>SUM(J18:J19)</f>
        <v>121500</v>
      </c>
      <c r="N20" s="25"/>
    </row>
    <row r="21" spans="1:16" ht="13.5" customHeight="1" x14ac:dyDescent="0.25">
      <c r="A21" s="171" t="s">
        <v>233</v>
      </c>
      <c r="B21" s="171"/>
      <c r="C21" s="171"/>
      <c r="D21" s="171"/>
      <c r="E21" s="171"/>
      <c r="F21" s="171"/>
      <c r="G21" s="171"/>
      <c r="H21" s="171"/>
      <c r="I21" s="171"/>
      <c r="J21" s="48">
        <v>79200</v>
      </c>
      <c r="K21" s="26"/>
      <c r="L21" s="26"/>
      <c r="M21" s="25"/>
    </row>
    <row r="22" spans="1:16" ht="15.75" x14ac:dyDescent="0.25">
      <c r="A22" s="171" t="s">
        <v>69</v>
      </c>
      <c r="B22" s="171"/>
      <c r="C22" s="171"/>
      <c r="D22" s="171"/>
      <c r="E22" s="171"/>
      <c r="F22" s="171"/>
      <c r="G22" s="171"/>
      <c r="H22" s="171"/>
      <c r="I22" s="171"/>
      <c r="J22" s="48">
        <v>-9000</v>
      </c>
      <c r="K22" s="26"/>
      <c r="L22" s="26"/>
    </row>
    <row r="23" spans="1:16" ht="12.75" customHeight="1" x14ac:dyDescent="0.25">
      <c r="A23" s="171" t="s">
        <v>70</v>
      </c>
      <c r="B23" s="171"/>
      <c r="C23" s="171"/>
      <c r="D23" s="171"/>
      <c r="E23" s="171"/>
      <c r="F23" s="171"/>
      <c r="G23" s="171"/>
      <c r="H23" s="171"/>
      <c r="I23" s="171"/>
      <c r="J23" s="48">
        <v>70200</v>
      </c>
      <c r="K23" s="26"/>
      <c r="L23" s="26"/>
      <c r="M23" s="25"/>
    </row>
    <row r="24" spans="1:16" ht="12.75" customHeight="1" x14ac:dyDescent="0.25">
      <c r="A24" s="180" t="s">
        <v>235</v>
      </c>
      <c r="B24" s="181"/>
      <c r="C24" s="181"/>
      <c r="D24" s="181"/>
      <c r="E24" s="181"/>
      <c r="F24" s="181"/>
      <c r="G24" s="181"/>
      <c r="H24" s="181"/>
      <c r="I24" s="182"/>
      <c r="J24" s="48">
        <v>175100</v>
      </c>
      <c r="K24" s="26"/>
      <c r="L24" s="26"/>
      <c r="M24" s="25"/>
    </row>
    <row r="25" spans="1:16" ht="12.75" customHeight="1" x14ac:dyDescent="0.25">
      <c r="A25" s="180" t="s">
        <v>236</v>
      </c>
      <c r="B25" s="181"/>
      <c r="C25" s="181"/>
      <c r="D25" s="181"/>
      <c r="E25" s="181"/>
      <c r="F25" s="181"/>
      <c r="G25" s="181"/>
      <c r="H25" s="181"/>
      <c r="I25" s="182"/>
      <c r="J25" s="48">
        <v>-200000</v>
      </c>
      <c r="K25" s="26"/>
      <c r="L25" s="26"/>
      <c r="M25" s="25"/>
    </row>
    <row r="26" spans="1:16" ht="12.75" customHeight="1" x14ac:dyDescent="0.25">
      <c r="A26" s="203" t="s">
        <v>234</v>
      </c>
      <c r="B26" s="204"/>
      <c r="C26" s="204"/>
      <c r="D26" s="204"/>
      <c r="E26" s="204"/>
      <c r="F26" s="204"/>
      <c r="G26" s="204"/>
      <c r="H26" s="204"/>
      <c r="I26" s="205"/>
      <c r="J26" s="46">
        <f>J20+J23+J24+J25</f>
        <v>166800</v>
      </c>
      <c r="K26" s="26"/>
      <c r="L26" s="26"/>
      <c r="M26" s="25"/>
    </row>
    <row r="28" spans="1:16" x14ac:dyDescent="0.25">
      <c r="A28" s="171" t="s">
        <v>229</v>
      </c>
      <c r="B28" s="171"/>
      <c r="C28" s="171"/>
      <c r="D28" s="171"/>
      <c r="E28" s="171"/>
      <c r="F28" s="171"/>
      <c r="G28" s="171"/>
      <c r="H28" s="171"/>
      <c r="I28" s="171"/>
      <c r="J28" s="81">
        <v>840040</v>
      </c>
    </row>
    <row r="29" spans="1:16" x14ac:dyDescent="0.25">
      <c r="A29" s="171" t="s">
        <v>230</v>
      </c>
      <c r="B29" s="171"/>
      <c r="C29" s="171"/>
      <c r="D29" s="171"/>
      <c r="E29" s="171"/>
      <c r="F29" s="171"/>
      <c r="G29" s="171"/>
      <c r="H29" s="171"/>
      <c r="I29" s="171"/>
      <c r="J29" s="81">
        <v>-531986</v>
      </c>
    </row>
    <row r="30" spans="1:16" x14ac:dyDescent="0.25">
      <c r="A30" s="171" t="s">
        <v>226</v>
      </c>
      <c r="B30" s="171"/>
      <c r="C30" s="171"/>
      <c r="D30" s="171"/>
      <c r="E30" s="171"/>
      <c r="F30" s="171"/>
      <c r="G30" s="171"/>
      <c r="H30" s="171"/>
      <c r="I30" s="171"/>
      <c r="J30" s="40">
        <v>-100000</v>
      </c>
    </row>
    <row r="31" spans="1:16" x14ac:dyDescent="0.25">
      <c r="A31" s="171" t="s">
        <v>232</v>
      </c>
      <c r="B31" s="171"/>
      <c r="C31" s="171"/>
      <c r="D31" s="171"/>
      <c r="E31" s="171"/>
      <c r="F31" s="171"/>
      <c r="G31" s="171"/>
      <c r="H31" s="171"/>
      <c r="I31" s="171"/>
      <c r="J31" s="81">
        <v>-21600</v>
      </c>
    </row>
    <row r="32" spans="1:16" x14ac:dyDescent="0.25">
      <c r="A32" s="202" t="s">
        <v>231</v>
      </c>
      <c r="B32" s="202"/>
      <c r="C32" s="202"/>
      <c r="D32" s="202"/>
      <c r="E32" s="202"/>
      <c r="F32" s="202"/>
      <c r="G32" s="202"/>
      <c r="H32" s="202"/>
      <c r="I32" s="202"/>
      <c r="J32" s="82">
        <f>SUM(J28:J31)</f>
        <v>186454</v>
      </c>
    </row>
  </sheetData>
  <mergeCells count="22">
    <mergeCell ref="A26:I26"/>
    <mergeCell ref="A10:L10"/>
    <mergeCell ref="K11:L11"/>
    <mergeCell ref="A18:D18"/>
    <mergeCell ref="A19:I19"/>
    <mergeCell ref="A20:I20"/>
    <mergeCell ref="A21:I21"/>
    <mergeCell ref="A9:L9"/>
    <mergeCell ref="A24:I24"/>
    <mergeCell ref="A25:I25"/>
    <mergeCell ref="A4:L4"/>
    <mergeCell ref="C6:I6"/>
    <mergeCell ref="J6:K6"/>
    <mergeCell ref="F7:L7"/>
    <mergeCell ref="F8:L8"/>
    <mergeCell ref="A22:I22"/>
    <mergeCell ref="A23:I23"/>
    <mergeCell ref="A28:I28"/>
    <mergeCell ref="A29:I29"/>
    <mergeCell ref="A30:I30"/>
    <mergeCell ref="A31:I31"/>
    <mergeCell ref="A32:I32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F13" sqref="F13:G13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243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10.5" customHeight="1" x14ac:dyDescent="0.3">
      <c r="E5" s="5"/>
      <c r="I5" s="5"/>
    </row>
    <row r="6" spans="1:16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87"/>
      <c r="M6" s="25"/>
    </row>
    <row r="7" spans="1:16" ht="18.75" x14ac:dyDescent="0.3">
      <c r="D7" s="87" t="s">
        <v>18</v>
      </c>
      <c r="E7" s="87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87"/>
      <c r="E8" s="87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6.5" customHeight="1" x14ac:dyDescent="0.25">
      <c r="A9" s="192" t="s">
        <v>165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25"/>
    </row>
    <row r="10" spans="1:16" ht="18.75" customHeight="1" x14ac:dyDescent="0.3">
      <c r="A10" s="146" t="s">
        <v>19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6" ht="6.75" customHeight="1" x14ac:dyDescent="0.3">
      <c r="K11" s="153"/>
      <c r="L11" s="153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8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13"/>
      <c r="G13" s="13"/>
      <c r="H13" s="13">
        <v>85000</v>
      </c>
      <c r="I13" s="86"/>
      <c r="J13" s="86">
        <f>SUM(H13:I13)</f>
        <v>85000</v>
      </c>
      <c r="K13" s="9" t="s">
        <v>260</v>
      </c>
      <c r="L13" s="85" t="s">
        <v>259</v>
      </c>
    </row>
    <row r="14" spans="1:16" ht="20.25" customHeight="1" x14ac:dyDescent="0.25">
      <c r="A14" s="19">
        <v>2</v>
      </c>
      <c r="B14" s="3" t="s">
        <v>154</v>
      </c>
      <c r="C14" s="10" t="s">
        <v>21</v>
      </c>
      <c r="D14" s="7" t="s">
        <v>155</v>
      </c>
      <c r="E14" s="13">
        <v>25000</v>
      </c>
      <c r="F14" s="13">
        <v>137500</v>
      </c>
      <c r="G14" s="8">
        <v>12500</v>
      </c>
      <c r="H14" s="13">
        <v>25000</v>
      </c>
      <c r="I14" s="13">
        <v>75000</v>
      </c>
      <c r="J14" s="86">
        <f t="shared" ref="J14:J17" si="0">SUM(H14:I14)</f>
        <v>100000</v>
      </c>
      <c r="K14" s="93" t="s">
        <v>255</v>
      </c>
      <c r="L14" s="94" t="s">
        <v>150</v>
      </c>
      <c r="M14" s="16"/>
      <c r="N14" s="16"/>
      <c r="O14" s="16"/>
      <c r="P14" s="26"/>
    </row>
    <row r="15" spans="1:16" ht="20.25" customHeight="1" x14ac:dyDescent="0.25">
      <c r="A15" s="19">
        <v>3</v>
      </c>
      <c r="B15" s="3" t="s">
        <v>249</v>
      </c>
      <c r="C15" s="10" t="s">
        <v>23</v>
      </c>
      <c r="D15" s="49" t="s">
        <v>250</v>
      </c>
      <c r="E15" s="13">
        <v>25000</v>
      </c>
      <c r="F15" s="13"/>
      <c r="G15" s="8"/>
      <c r="H15" s="13">
        <v>25000</v>
      </c>
      <c r="I15" s="13">
        <v>25000</v>
      </c>
      <c r="J15" s="86">
        <f t="shared" si="0"/>
        <v>50000</v>
      </c>
      <c r="K15" s="9" t="s">
        <v>251</v>
      </c>
      <c r="L15" s="94" t="s">
        <v>150</v>
      </c>
      <c r="M15" s="24"/>
      <c r="N15" s="16"/>
      <c r="O15" s="24"/>
      <c r="P15" s="26"/>
    </row>
    <row r="16" spans="1:16" ht="20.25" customHeight="1" x14ac:dyDescent="0.25">
      <c r="A16" s="19">
        <v>4</v>
      </c>
      <c r="B16" s="3" t="s">
        <v>113</v>
      </c>
      <c r="C16" s="10" t="s">
        <v>26</v>
      </c>
      <c r="D16" s="49" t="s">
        <v>114</v>
      </c>
      <c r="E16" s="13">
        <v>25000</v>
      </c>
      <c r="F16" s="13"/>
      <c r="G16" s="13"/>
      <c r="H16" s="13">
        <v>25000</v>
      </c>
      <c r="I16" s="86"/>
      <c r="J16" s="86">
        <f t="shared" si="0"/>
        <v>25000</v>
      </c>
      <c r="K16" s="9" t="s">
        <v>252</v>
      </c>
      <c r="L16" s="36" t="s">
        <v>36</v>
      </c>
      <c r="N16" s="16"/>
      <c r="O16" s="26"/>
      <c r="P16" s="26"/>
    </row>
    <row r="17" spans="1:16" ht="20.25" customHeight="1" x14ac:dyDescent="0.25">
      <c r="A17" s="19">
        <v>5</v>
      </c>
      <c r="B17" s="3" t="s">
        <v>115</v>
      </c>
      <c r="C17" s="10" t="s">
        <v>27</v>
      </c>
      <c r="D17" s="49" t="s">
        <v>116</v>
      </c>
      <c r="E17" s="13">
        <v>25000</v>
      </c>
      <c r="F17" s="13"/>
      <c r="G17" s="8"/>
      <c r="H17" s="13">
        <v>25000</v>
      </c>
      <c r="I17" s="86"/>
      <c r="J17" s="86">
        <f t="shared" si="0"/>
        <v>25000</v>
      </c>
      <c r="K17" s="9" t="s">
        <v>253</v>
      </c>
      <c r="L17" s="94" t="s">
        <v>161</v>
      </c>
      <c r="M17" s="25"/>
      <c r="N17" s="24"/>
      <c r="O17" s="26"/>
      <c r="P17" s="26"/>
    </row>
    <row r="18" spans="1:16" ht="15.75" customHeight="1" x14ac:dyDescent="0.25">
      <c r="A18" s="154" t="s">
        <v>38</v>
      </c>
      <c r="B18" s="155"/>
      <c r="C18" s="155"/>
      <c r="D18" s="156"/>
      <c r="E18" s="88">
        <f>SUM(E13:E17)</f>
        <v>185000</v>
      </c>
      <c r="F18" s="88">
        <f t="shared" ref="F18:I18" si="1">SUM(F13:F17)</f>
        <v>137500</v>
      </c>
      <c r="G18" s="30">
        <f t="shared" si="1"/>
        <v>12500</v>
      </c>
      <c r="H18" s="30">
        <f t="shared" si="1"/>
        <v>185000</v>
      </c>
      <c r="I18" s="30">
        <f t="shared" si="1"/>
        <v>100000</v>
      </c>
      <c r="J18" s="86">
        <f>SUM(J13:J17)</f>
        <v>285000</v>
      </c>
      <c r="K18" s="9" t="s">
        <v>260</v>
      </c>
      <c r="L18" s="45" t="s">
        <v>33</v>
      </c>
      <c r="N18" s="24"/>
    </row>
    <row r="19" spans="1:16" ht="15" customHeight="1" x14ac:dyDescent="0.3">
      <c r="A19" s="178" t="s">
        <v>34</v>
      </c>
      <c r="B19" s="178"/>
      <c r="C19" s="178"/>
      <c r="D19" s="178"/>
      <c r="E19" s="178"/>
      <c r="F19" s="178"/>
      <c r="G19" s="178"/>
      <c r="H19" s="178"/>
      <c r="I19" s="178"/>
      <c r="J19" s="18">
        <f>-J18*0.1</f>
        <v>-28500</v>
      </c>
      <c r="N19" s="25"/>
    </row>
    <row r="20" spans="1:16" ht="15" customHeight="1" x14ac:dyDescent="0.3">
      <c r="A20" s="179" t="s">
        <v>35</v>
      </c>
      <c r="B20" s="179"/>
      <c r="C20" s="179"/>
      <c r="D20" s="179"/>
      <c r="E20" s="179"/>
      <c r="F20" s="179"/>
      <c r="G20" s="179"/>
      <c r="H20" s="179"/>
      <c r="I20" s="179"/>
      <c r="J20" s="88">
        <f>SUM(J18:J19)</f>
        <v>256500</v>
      </c>
      <c r="M20" s="25"/>
      <c r="N20" s="25"/>
    </row>
    <row r="21" spans="1:16" ht="13.5" customHeight="1" x14ac:dyDescent="0.25">
      <c r="A21" s="171" t="s">
        <v>262</v>
      </c>
      <c r="B21" s="171"/>
      <c r="C21" s="171"/>
      <c r="D21" s="171"/>
      <c r="E21" s="171"/>
      <c r="F21" s="171"/>
      <c r="G21" s="171"/>
      <c r="H21" s="171"/>
      <c r="I21" s="171"/>
      <c r="J21" s="48">
        <v>79200</v>
      </c>
      <c r="K21" s="26"/>
      <c r="L21" s="26"/>
      <c r="M21" s="25"/>
    </row>
    <row r="22" spans="1:16" ht="15.75" x14ac:dyDescent="0.25">
      <c r="A22" s="171" t="s">
        <v>69</v>
      </c>
      <c r="B22" s="171"/>
      <c r="C22" s="171"/>
      <c r="D22" s="171"/>
      <c r="E22" s="171"/>
      <c r="F22" s="171"/>
      <c r="G22" s="171"/>
      <c r="H22" s="171"/>
      <c r="I22" s="171"/>
      <c r="J22" s="48">
        <v>-9000</v>
      </c>
      <c r="K22" s="26"/>
      <c r="L22" s="26"/>
    </row>
    <row r="23" spans="1:16" ht="12.75" customHeight="1" x14ac:dyDescent="0.25">
      <c r="A23" s="171" t="s">
        <v>70</v>
      </c>
      <c r="B23" s="171"/>
      <c r="C23" s="171"/>
      <c r="D23" s="171"/>
      <c r="E23" s="171"/>
      <c r="F23" s="171"/>
      <c r="G23" s="171"/>
      <c r="H23" s="171"/>
      <c r="I23" s="171"/>
      <c r="J23" s="48">
        <v>70200</v>
      </c>
      <c r="K23" s="26"/>
      <c r="L23" s="26"/>
      <c r="M23" s="25"/>
    </row>
    <row r="24" spans="1:16" ht="12.75" customHeight="1" x14ac:dyDescent="0.25">
      <c r="A24" s="180" t="s">
        <v>247</v>
      </c>
      <c r="B24" s="181"/>
      <c r="C24" s="181"/>
      <c r="D24" s="181"/>
      <c r="E24" s="181"/>
      <c r="F24" s="181"/>
      <c r="G24" s="181"/>
      <c r="H24" s="181"/>
      <c r="I24" s="182"/>
      <c r="J24" s="48">
        <v>-70000</v>
      </c>
      <c r="K24" s="26"/>
      <c r="L24" s="26"/>
      <c r="M24" s="25"/>
    </row>
    <row r="25" spans="1:16" ht="12.75" customHeight="1" x14ac:dyDescent="0.25">
      <c r="A25" s="180" t="s">
        <v>254</v>
      </c>
      <c r="B25" s="181"/>
      <c r="C25" s="181"/>
      <c r="D25" s="181"/>
      <c r="E25" s="181"/>
      <c r="F25" s="181"/>
      <c r="G25" s="181"/>
      <c r="H25" s="181"/>
      <c r="I25" s="182"/>
      <c r="J25" s="48">
        <v>50000</v>
      </c>
      <c r="K25" s="26"/>
      <c r="L25" s="26"/>
      <c r="M25" s="25"/>
    </row>
    <row r="26" spans="1:16" ht="12.75" customHeight="1" x14ac:dyDescent="0.25">
      <c r="A26" s="180" t="s">
        <v>261</v>
      </c>
      <c r="B26" s="181"/>
      <c r="C26" s="181"/>
      <c r="D26" s="181"/>
      <c r="E26" s="181"/>
      <c r="F26" s="181"/>
      <c r="G26" s="181"/>
      <c r="H26" s="181"/>
      <c r="I26" s="182"/>
      <c r="J26" s="48">
        <v>-25000</v>
      </c>
      <c r="K26" s="26"/>
      <c r="L26" s="26"/>
      <c r="M26" s="25"/>
    </row>
    <row r="27" spans="1:16" ht="12.75" customHeight="1" x14ac:dyDescent="0.25">
      <c r="A27" s="203" t="s">
        <v>245</v>
      </c>
      <c r="B27" s="204"/>
      <c r="C27" s="204"/>
      <c r="D27" s="204"/>
      <c r="E27" s="204"/>
      <c r="F27" s="204"/>
      <c r="G27" s="204"/>
      <c r="H27" s="204"/>
      <c r="I27" s="205"/>
      <c r="J27" s="46">
        <f>J20+J23+J24+J25+J26</f>
        <v>281700</v>
      </c>
      <c r="K27" s="26"/>
      <c r="L27" s="24"/>
      <c r="M27" s="25"/>
    </row>
    <row r="28" spans="1:16" ht="12.75" customHeight="1" x14ac:dyDescent="0.25">
      <c r="A28" s="89"/>
      <c r="B28" s="89"/>
      <c r="C28" s="89"/>
      <c r="D28" s="89"/>
      <c r="E28" s="89"/>
      <c r="F28" s="89"/>
      <c r="G28" s="89"/>
      <c r="H28" s="89"/>
      <c r="I28" s="89"/>
      <c r="J28" s="90"/>
      <c r="K28" s="26"/>
      <c r="L28" s="24"/>
      <c r="M28" s="25"/>
    </row>
    <row r="29" spans="1:16" ht="15.75" x14ac:dyDescent="0.25">
      <c r="A29" s="19">
        <v>1</v>
      </c>
      <c r="B29" s="3" t="s">
        <v>45</v>
      </c>
      <c r="C29" s="10" t="s">
        <v>91</v>
      </c>
      <c r="D29" s="28" t="s">
        <v>43</v>
      </c>
      <c r="E29" s="13">
        <v>85000</v>
      </c>
      <c r="F29" s="13">
        <v>27300</v>
      </c>
      <c r="G29" s="13">
        <v>27300</v>
      </c>
    </row>
    <row r="30" spans="1:16" x14ac:dyDescent="0.25">
      <c r="A30" s="183" t="s">
        <v>246</v>
      </c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</row>
    <row r="31" spans="1:16" ht="7.5" customHeight="1" x14ac:dyDescent="0.25">
      <c r="F31" s="25"/>
    </row>
    <row r="32" spans="1:16" ht="18.75" customHeight="1" x14ac:dyDescent="0.25">
      <c r="A32" s="19">
        <v>3</v>
      </c>
      <c r="B32" s="3" t="s">
        <v>22</v>
      </c>
      <c r="C32" s="10" t="s">
        <v>23</v>
      </c>
      <c r="D32" s="49" t="s">
        <v>24</v>
      </c>
      <c r="E32" s="13">
        <v>22500</v>
      </c>
      <c r="F32" s="13">
        <v>555350</v>
      </c>
      <c r="G32" s="8">
        <v>304850</v>
      </c>
      <c r="H32" s="206" t="s">
        <v>248</v>
      </c>
      <c r="I32" s="207"/>
      <c r="J32" s="207"/>
      <c r="K32" s="207"/>
      <c r="L32" s="208"/>
    </row>
    <row r="33" spans="1:12" ht="6.75" customHeight="1" x14ac:dyDescent="0.25"/>
    <row r="34" spans="1:12" ht="18.75" customHeight="1" x14ac:dyDescent="0.25">
      <c r="A34" s="19">
        <v>3</v>
      </c>
      <c r="B34" s="3" t="s">
        <v>249</v>
      </c>
      <c r="C34" s="10" t="s">
        <v>23</v>
      </c>
      <c r="D34" s="49" t="s">
        <v>250</v>
      </c>
      <c r="E34" s="184" t="s">
        <v>258</v>
      </c>
      <c r="F34" s="185"/>
      <c r="G34" s="185"/>
      <c r="H34" s="185"/>
      <c r="I34" s="185"/>
      <c r="J34" s="185"/>
      <c r="K34" s="185"/>
      <c r="L34" s="186"/>
    </row>
  </sheetData>
  <mergeCells count="21">
    <mergeCell ref="A21:I21"/>
    <mergeCell ref="A24:I24"/>
    <mergeCell ref="A9:L9"/>
    <mergeCell ref="A4:L4"/>
    <mergeCell ref="C6:I6"/>
    <mergeCell ref="J6:K6"/>
    <mergeCell ref="F7:L7"/>
    <mergeCell ref="F8:L8"/>
    <mergeCell ref="A10:L10"/>
    <mergeCell ref="K11:L11"/>
    <mergeCell ref="A18:D18"/>
    <mergeCell ref="A19:I19"/>
    <mergeCell ref="A20:I20"/>
    <mergeCell ref="H32:L32"/>
    <mergeCell ref="E34:L34"/>
    <mergeCell ref="A25:I25"/>
    <mergeCell ref="A30:L30"/>
    <mergeCell ref="A22:I22"/>
    <mergeCell ref="A23:I23"/>
    <mergeCell ref="A27:I27"/>
    <mergeCell ref="A26:I26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Normal="100" workbookViewId="0">
      <selection activeCell="F13" sqref="F13:G13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256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10.5" customHeight="1" x14ac:dyDescent="0.3">
      <c r="E5" s="5"/>
      <c r="I5" s="5"/>
    </row>
    <row r="6" spans="1:16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91"/>
      <c r="M6" s="25"/>
    </row>
    <row r="7" spans="1:16" ht="18.75" x14ac:dyDescent="0.3">
      <c r="D7" s="91" t="s">
        <v>18</v>
      </c>
      <c r="E7" s="91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91"/>
      <c r="E8" s="91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6.5" customHeight="1" x14ac:dyDescent="0.25">
      <c r="A9" s="192" t="s">
        <v>165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25"/>
    </row>
    <row r="10" spans="1:16" ht="18.75" customHeight="1" x14ac:dyDescent="0.3">
      <c r="A10" s="146" t="s">
        <v>19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6" ht="6.75" customHeight="1" x14ac:dyDescent="0.3">
      <c r="K11" s="153"/>
      <c r="L11" s="153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8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13"/>
      <c r="G13" s="13"/>
      <c r="H13" s="13">
        <v>85000</v>
      </c>
      <c r="I13" s="86"/>
      <c r="J13" s="86">
        <f>SUM(H13:I13)</f>
        <v>85000</v>
      </c>
      <c r="K13" s="9" t="s">
        <v>263</v>
      </c>
      <c r="L13" s="85" t="s">
        <v>264</v>
      </c>
    </row>
    <row r="14" spans="1:16" ht="20.25" customHeight="1" x14ac:dyDescent="0.25">
      <c r="A14" s="19">
        <v>2</v>
      </c>
      <c r="B14" s="3" t="s">
        <v>154</v>
      </c>
      <c r="C14" s="10" t="s">
        <v>21</v>
      </c>
      <c r="D14" s="7"/>
      <c r="E14" s="13">
        <v>25000</v>
      </c>
      <c r="F14" s="13">
        <v>62500</v>
      </c>
      <c r="G14" s="8">
        <v>12500</v>
      </c>
      <c r="H14" s="13"/>
      <c r="I14" s="13"/>
      <c r="J14" s="86">
        <f t="shared" ref="J14:J17" si="0">SUM(H14:I14)</f>
        <v>0</v>
      </c>
      <c r="K14" s="93"/>
      <c r="L14" s="94"/>
      <c r="M14" s="16"/>
      <c r="N14" s="16"/>
      <c r="O14" s="16"/>
      <c r="P14" s="26"/>
    </row>
    <row r="15" spans="1:16" ht="20.25" customHeight="1" x14ac:dyDescent="0.25">
      <c r="A15" s="19">
        <v>3</v>
      </c>
      <c r="B15" s="3" t="s">
        <v>249</v>
      </c>
      <c r="C15" s="10" t="s">
        <v>23</v>
      </c>
      <c r="D15" s="49" t="s">
        <v>250</v>
      </c>
      <c r="E15" s="13">
        <v>25000</v>
      </c>
      <c r="F15" s="13"/>
      <c r="G15" s="8"/>
      <c r="H15" s="13"/>
      <c r="I15" s="13"/>
      <c r="J15" s="86"/>
      <c r="K15" s="9" t="s">
        <v>251</v>
      </c>
      <c r="L15" s="93" t="s">
        <v>257</v>
      </c>
      <c r="M15" s="24"/>
      <c r="N15" s="16"/>
      <c r="O15" s="24"/>
      <c r="P15" s="26"/>
    </row>
    <row r="16" spans="1:16" ht="20.25" customHeight="1" x14ac:dyDescent="0.25">
      <c r="A16" s="19">
        <v>4</v>
      </c>
      <c r="B16" s="3" t="s">
        <v>113</v>
      </c>
      <c r="C16" s="10" t="s">
        <v>26</v>
      </c>
      <c r="D16" s="49" t="s">
        <v>114</v>
      </c>
      <c r="E16" s="13">
        <v>25000</v>
      </c>
      <c r="F16" s="13"/>
      <c r="G16" s="13"/>
      <c r="H16" s="13">
        <v>25000</v>
      </c>
      <c r="I16" s="86"/>
      <c r="J16" s="86">
        <f t="shared" si="0"/>
        <v>25000</v>
      </c>
      <c r="K16" s="9" t="s">
        <v>265</v>
      </c>
      <c r="L16" s="36" t="s">
        <v>267</v>
      </c>
      <c r="N16" s="16"/>
      <c r="O16" s="26"/>
      <c r="P16" s="26"/>
    </row>
    <row r="17" spans="1:16" ht="20.25" customHeight="1" x14ac:dyDescent="0.25">
      <c r="A17" s="19">
        <v>5</v>
      </c>
      <c r="B17" s="3" t="s">
        <v>115</v>
      </c>
      <c r="C17" s="10" t="s">
        <v>27</v>
      </c>
      <c r="D17" s="49" t="s">
        <v>116</v>
      </c>
      <c r="E17" s="13">
        <v>25000</v>
      </c>
      <c r="F17" s="13"/>
      <c r="G17" s="8"/>
      <c r="H17" s="13">
        <v>25000</v>
      </c>
      <c r="I17" s="86"/>
      <c r="J17" s="86">
        <f t="shared" si="0"/>
        <v>25000</v>
      </c>
      <c r="K17" s="9" t="s">
        <v>266</v>
      </c>
      <c r="L17" s="98" t="s">
        <v>125</v>
      </c>
      <c r="M17" s="25"/>
      <c r="N17" s="24"/>
      <c r="O17" s="26"/>
      <c r="P17" s="26"/>
    </row>
    <row r="18" spans="1:16" ht="15.75" customHeight="1" x14ac:dyDescent="0.25">
      <c r="A18" s="154" t="s">
        <v>38</v>
      </c>
      <c r="B18" s="155"/>
      <c r="C18" s="155"/>
      <c r="D18" s="156"/>
      <c r="E18" s="92">
        <f>SUM(E13:E17)</f>
        <v>185000</v>
      </c>
      <c r="F18" s="92">
        <f t="shared" ref="F18:J18" si="1">SUM(F13:F17)</f>
        <v>62500</v>
      </c>
      <c r="G18" s="30">
        <f t="shared" si="1"/>
        <v>12500</v>
      </c>
      <c r="H18" s="30">
        <f t="shared" si="1"/>
        <v>135000</v>
      </c>
      <c r="I18" s="30">
        <f t="shared" si="1"/>
        <v>0</v>
      </c>
      <c r="J18" s="95">
        <f t="shared" si="1"/>
        <v>135000</v>
      </c>
      <c r="K18" s="9" t="s">
        <v>269</v>
      </c>
      <c r="L18" s="92" t="s">
        <v>33</v>
      </c>
      <c r="N18" s="24"/>
    </row>
    <row r="19" spans="1:16" ht="15" customHeight="1" x14ac:dyDescent="0.3">
      <c r="A19" s="178" t="s">
        <v>34</v>
      </c>
      <c r="B19" s="178"/>
      <c r="C19" s="178"/>
      <c r="D19" s="178"/>
      <c r="E19" s="178"/>
      <c r="F19" s="178"/>
      <c r="G19" s="178"/>
      <c r="H19" s="178"/>
      <c r="I19" s="178"/>
      <c r="J19" s="18">
        <f>-J18*0.1</f>
        <v>-13500</v>
      </c>
      <c r="N19" s="25"/>
    </row>
    <row r="20" spans="1:16" ht="15" customHeight="1" x14ac:dyDescent="0.3">
      <c r="A20" s="179" t="s">
        <v>35</v>
      </c>
      <c r="B20" s="179"/>
      <c r="C20" s="179"/>
      <c r="D20" s="179"/>
      <c r="E20" s="179"/>
      <c r="F20" s="179"/>
      <c r="G20" s="179"/>
      <c r="H20" s="179"/>
      <c r="I20" s="179"/>
      <c r="J20" s="92">
        <f>SUM(J18:J19)</f>
        <v>121500</v>
      </c>
      <c r="N20" s="25"/>
    </row>
    <row r="21" spans="1:16" ht="13.5" customHeight="1" x14ac:dyDescent="0.25">
      <c r="A21" s="171" t="s">
        <v>268</v>
      </c>
      <c r="B21" s="171"/>
      <c r="C21" s="171"/>
      <c r="D21" s="171"/>
      <c r="E21" s="171"/>
      <c r="F21" s="171"/>
      <c r="G21" s="171"/>
      <c r="H21" s="171"/>
      <c r="I21" s="171"/>
      <c r="J21" s="48">
        <v>79200</v>
      </c>
      <c r="K21" s="26"/>
      <c r="L21" s="26"/>
      <c r="M21" s="25"/>
    </row>
    <row r="22" spans="1:16" ht="15.75" x14ac:dyDescent="0.25">
      <c r="A22" s="171" t="s">
        <v>69</v>
      </c>
      <c r="B22" s="171"/>
      <c r="C22" s="171"/>
      <c r="D22" s="171"/>
      <c r="E22" s="171"/>
      <c r="F22" s="171"/>
      <c r="G22" s="171"/>
      <c r="H22" s="171"/>
      <c r="I22" s="171"/>
      <c r="J22" s="48">
        <v>-9000</v>
      </c>
      <c r="K22" s="26"/>
      <c r="L22" s="26"/>
      <c r="N22" s="25"/>
    </row>
    <row r="23" spans="1:16" ht="12.75" customHeight="1" x14ac:dyDescent="0.25">
      <c r="A23" s="171" t="s">
        <v>70</v>
      </c>
      <c r="B23" s="171"/>
      <c r="C23" s="171"/>
      <c r="D23" s="171"/>
      <c r="E23" s="171"/>
      <c r="F23" s="171"/>
      <c r="G23" s="171"/>
      <c r="H23" s="171"/>
      <c r="I23" s="171"/>
      <c r="J23" s="48">
        <v>70200</v>
      </c>
      <c r="K23" s="26"/>
      <c r="L23" s="26"/>
      <c r="M23" s="25"/>
    </row>
    <row r="24" spans="1:16" ht="12.75" customHeight="1" x14ac:dyDescent="0.25">
      <c r="A24" s="203" t="s">
        <v>281</v>
      </c>
      <c r="B24" s="204"/>
      <c r="C24" s="204"/>
      <c r="D24" s="204"/>
      <c r="E24" s="204"/>
      <c r="F24" s="204"/>
      <c r="G24" s="204"/>
      <c r="H24" s="204"/>
      <c r="I24" s="205"/>
      <c r="J24" s="46">
        <f>J20+J23</f>
        <v>191700</v>
      </c>
      <c r="K24" s="26"/>
      <c r="L24" s="26"/>
      <c r="M24" s="25"/>
    </row>
    <row r="25" spans="1:16" ht="12.75" customHeight="1" x14ac:dyDescent="0.25">
      <c r="A25" s="89"/>
      <c r="B25" s="89"/>
      <c r="C25" s="89"/>
      <c r="D25" s="89"/>
      <c r="E25" s="89"/>
      <c r="F25" s="89"/>
      <c r="G25" s="89"/>
      <c r="H25" s="89"/>
      <c r="I25" s="89"/>
      <c r="J25" s="90"/>
      <c r="K25" s="26"/>
      <c r="L25" s="24"/>
      <c r="M25" s="25"/>
    </row>
    <row r="26" spans="1:16" ht="15.75" x14ac:dyDescent="0.25">
      <c r="A26" s="19">
        <v>1</v>
      </c>
      <c r="B26" s="3" t="s">
        <v>45</v>
      </c>
      <c r="C26" s="10" t="s">
        <v>91</v>
      </c>
      <c r="D26" s="28" t="s">
        <v>43</v>
      </c>
      <c r="E26" s="13">
        <v>85000</v>
      </c>
      <c r="F26" s="13">
        <v>27300</v>
      </c>
      <c r="G26" s="13">
        <v>27300</v>
      </c>
    </row>
    <row r="27" spans="1:16" x14ac:dyDescent="0.25">
      <c r="A27" s="183" t="s">
        <v>246</v>
      </c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</row>
    <row r="28" spans="1:16" ht="3" customHeight="1" x14ac:dyDescent="0.25">
      <c r="F28" s="25"/>
    </row>
    <row r="29" spans="1:16" ht="18.75" customHeight="1" x14ac:dyDescent="0.25">
      <c r="A29" s="19">
        <v>3</v>
      </c>
      <c r="B29" s="3" t="s">
        <v>22</v>
      </c>
      <c r="C29" s="10" t="s">
        <v>23</v>
      </c>
      <c r="D29" s="49" t="s">
        <v>24</v>
      </c>
      <c r="E29" s="13">
        <v>22500</v>
      </c>
      <c r="F29" s="13">
        <v>555350</v>
      </c>
      <c r="G29" s="8">
        <v>304850</v>
      </c>
      <c r="H29" s="206" t="s">
        <v>248</v>
      </c>
      <c r="I29" s="207"/>
      <c r="J29" s="207"/>
      <c r="K29" s="207"/>
      <c r="L29" s="208"/>
    </row>
    <row r="30" spans="1:16" ht="5.25" customHeight="1" x14ac:dyDescent="0.25"/>
    <row r="31" spans="1:16" ht="18.75" customHeight="1" x14ac:dyDescent="0.25">
      <c r="A31" s="19">
        <v>3</v>
      </c>
      <c r="B31" s="3" t="s">
        <v>249</v>
      </c>
      <c r="C31" s="10" t="s">
        <v>23</v>
      </c>
      <c r="D31" s="49" t="s">
        <v>250</v>
      </c>
      <c r="E31" s="184" t="s">
        <v>258</v>
      </c>
      <c r="F31" s="185"/>
      <c r="G31" s="185"/>
      <c r="H31" s="185"/>
      <c r="I31" s="185"/>
      <c r="J31" s="185"/>
      <c r="K31" s="185"/>
      <c r="L31" s="186"/>
    </row>
    <row r="33" spans="1:12" ht="18.75" customHeight="1" x14ac:dyDescent="0.25">
      <c r="A33" s="19">
        <v>2</v>
      </c>
      <c r="B33" s="209" t="s">
        <v>270</v>
      </c>
      <c r="C33" s="210"/>
      <c r="D33" s="211"/>
      <c r="E33" s="184"/>
      <c r="F33" s="185"/>
      <c r="G33" s="185"/>
      <c r="H33" s="185"/>
      <c r="I33" s="185"/>
      <c r="J33" s="185"/>
      <c r="K33" s="185"/>
      <c r="L33" s="186"/>
    </row>
    <row r="36" spans="1:12" x14ac:dyDescent="0.25">
      <c r="J36" s="25">
        <f>F14+27500</f>
        <v>90000</v>
      </c>
    </row>
  </sheetData>
  <mergeCells count="20">
    <mergeCell ref="A21:I21"/>
    <mergeCell ref="A4:L4"/>
    <mergeCell ref="C6:I6"/>
    <mergeCell ref="J6:K6"/>
    <mergeCell ref="F7:L7"/>
    <mergeCell ref="F8:L8"/>
    <mergeCell ref="A9:L9"/>
    <mergeCell ref="A10:L10"/>
    <mergeCell ref="K11:L11"/>
    <mergeCell ref="A18:D18"/>
    <mergeCell ref="A19:I19"/>
    <mergeCell ref="A20:I20"/>
    <mergeCell ref="E33:L33"/>
    <mergeCell ref="B33:D33"/>
    <mergeCell ref="H29:L29"/>
    <mergeCell ref="E31:L31"/>
    <mergeCell ref="A22:I22"/>
    <mergeCell ref="A23:I23"/>
    <mergeCell ref="A24:I24"/>
    <mergeCell ref="A27:L27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4" zoomScaleNormal="100" workbookViewId="0">
      <selection activeCell="F13" sqref="F13:G13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271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5.25" customHeight="1" x14ac:dyDescent="0.3">
      <c r="E5" s="5"/>
      <c r="I5" s="5"/>
    </row>
    <row r="6" spans="1:16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96"/>
      <c r="M6" s="25"/>
    </row>
    <row r="7" spans="1:16" ht="18.75" x14ac:dyDescent="0.3">
      <c r="D7" s="96" t="s">
        <v>18</v>
      </c>
      <c r="E7" s="96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96"/>
      <c r="E8" s="96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6.5" customHeight="1" x14ac:dyDescent="0.25">
      <c r="A9" s="192" t="s">
        <v>165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25"/>
    </row>
    <row r="10" spans="1:16" ht="18.75" customHeight="1" x14ac:dyDescent="0.3">
      <c r="A10" s="146" t="s">
        <v>19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6" ht="6.75" customHeight="1" x14ac:dyDescent="0.3">
      <c r="K11" s="153"/>
      <c r="L11" s="153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8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13"/>
      <c r="G13" s="13"/>
      <c r="H13" s="13"/>
      <c r="I13" s="86"/>
      <c r="J13" s="86">
        <f>SUM(H13:I13)</f>
        <v>0</v>
      </c>
      <c r="K13" s="9" t="s">
        <v>263</v>
      </c>
      <c r="L13" s="85" t="s">
        <v>264</v>
      </c>
    </row>
    <row r="14" spans="1:16" ht="18.75" x14ac:dyDescent="0.25">
      <c r="A14" s="19">
        <v>2</v>
      </c>
      <c r="B14" s="3" t="s">
        <v>276</v>
      </c>
      <c r="C14" s="10" t="s">
        <v>185</v>
      </c>
      <c r="D14" s="28" t="s">
        <v>277</v>
      </c>
      <c r="E14" s="13">
        <v>90000</v>
      </c>
      <c r="F14" s="13"/>
      <c r="G14" s="13"/>
      <c r="H14" s="13">
        <v>90000</v>
      </c>
      <c r="I14" s="13">
        <v>90000</v>
      </c>
      <c r="J14" s="86">
        <f t="shared" ref="J14:J18" si="0">SUM(H14:I14)</f>
        <v>180000</v>
      </c>
      <c r="K14" s="9" t="s">
        <v>279</v>
      </c>
      <c r="L14" s="101" t="s">
        <v>278</v>
      </c>
    </row>
    <row r="15" spans="1:16" ht="20.25" customHeight="1" x14ac:dyDescent="0.25">
      <c r="A15" s="19">
        <v>2</v>
      </c>
      <c r="B15" s="3" t="s">
        <v>154</v>
      </c>
      <c r="C15" s="10" t="s">
        <v>21</v>
      </c>
      <c r="D15" s="7"/>
      <c r="E15" s="13">
        <v>25000</v>
      </c>
      <c r="F15" s="13">
        <v>90000</v>
      </c>
      <c r="G15" s="8">
        <v>15000</v>
      </c>
      <c r="H15" s="13"/>
      <c r="I15" s="13"/>
      <c r="J15" s="86">
        <f t="shared" si="0"/>
        <v>0</v>
      </c>
      <c r="K15" s="93"/>
      <c r="L15" s="94"/>
      <c r="M15" s="16"/>
      <c r="N15" s="16"/>
      <c r="O15" s="16"/>
      <c r="P15" s="26"/>
    </row>
    <row r="16" spans="1:16" ht="20.25" customHeight="1" x14ac:dyDescent="0.25">
      <c r="A16" s="19">
        <v>3</v>
      </c>
      <c r="B16" s="3" t="s">
        <v>249</v>
      </c>
      <c r="C16" s="10" t="s">
        <v>23</v>
      </c>
      <c r="D16" s="49" t="s">
        <v>250</v>
      </c>
      <c r="E16" s="13">
        <v>25000</v>
      </c>
      <c r="F16" s="13"/>
      <c r="G16" s="8"/>
      <c r="H16" s="13"/>
      <c r="I16" s="13"/>
      <c r="J16" s="86">
        <f t="shared" si="0"/>
        <v>0</v>
      </c>
      <c r="K16" s="9" t="s">
        <v>265</v>
      </c>
      <c r="L16" s="36" t="s">
        <v>267</v>
      </c>
      <c r="M16" s="24"/>
      <c r="N16" s="16"/>
      <c r="O16" s="24"/>
      <c r="P16" s="26"/>
    </row>
    <row r="17" spans="1:16" ht="20.25" customHeight="1" x14ac:dyDescent="0.25">
      <c r="A17" s="19">
        <v>4</v>
      </c>
      <c r="B17" s="3" t="s">
        <v>113</v>
      </c>
      <c r="C17" s="10" t="s">
        <v>26</v>
      </c>
      <c r="D17" s="49" t="s">
        <v>114</v>
      </c>
      <c r="E17" s="13">
        <v>25000</v>
      </c>
      <c r="F17" s="13"/>
      <c r="G17" s="13"/>
      <c r="H17" s="13">
        <v>25000</v>
      </c>
      <c r="I17" s="86"/>
      <c r="J17" s="86">
        <f t="shared" si="0"/>
        <v>25000</v>
      </c>
      <c r="K17" s="9" t="s">
        <v>269</v>
      </c>
      <c r="L17" s="36" t="s">
        <v>36</v>
      </c>
      <c r="N17" s="16"/>
      <c r="O17" s="26"/>
      <c r="P17" s="26"/>
    </row>
    <row r="18" spans="1:16" ht="20.25" customHeight="1" x14ac:dyDescent="0.25">
      <c r="A18" s="19">
        <v>5</v>
      </c>
      <c r="B18" s="3" t="s">
        <v>115</v>
      </c>
      <c r="C18" s="10" t="s">
        <v>27</v>
      </c>
      <c r="D18" s="49" t="s">
        <v>116</v>
      </c>
      <c r="E18" s="13">
        <v>25000</v>
      </c>
      <c r="F18" s="13"/>
      <c r="G18" s="8"/>
      <c r="H18" s="13">
        <v>25000</v>
      </c>
      <c r="I18" s="86"/>
      <c r="J18" s="86">
        <f t="shared" si="0"/>
        <v>25000</v>
      </c>
      <c r="K18" s="9" t="s">
        <v>274</v>
      </c>
      <c r="L18" s="98" t="s">
        <v>125</v>
      </c>
      <c r="M18" s="25"/>
      <c r="N18" s="24"/>
      <c r="O18" s="26"/>
      <c r="P18" s="26"/>
    </row>
    <row r="19" spans="1:16" ht="15.75" customHeight="1" x14ac:dyDescent="0.25">
      <c r="A19" s="154" t="s">
        <v>38</v>
      </c>
      <c r="B19" s="155"/>
      <c r="C19" s="155"/>
      <c r="D19" s="156"/>
      <c r="E19" s="97">
        <f>SUM(E13:E18)</f>
        <v>275000</v>
      </c>
      <c r="F19" s="97">
        <f t="shared" ref="F19:J19" si="1">SUM(F13:F18)</f>
        <v>90000</v>
      </c>
      <c r="G19" s="30">
        <f t="shared" si="1"/>
        <v>15000</v>
      </c>
      <c r="H19" s="30">
        <f t="shared" si="1"/>
        <v>140000</v>
      </c>
      <c r="I19" s="30">
        <f t="shared" si="1"/>
        <v>90000</v>
      </c>
      <c r="J19" s="30">
        <f t="shared" si="1"/>
        <v>230000</v>
      </c>
      <c r="K19" s="9" t="s">
        <v>284</v>
      </c>
      <c r="L19" s="97" t="s">
        <v>33</v>
      </c>
      <c r="N19" s="24"/>
    </row>
    <row r="20" spans="1:16" ht="15" customHeight="1" x14ac:dyDescent="0.3">
      <c r="A20" s="178" t="s">
        <v>34</v>
      </c>
      <c r="B20" s="178"/>
      <c r="C20" s="178"/>
      <c r="D20" s="178"/>
      <c r="E20" s="178"/>
      <c r="F20" s="178"/>
      <c r="G20" s="178"/>
      <c r="H20" s="178"/>
      <c r="I20" s="178"/>
      <c r="J20" s="18">
        <f>-J19*0.1</f>
        <v>-23000</v>
      </c>
      <c r="N20" s="25"/>
    </row>
    <row r="21" spans="1:16" ht="15" customHeight="1" x14ac:dyDescent="0.3">
      <c r="A21" s="179" t="s">
        <v>35</v>
      </c>
      <c r="B21" s="179"/>
      <c r="C21" s="179"/>
      <c r="D21" s="179"/>
      <c r="E21" s="179"/>
      <c r="F21" s="179"/>
      <c r="G21" s="179"/>
      <c r="H21" s="179"/>
      <c r="I21" s="179"/>
      <c r="J21" s="97">
        <f>SUM(J19:J20)</f>
        <v>207000</v>
      </c>
      <c r="N21" s="25"/>
    </row>
    <row r="22" spans="1:16" ht="13.5" customHeight="1" x14ac:dyDescent="0.25">
      <c r="A22" s="171" t="s">
        <v>287</v>
      </c>
      <c r="B22" s="171"/>
      <c r="C22" s="171"/>
      <c r="D22" s="171"/>
      <c r="E22" s="171"/>
      <c r="F22" s="171"/>
      <c r="G22" s="171"/>
      <c r="H22" s="171"/>
      <c r="I22" s="171"/>
      <c r="J22" s="48">
        <v>79200</v>
      </c>
      <c r="K22" s="26"/>
      <c r="L22" s="26"/>
      <c r="M22" s="25"/>
    </row>
    <row r="23" spans="1:16" ht="15.75" x14ac:dyDescent="0.25">
      <c r="A23" s="171" t="s">
        <v>69</v>
      </c>
      <c r="B23" s="171"/>
      <c r="C23" s="171"/>
      <c r="D23" s="171"/>
      <c r="E23" s="171"/>
      <c r="F23" s="171"/>
      <c r="G23" s="171"/>
      <c r="H23" s="171"/>
      <c r="I23" s="171"/>
      <c r="J23" s="48">
        <v>-9000</v>
      </c>
      <c r="K23" s="26"/>
      <c r="L23" s="26"/>
      <c r="N23" s="25"/>
    </row>
    <row r="24" spans="1:16" ht="12.75" customHeight="1" x14ac:dyDescent="0.25">
      <c r="A24" s="171" t="s">
        <v>70</v>
      </c>
      <c r="B24" s="171"/>
      <c r="C24" s="171"/>
      <c r="D24" s="171"/>
      <c r="E24" s="171"/>
      <c r="F24" s="171"/>
      <c r="G24" s="171"/>
      <c r="H24" s="171"/>
      <c r="I24" s="171"/>
      <c r="J24" s="48">
        <v>70200</v>
      </c>
      <c r="K24" s="26"/>
      <c r="L24" s="26"/>
      <c r="M24" s="25"/>
    </row>
    <row r="25" spans="1:16" ht="12.75" customHeight="1" x14ac:dyDescent="0.25">
      <c r="A25" s="180" t="s">
        <v>272</v>
      </c>
      <c r="B25" s="181"/>
      <c r="C25" s="181"/>
      <c r="D25" s="181"/>
      <c r="E25" s="181"/>
      <c r="F25" s="181"/>
      <c r="G25" s="181"/>
      <c r="H25" s="181"/>
      <c r="I25" s="182"/>
      <c r="J25" s="48">
        <v>-85000</v>
      </c>
      <c r="K25" s="26"/>
      <c r="L25" s="26"/>
      <c r="M25" s="25"/>
    </row>
    <row r="26" spans="1:16" ht="12.75" customHeight="1" x14ac:dyDescent="0.25">
      <c r="A26" s="180" t="s">
        <v>275</v>
      </c>
      <c r="B26" s="181"/>
      <c r="C26" s="181"/>
      <c r="D26" s="181"/>
      <c r="E26" s="181"/>
      <c r="F26" s="181"/>
      <c r="G26" s="181"/>
      <c r="H26" s="181"/>
      <c r="I26" s="182"/>
      <c r="J26" s="48">
        <v>-5000</v>
      </c>
      <c r="K26" s="26"/>
      <c r="L26" s="26"/>
      <c r="M26" s="25"/>
    </row>
    <row r="27" spans="1:16" ht="12.75" customHeight="1" x14ac:dyDescent="0.25">
      <c r="A27" s="180" t="s">
        <v>280</v>
      </c>
      <c r="B27" s="181"/>
      <c r="C27" s="181"/>
      <c r="D27" s="181"/>
      <c r="E27" s="181"/>
      <c r="F27" s="181"/>
      <c r="G27" s="181"/>
      <c r="H27" s="181"/>
      <c r="I27" s="182"/>
      <c r="J27" s="48">
        <v>-180000</v>
      </c>
      <c r="K27" s="26"/>
      <c r="L27" s="26"/>
      <c r="M27" s="25"/>
    </row>
    <row r="28" spans="1:16" ht="12.75" customHeight="1" x14ac:dyDescent="0.25">
      <c r="A28" s="203" t="s">
        <v>273</v>
      </c>
      <c r="B28" s="204"/>
      <c r="C28" s="204"/>
      <c r="D28" s="204"/>
      <c r="E28" s="204"/>
      <c r="F28" s="204"/>
      <c r="G28" s="204"/>
      <c r="H28" s="204"/>
      <c r="I28" s="205"/>
      <c r="J28" s="46">
        <f>J21+J24+J25+J26+J27</f>
        <v>7200</v>
      </c>
      <c r="K28" s="26"/>
      <c r="L28" s="26"/>
      <c r="M28" s="25"/>
    </row>
    <row r="29" spans="1:16" ht="6" customHeight="1" x14ac:dyDescent="0.25">
      <c r="A29" s="89"/>
      <c r="B29" s="89"/>
      <c r="C29" s="89"/>
      <c r="D29" s="89"/>
      <c r="E29" s="89"/>
      <c r="F29" s="89"/>
      <c r="G29" s="89"/>
      <c r="H29" s="89"/>
      <c r="I29" s="89"/>
      <c r="J29" s="90"/>
      <c r="K29" s="26"/>
      <c r="L29" s="24"/>
      <c r="M29" s="25"/>
    </row>
    <row r="30" spans="1:16" ht="18.75" customHeight="1" x14ac:dyDescent="0.25">
      <c r="A30" s="19">
        <v>3</v>
      </c>
      <c r="B30" s="3" t="s">
        <v>249</v>
      </c>
      <c r="C30" s="10" t="s">
        <v>23</v>
      </c>
      <c r="D30" s="49" t="s">
        <v>250</v>
      </c>
      <c r="E30" s="184" t="s">
        <v>258</v>
      </c>
      <c r="F30" s="185"/>
      <c r="G30" s="185"/>
      <c r="H30" s="185"/>
      <c r="I30" s="185"/>
      <c r="J30" s="185"/>
      <c r="K30" s="185"/>
      <c r="L30" s="186"/>
    </row>
    <row r="31" spans="1:16" ht="7.5" customHeight="1" x14ac:dyDescent="0.25"/>
    <row r="32" spans="1:16" ht="18.75" customHeight="1" x14ac:dyDescent="0.25">
      <c r="A32" s="19">
        <v>2</v>
      </c>
      <c r="B32" s="209" t="s">
        <v>270</v>
      </c>
      <c r="C32" s="210"/>
      <c r="D32" s="211"/>
      <c r="E32" s="184"/>
      <c r="F32" s="185"/>
      <c r="G32" s="185"/>
      <c r="H32" s="185"/>
      <c r="I32" s="185"/>
      <c r="J32" s="185"/>
      <c r="K32" s="185"/>
      <c r="L32" s="186"/>
    </row>
    <row r="33" spans="1:12" ht="5.25" customHeight="1" x14ac:dyDescent="0.25"/>
    <row r="34" spans="1:12" ht="18.75" customHeight="1" x14ac:dyDescent="0.25">
      <c r="A34" s="19">
        <v>2</v>
      </c>
      <c r="B34" s="3" t="s">
        <v>276</v>
      </c>
      <c r="C34" s="10" t="s">
        <v>185</v>
      </c>
      <c r="D34" s="28" t="s">
        <v>277</v>
      </c>
      <c r="E34" s="184" t="s">
        <v>282</v>
      </c>
      <c r="F34" s="185"/>
      <c r="G34" s="185"/>
      <c r="H34" s="185"/>
      <c r="I34" s="185"/>
      <c r="J34" s="185"/>
      <c r="K34" s="185"/>
      <c r="L34" s="186"/>
    </row>
    <row r="35" spans="1:12" x14ac:dyDescent="0.25">
      <c r="A35" s="197" t="s">
        <v>283</v>
      </c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</row>
  </sheetData>
  <mergeCells count="23">
    <mergeCell ref="A22:I22"/>
    <mergeCell ref="A4:L4"/>
    <mergeCell ref="C6:I6"/>
    <mergeCell ref="J6:K6"/>
    <mergeCell ref="F7:L7"/>
    <mergeCell ref="F8:L8"/>
    <mergeCell ref="A9:L9"/>
    <mergeCell ref="A10:L10"/>
    <mergeCell ref="K11:L11"/>
    <mergeCell ref="A19:D19"/>
    <mergeCell ref="A20:I20"/>
    <mergeCell ref="A21:I21"/>
    <mergeCell ref="E34:L34"/>
    <mergeCell ref="A35:L35"/>
    <mergeCell ref="B32:D32"/>
    <mergeCell ref="E32:L32"/>
    <mergeCell ref="A23:I23"/>
    <mergeCell ref="A24:I24"/>
    <mergeCell ref="A28:I28"/>
    <mergeCell ref="E30:L30"/>
    <mergeCell ref="A25:I25"/>
    <mergeCell ref="A26:I26"/>
    <mergeCell ref="A27:I27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L31" sqref="L31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48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10.5" customHeight="1" x14ac:dyDescent="0.3">
      <c r="E5" s="5"/>
      <c r="I5" s="5"/>
    </row>
    <row r="6" spans="1:16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31"/>
      <c r="M6" s="25"/>
    </row>
    <row r="7" spans="1:16" ht="18.75" x14ac:dyDescent="0.3">
      <c r="D7" s="31" t="s">
        <v>18</v>
      </c>
      <c r="E7" s="31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31"/>
      <c r="E8" s="31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8.75" customHeight="1" x14ac:dyDescent="0.3">
      <c r="A9" s="146" t="s">
        <v>19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6" ht="6.75" customHeight="1" x14ac:dyDescent="0.3">
      <c r="K10" s="153"/>
      <c r="L10" s="153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6">
        <v>1</v>
      </c>
      <c r="B12" s="3" t="s">
        <v>45</v>
      </c>
      <c r="C12" s="10" t="s">
        <v>44</v>
      </c>
      <c r="D12" s="28" t="s">
        <v>43</v>
      </c>
      <c r="E12" s="13">
        <v>85000</v>
      </c>
      <c r="F12" s="2"/>
      <c r="G12" s="14"/>
      <c r="H12" s="13">
        <v>85000</v>
      </c>
      <c r="I12" s="13"/>
      <c r="J12" s="13">
        <f>SUM(H12:I12)</f>
        <v>85000</v>
      </c>
      <c r="K12" s="9" t="s">
        <v>49</v>
      </c>
      <c r="L12" s="20" t="s">
        <v>50</v>
      </c>
    </row>
    <row r="13" spans="1:16" ht="20.25" customHeight="1" x14ac:dyDescent="0.25">
      <c r="A13" s="6">
        <v>2</v>
      </c>
      <c r="B13" s="3" t="s">
        <v>20</v>
      </c>
      <c r="C13" s="10" t="s">
        <v>21</v>
      </c>
      <c r="D13" s="7" t="s">
        <v>37</v>
      </c>
      <c r="E13" s="13">
        <v>22500</v>
      </c>
      <c r="F13" s="13">
        <v>456750</v>
      </c>
      <c r="G13" s="8">
        <v>51750</v>
      </c>
      <c r="H13" s="13"/>
      <c r="I13" s="13"/>
      <c r="J13" s="13"/>
      <c r="K13" s="9"/>
      <c r="L13" s="19"/>
      <c r="M13" s="16"/>
      <c r="N13" s="16"/>
      <c r="O13" s="16"/>
      <c r="P13" s="26"/>
    </row>
    <row r="14" spans="1:16" ht="20.25" customHeight="1" x14ac:dyDescent="0.25">
      <c r="A14" s="6">
        <v>3</v>
      </c>
      <c r="B14" s="3" t="s">
        <v>22</v>
      </c>
      <c r="C14" s="10" t="s">
        <v>23</v>
      </c>
      <c r="D14" s="7" t="s">
        <v>24</v>
      </c>
      <c r="E14" s="13">
        <v>22500</v>
      </c>
      <c r="F14" s="13">
        <v>314500</v>
      </c>
      <c r="G14" s="8">
        <v>47250</v>
      </c>
      <c r="H14" s="13"/>
      <c r="I14" s="13"/>
      <c r="J14" s="13"/>
      <c r="K14" s="9"/>
      <c r="L14" s="9"/>
      <c r="M14" s="26"/>
      <c r="N14" s="16"/>
      <c r="O14" s="24"/>
      <c r="P14" s="26"/>
    </row>
    <row r="15" spans="1:16" ht="20.25" customHeight="1" x14ac:dyDescent="0.25">
      <c r="A15" s="6">
        <v>4</v>
      </c>
      <c r="B15" s="3" t="s">
        <v>25</v>
      </c>
      <c r="C15" s="10" t="s">
        <v>26</v>
      </c>
      <c r="D15" s="7" t="s">
        <v>29</v>
      </c>
      <c r="E15" s="13">
        <v>22500</v>
      </c>
      <c r="F15" s="13">
        <v>167750</v>
      </c>
      <c r="G15" s="13">
        <v>20250</v>
      </c>
      <c r="H15" s="13">
        <v>22500</v>
      </c>
      <c r="I15" s="13"/>
      <c r="J15" s="13">
        <f t="shared" ref="J15" si="0">SUM(H15:I15)</f>
        <v>22500</v>
      </c>
      <c r="K15" s="9" t="s">
        <v>51</v>
      </c>
      <c r="L15" s="29" t="s">
        <v>36</v>
      </c>
      <c r="N15" s="16"/>
      <c r="O15" s="26"/>
      <c r="P15" s="26"/>
    </row>
    <row r="16" spans="1:16" ht="20.25" customHeight="1" x14ac:dyDescent="0.25">
      <c r="A16" s="6">
        <v>5</v>
      </c>
      <c r="B16" s="3" t="s">
        <v>41</v>
      </c>
      <c r="C16" s="10" t="s">
        <v>27</v>
      </c>
      <c r="D16" s="7" t="s">
        <v>40</v>
      </c>
      <c r="E16" s="13">
        <v>22500</v>
      </c>
      <c r="F16" s="13">
        <v>540250</v>
      </c>
      <c r="G16" s="8">
        <v>42750</v>
      </c>
      <c r="H16" s="13"/>
      <c r="I16" s="13"/>
      <c r="J16" s="13"/>
      <c r="K16" s="9"/>
      <c r="L16" s="20"/>
      <c r="M16" s="25"/>
      <c r="N16" s="24"/>
      <c r="O16" s="26"/>
      <c r="P16" s="26"/>
    </row>
    <row r="17" spans="1:14" ht="24.75" customHeight="1" x14ac:dyDescent="0.25">
      <c r="A17" s="154" t="s">
        <v>38</v>
      </c>
      <c r="B17" s="155"/>
      <c r="C17" s="155"/>
      <c r="D17" s="156"/>
      <c r="E17" s="22">
        <f>SUM(E12:E16)</f>
        <v>175000</v>
      </c>
      <c r="F17" s="30">
        <f t="shared" ref="F17:J17" si="1">SUM(F12:F16)</f>
        <v>1479250</v>
      </c>
      <c r="G17" s="27">
        <f t="shared" si="1"/>
        <v>162000</v>
      </c>
      <c r="H17" s="27">
        <f t="shared" si="1"/>
        <v>107500</v>
      </c>
      <c r="I17" s="27">
        <f t="shared" si="1"/>
        <v>0</v>
      </c>
      <c r="J17" s="27">
        <f t="shared" si="1"/>
        <v>107500</v>
      </c>
      <c r="K17" s="9" t="s">
        <v>53</v>
      </c>
      <c r="L17" s="22" t="s">
        <v>33</v>
      </c>
      <c r="N17" s="24"/>
    </row>
    <row r="18" spans="1:14" ht="17.25" customHeight="1" x14ac:dyDescent="0.3">
      <c r="A18" s="157" t="s">
        <v>34</v>
      </c>
      <c r="B18" s="158"/>
      <c r="C18" s="158"/>
      <c r="D18" s="158"/>
      <c r="E18" s="158"/>
      <c r="F18" s="158"/>
      <c r="G18" s="158"/>
      <c r="H18" s="158"/>
      <c r="I18" s="159"/>
      <c r="J18" s="18">
        <f>-J17*0.1</f>
        <v>-10750</v>
      </c>
      <c r="N18" s="25"/>
    </row>
    <row r="19" spans="1:14" ht="17.25" customHeight="1" x14ac:dyDescent="0.3">
      <c r="A19" s="157" t="s">
        <v>35</v>
      </c>
      <c r="B19" s="158"/>
      <c r="C19" s="158"/>
      <c r="D19" s="158"/>
      <c r="E19" s="158"/>
      <c r="F19" s="158"/>
      <c r="G19" s="158"/>
      <c r="H19" s="158"/>
      <c r="I19" s="159"/>
      <c r="J19" s="22">
        <f>SUM(J17:J18)</f>
        <v>96750</v>
      </c>
      <c r="N19" s="25"/>
    </row>
    <row r="20" spans="1:14" x14ac:dyDescent="0.25">
      <c r="J20">
        <v>79200</v>
      </c>
      <c r="K20" t="s">
        <v>52</v>
      </c>
      <c r="M20" s="25"/>
    </row>
    <row r="21" spans="1:14" x14ac:dyDescent="0.25">
      <c r="J21">
        <v>-9000</v>
      </c>
    </row>
    <row r="22" spans="1:14" ht="15.75" customHeight="1" x14ac:dyDescent="0.3">
      <c r="A22" s="150" t="s">
        <v>25</v>
      </c>
      <c r="B22" s="151"/>
      <c r="C22" s="7" t="s">
        <v>39</v>
      </c>
      <c r="D22" s="21"/>
      <c r="E22" s="21"/>
      <c r="F22" s="160" t="s">
        <v>66</v>
      </c>
      <c r="G22" s="160"/>
      <c r="H22" s="160"/>
      <c r="I22" s="160"/>
      <c r="J22" s="18">
        <f>SUM(J19:J21)</f>
        <v>166950</v>
      </c>
      <c r="K22" s="161" t="s">
        <v>85</v>
      </c>
      <c r="L22" s="162"/>
    </row>
    <row r="24" spans="1:14" x14ac:dyDescent="0.25">
      <c r="A24" s="152" t="s">
        <v>46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</row>
    <row r="25" spans="1:14" x14ac:dyDescent="0.25">
      <c r="A25" s="152" t="s">
        <v>47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</row>
  </sheetData>
  <mergeCells count="15">
    <mergeCell ref="A22:B22"/>
    <mergeCell ref="A24:L24"/>
    <mergeCell ref="A25:L25"/>
    <mergeCell ref="K10:L10"/>
    <mergeCell ref="A17:D17"/>
    <mergeCell ref="A18:I18"/>
    <mergeCell ref="A19:I19"/>
    <mergeCell ref="F22:I22"/>
    <mergeCell ref="K22:L22"/>
    <mergeCell ref="A9:L9"/>
    <mergeCell ref="A4:L4"/>
    <mergeCell ref="C6:I6"/>
    <mergeCell ref="J6:K6"/>
    <mergeCell ref="F7:L7"/>
    <mergeCell ref="F8:L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Normal="100" workbookViewId="0">
      <selection activeCell="F13" sqref="F13:G13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285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5.25" customHeight="1" x14ac:dyDescent="0.3">
      <c r="E5" s="5"/>
      <c r="I5" s="5"/>
    </row>
    <row r="6" spans="1:16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99"/>
      <c r="M6" s="25"/>
    </row>
    <row r="7" spans="1:16" ht="18.75" x14ac:dyDescent="0.3">
      <c r="D7" s="99" t="s">
        <v>18</v>
      </c>
      <c r="E7" s="99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99"/>
      <c r="E8" s="99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6.5" customHeight="1" x14ac:dyDescent="0.25">
      <c r="A9" s="192" t="s">
        <v>165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25"/>
    </row>
    <row r="10" spans="1:16" ht="18.75" customHeight="1" x14ac:dyDescent="0.3">
      <c r="A10" s="146" t="s">
        <v>19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6" ht="6.75" customHeight="1" x14ac:dyDescent="0.3">
      <c r="K11" s="153"/>
      <c r="L11" s="153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8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13"/>
      <c r="G13" s="13"/>
      <c r="H13" s="13"/>
      <c r="I13" s="86"/>
      <c r="J13" s="86"/>
      <c r="K13" s="9"/>
      <c r="L13" s="85"/>
    </row>
    <row r="14" spans="1:16" ht="18.75" x14ac:dyDescent="0.25">
      <c r="A14" s="19">
        <v>2</v>
      </c>
      <c r="B14" s="3" t="s">
        <v>276</v>
      </c>
      <c r="C14" s="10" t="s">
        <v>185</v>
      </c>
      <c r="D14" s="28" t="s">
        <v>277</v>
      </c>
      <c r="E14" s="13">
        <v>90000</v>
      </c>
      <c r="F14" s="13"/>
      <c r="G14" s="13"/>
      <c r="H14" s="13"/>
      <c r="I14" s="13"/>
      <c r="J14" s="86">
        <f t="shared" ref="J14:J18" si="0">SUM(H14:I14)</f>
        <v>0</v>
      </c>
      <c r="K14" s="9" t="s">
        <v>279</v>
      </c>
      <c r="L14" s="101" t="s">
        <v>278</v>
      </c>
    </row>
    <row r="15" spans="1:16" ht="20.25" customHeight="1" x14ac:dyDescent="0.25">
      <c r="A15" s="19">
        <v>2</v>
      </c>
      <c r="B15" s="3" t="s">
        <v>154</v>
      </c>
      <c r="C15" s="10" t="s">
        <v>21</v>
      </c>
      <c r="D15" s="7"/>
      <c r="E15" s="13">
        <v>25000</v>
      </c>
      <c r="F15" s="13">
        <v>117500</v>
      </c>
      <c r="G15" s="8">
        <v>17500</v>
      </c>
      <c r="H15" s="13"/>
      <c r="I15" s="13"/>
      <c r="J15" s="86">
        <f t="shared" si="0"/>
        <v>0</v>
      </c>
      <c r="K15" s="93"/>
      <c r="L15" s="94"/>
      <c r="M15" s="16"/>
      <c r="N15" s="16"/>
      <c r="O15" s="16"/>
      <c r="P15" s="26"/>
    </row>
    <row r="16" spans="1:16" ht="20.25" customHeight="1" x14ac:dyDescent="0.25">
      <c r="A16" s="19">
        <v>3</v>
      </c>
      <c r="B16" s="3" t="s">
        <v>249</v>
      </c>
      <c r="C16" s="10" t="s">
        <v>23</v>
      </c>
      <c r="D16" s="49" t="s">
        <v>250</v>
      </c>
      <c r="E16" s="13">
        <v>25000</v>
      </c>
      <c r="F16" s="13"/>
      <c r="G16" s="8"/>
      <c r="H16" s="13"/>
      <c r="I16" s="13"/>
      <c r="J16" s="86">
        <f t="shared" si="0"/>
        <v>0</v>
      </c>
      <c r="K16" s="9"/>
      <c r="L16" s="36"/>
      <c r="M16" s="24"/>
      <c r="N16" s="16"/>
      <c r="O16" s="24"/>
      <c r="P16" s="26"/>
    </row>
    <row r="17" spans="1:16" ht="20.25" customHeight="1" x14ac:dyDescent="0.25">
      <c r="A17" s="19">
        <v>4</v>
      </c>
      <c r="B17" s="3" t="s">
        <v>113</v>
      </c>
      <c r="C17" s="10" t="s">
        <v>26</v>
      </c>
      <c r="D17" s="49" t="s">
        <v>114</v>
      </c>
      <c r="E17" s="13">
        <v>25000</v>
      </c>
      <c r="F17" s="13"/>
      <c r="G17" s="13"/>
      <c r="H17" s="13">
        <v>25000</v>
      </c>
      <c r="I17" s="86"/>
      <c r="J17" s="86">
        <f t="shared" si="0"/>
        <v>25000</v>
      </c>
      <c r="K17" s="9" t="s">
        <v>289</v>
      </c>
      <c r="L17" s="36" t="s">
        <v>36</v>
      </c>
      <c r="N17" s="16"/>
      <c r="O17" s="26"/>
      <c r="P17" s="26"/>
    </row>
    <row r="18" spans="1:16" ht="20.25" customHeight="1" x14ac:dyDescent="0.25">
      <c r="A18" s="19">
        <v>5</v>
      </c>
      <c r="B18" s="3" t="s">
        <v>115</v>
      </c>
      <c r="C18" s="10" t="s">
        <v>27</v>
      </c>
      <c r="D18" s="49" t="s">
        <v>116</v>
      </c>
      <c r="E18" s="13">
        <v>25000</v>
      </c>
      <c r="F18" s="13"/>
      <c r="G18" s="8"/>
      <c r="H18" s="13">
        <v>25000</v>
      </c>
      <c r="I18" s="86"/>
      <c r="J18" s="86">
        <f t="shared" si="0"/>
        <v>25000</v>
      </c>
      <c r="K18" s="9" t="s">
        <v>290</v>
      </c>
      <c r="L18" s="98" t="s">
        <v>161</v>
      </c>
      <c r="M18" s="25"/>
      <c r="N18" s="24"/>
      <c r="O18" s="26"/>
      <c r="P18" s="26"/>
    </row>
    <row r="19" spans="1:16" ht="15.75" customHeight="1" x14ac:dyDescent="0.25">
      <c r="A19" s="154" t="s">
        <v>38</v>
      </c>
      <c r="B19" s="155"/>
      <c r="C19" s="155"/>
      <c r="D19" s="156"/>
      <c r="E19" s="100">
        <f>SUM(E13:E18)</f>
        <v>275000</v>
      </c>
      <c r="F19" s="100">
        <f t="shared" ref="F19:J19" si="1">SUM(F13:F18)</f>
        <v>117500</v>
      </c>
      <c r="G19" s="30">
        <f t="shared" si="1"/>
        <v>17500</v>
      </c>
      <c r="H19" s="30">
        <f t="shared" si="1"/>
        <v>50000</v>
      </c>
      <c r="I19" s="30">
        <f t="shared" si="1"/>
        <v>0</v>
      </c>
      <c r="J19" s="45">
        <f t="shared" si="1"/>
        <v>50000</v>
      </c>
      <c r="K19" s="9" t="s">
        <v>292</v>
      </c>
      <c r="L19" s="100" t="s">
        <v>33</v>
      </c>
      <c r="N19" s="24"/>
    </row>
    <row r="20" spans="1:16" ht="15" customHeight="1" x14ac:dyDescent="0.3">
      <c r="A20" s="178" t="s">
        <v>34</v>
      </c>
      <c r="B20" s="178"/>
      <c r="C20" s="178"/>
      <c r="D20" s="178"/>
      <c r="E20" s="178"/>
      <c r="F20" s="178"/>
      <c r="G20" s="178"/>
      <c r="H20" s="178"/>
      <c r="I20" s="178"/>
      <c r="J20" s="18">
        <f>-J19*0.1</f>
        <v>-5000</v>
      </c>
      <c r="N20" s="25"/>
    </row>
    <row r="21" spans="1:16" ht="15" customHeight="1" x14ac:dyDescent="0.3">
      <c r="A21" s="179" t="s">
        <v>35</v>
      </c>
      <c r="B21" s="179"/>
      <c r="C21" s="179"/>
      <c r="D21" s="179"/>
      <c r="E21" s="179"/>
      <c r="F21" s="179"/>
      <c r="G21" s="179"/>
      <c r="H21" s="179"/>
      <c r="I21" s="179"/>
      <c r="J21" s="100">
        <f>SUM(J19:J20)</f>
        <v>45000</v>
      </c>
      <c r="N21" s="25"/>
    </row>
    <row r="22" spans="1:16" ht="13.5" customHeight="1" x14ac:dyDescent="0.25">
      <c r="A22" s="171" t="s">
        <v>286</v>
      </c>
      <c r="B22" s="171"/>
      <c r="C22" s="171"/>
      <c r="D22" s="171"/>
      <c r="E22" s="171"/>
      <c r="F22" s="171"/>
      <c r="G22" s="171"/>
      <c r="H22" s="171"/>
      <c r="I22" s="171"/>
      <c r="J22" s="48">
        <v>79200</v>
      </c>
      <c r="K22" s="26"/>
      <c r="L22" s="26"/>
      <c r="M22" s="25"/>
    </row>
    <row r="23" spans="1:16" ht="15.75" x14ac:dyDescent="0.25">
      <c r="A23" s="171" t="s">
        <v>69</v>
      </c>
      <c r="B23" s="171"/>
      <c r="C23" s="171"/>
      <c r="D23" s="171"/>
      <c r="E23" s="171"/>
      <c r="F23" s="171"/>
      <c r="G23" s="171"/>
      <c r="H23" s="171"/>
      <c r="I23" s="171"/>
      <c r="J23" s="48">
        <v>-9000</v>
      </c>
      <c r="K23" s="26"/>
      <c r="L23" s="26"/>
      <c r="N23" s="25"/>
    </row>
    <row r="24" spans="1:16" ht="12.75" customHeight="1" x14ac:dyDescent="0.25">
      <c r="A24" s="171" t="s">
        <v>70</v>
      </c>
      <c r="B24" s="171"/>
      <c r="C24" s="171"/>
      <c r="D24" s="171"/>
      <c r="E24" s="171"/>
      <c r="F24" s="171"/>
      <c r="G24" s="171"/>
      <c r="H24" s="171"/>
      <c r="I24" s="171"/>
      <c r="J24" s="48">
        <v>70200</v>
      </c>
      <c r="K24" s="26"/>
      <c r="L24" s="26"/>
      <c r="M24" s="25"/>
    </row>
    <row r="25" spans="1:16" ht="12.75" customHeight="1" x14ac:dyDescent="0.25">
      <c r="A25" s="180" t="s">
        <v>291</v>
      </c>
      <c r="B25" s="181"/>
      <c r="C25" s="181"/>
      <c r="D25" s="181"/>
      <c r="E25" s="181"/>
      <c r="F25" s="181"/>
      <c r="G25" s="181"/>
      <c r="H25" s="181"/>
      <c r="I25" s="182"/>
      <c r="J25" s="48">
        <v>7200</v>
      </c>
      <c r="K25" s="26"/>
      <c r="L25" s="26"/>
      <c r="M25" s="25"/>
    </row>
    <row r="26" spans="1:16" ht="12.75" customHeight="1" x14ac:dyDescent="0.25">
      <c r="A26" s="203" t="s">
        <v>288</v>
      </c>
      <c r="B26" s="204"/>
      <c r="C26" s="204"/>
      <c r="D26" s="204"/>
      <c r="E26" s="204"/>
      <c r="F26" s="204"/>
      <c r="G26" s="204"/>
      <c r="H26" s="204"/>
      <c r="I26" s="205"/>
      <c r="J26" s="46">
        <f>J21+J24+J25</f>
        <v>122400</v>
      </c>
      <c r="K26" s="26"/>
      <c r="L26" s="26"/>
      <c r="M26" s="25"/>
    </row>
    <row r="27" spans="1:16" ht="6" customHeight="1" x14ac:dyDescent="0.25">
      <c r="A27" s="89"/>
      <c r="B27" s="89"/>
      <c r="C27" s="89"/>
      <c r="D27" s="89"/>
      <c r="E27" s="89"/>
      <c r="F27" s="89"/>
      <c r="G27" s="89"/>
      <c r="H27" s="89"/>
      <c r="I27" s="89"/>
      <c r="J27" s="90"/>
      <c r="K27" s="26"/>
      <c r="L27" s="24"/>
      <c r="M27" s="25"/>
    </row>
    <row r="28" spans="1:16" ht="18.75" customHeight="1" x14ac:dyDescent="0.25">
      <c r="A28" s="19">
        <v>3</v>
      </c>
      <c r="B28" s="3" t="s">
        <v>249</v>
      </c>
      <c r="C28" s="10" t="s">
        <v>23</v>
      </c>
      <c r="D28" s="49" t="s">
        <v>250</v>
      </c>
      <c r="E28" s="184" t="s">
        <v>258</v>
      </c>
      <c r="F28" s="185"/>
      <c r="G28" s="185"/>
      <c r="H28" s="185"/>
      <c r="I28" s="185"/>
      <c r="J28" s="185"/>
      <c r="K28" s="185"/>
      <c r="L28" s="186"/>
    </row>
    <row r="29" spans="1:16" ht="7.5" customHeight="1" x14ac:dyDescent="0.25"/>
    <row r="30" spans="1:16" ht="18.75" customHeight="1" x14ac:dyDescent="0.25">
      <c r="A30" s="19">
        <v>2</v>
      </c>
      <c r="B30" s="209" t="s">
        <v>270</v>
      </c>
      <c r="C30" s="210"/>
      <c r="D30" s="211"/>
      <c r="E30" s="184"/>
      <c r="F30" s="185"/>
      <c r="G30" s="185"/>
      <c r="H30" s="185"/>
      <c r="I30" s="185"/>
      <c r="J30" s="185"/>
      <c r="K30" s="185"/>
      <c r="L30" s="186"/>
    </row>
    <row r="31" spans="1:16" ht="5.25" customHeight="1" x14ac:dyDescent="0.25"/>
    <row r="32" spans="1:16" ht="18.75" customHeight="1" x14ac:dyDescent="0.25">
      <c r="A32" s="19">
        <v>2</v>
      </c>
      <c r="B32" s="3" t="s">
        <v>276</v>
      </c>
      <c r="C32" s="10" t="s">
        <v>185</v>
      </c>
      <c r="D32" s="28" t="s">
        <v>277</v>
      </c>
      <c r="E32" s="184" t="s">
        <v>282</v>
      </c>
      <c r="F32" s="185"/>
      <c r="G32" s="185"/>
      <c r="H32" s="185"/>
      <c r="I32" s="185"/>
      <c r="J32" s="185"/>
      <c r="K32" s="185"/>
      <c r="L32" s="186"/>
    </row>
    <row r="33" spans="1:12" x14ac:dyDescent="0.25">
      <c r="A33" s="197" t="s">
        <v>283</v>
      </c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</row>
    <row r="36" spans="1:12" x14ac:dyDescent="0.25">
      <c r="G36" s="25"/>
    </row>
  </sheetData>
  <mergeCells count="21">
    <mergeCell ref="E28:L28"/>
    <mergeCell ref="B30:D30"/>
    <mergeCell ref="E30:L30"/>
    <mergeCell ref="E32:L32"/>
    <mergeCell ref="A33:L33"/>
    <mergeCell ref="A26:I26"/>
    <mergeCell ref="A10:L10"/>
    <mergeCell ref="K11:L11"/>
    <mergeCell ref="A19:D19"/>
    <mergeCell ref="A20:I20"/>
    <mergeCell ref="A21:I21"/>
    <mergeCell ref="A22:I22"/>
    <mergeCell ref="A9:L9"/>
    <mergeCell ref="A25:I25"/>
    <mergeCell ref="A4:L4"/>
    <mergeCell ref="C6:I6"/>
    <mergeCell ref="J6:K6"/>
    <mergeCell ref="F7:L7"/>
    <mergeCell ref="F8:L8"/>
    <mergeCell ref="A23:I23"/>
    <mergeCell ref="A24:I24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A21" sqref="A21:I21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293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5.25" customHeight="1" x14ac:dyDescent="0.3">
      <c r="E5" s="5"/>
      <c r="I5" s="5"/>
    </row>
    <row r="6" spans="1:16" ht="27" customHeight="1" x14ac:dyDescent="0.4">
      <c r="B6" s="25">
        <f>E13+8500</f>
        <v>93500</v>
      </c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102"/>
      <c r="M6" s="25"/>
    </row>
    <row r="7" spans="1:16" ht="18.75" x14ac:dyDescent="0.3">
      <c r="D7" s="102" t="s">
        <v>18</v>
      </c>
      <c r="E7" s="102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102"/>
      <c r="E8" s="102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6.5" customHeight="1" x14ac:dyDescent="0.25">
      <c r="A9" s="192" t="s">
        <v>165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25"/>
    </row>
    <row r="10" spans="1:16" ht="18.75" customHeight="1" x14ac:dyDescent="0.3">
      <c r="A10" s="146" t="s">
        <v>19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</row>
    <row r="11" spans="1:16" ht="6.75" customHeight="1" x14ac:dyDescent="0.3">
      <c r="K11" s="153"/>
      <c r="L11" s="153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8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13">
        <v>93500</v>
      </c>
      <c r="G13" s="13">
        <v>8500</v>
      </c>
      <c r="H13" s="13"/>
      <c r="I13" s="86"/>
      <c r="J13" s="86"/>
      <c r="K13" s="9"/>
      <c r="L13" s="85"/>
    </row>
    <row r="14" spans="1:16" ht="18.75" x14ac:dyDescent="0.25">
      <c r="A14" s="19">
        <v>2</v>
      </c>
      <c r="B14" s="3" t="s">
        <v>276</v>
      </c>
      <c r="C14" s="10" t="s">
        <v>185</v>
      </c>
      <c r="D14" s="28" t="s">
        <v>277</v>
      </c>
      <c r="E14" s="13">
        <v>90000</v>
      </c>
      <c r="F14" s="13"/>
      <c r="G14" s="13"/>
      <c r="H14" s="13"/>
      <c r="I14" s="13"/>
      <c r="J14" s="86">
        <f t="shared" ref="J14:J16" si="0">SUM(H14:I14)</f>
        <v>0</v>
      </c>
      <c r="K14" s="9" t="s">
        <v>279</v>
      </c>
      <c r="L14" s="101" t="s">
        <v>278</v>
      </c>
    </row>
    <row r="15" spans="1:16" ht="20.25" customHeight="1" x14ac:dyDescent="0.25">
      <c r="A15" s="19">
        <v>2</v>
      </c>
      <c r="B15" s="3" t="s">
        <v>154</v>
      </c>
      <c r="C15" s="10" t="s">
        <v>21</v>
      </c>
      <c r="D15" s="7"/>
      <c r="E15" s="13">
        <v>25000</v>
      </c>
      <c r="F15" s="13">
        <v>145000</v>
      </c>
      <c r="G15" s="8">
        <v>20000</v>
      </c>
      <c r="H15" s="13"/>
      <c r="I15" s="13"/>
      <c r="J15" s="86"/>
      <c r="K15" s="93"/>
      <c r="L15" s="94"/>
      <c r="M15" s="16"/>
      <c r="N15" s="16"/>
      <c r="O15" s="16"/>
      <c r="P15" s="26"/>
    </row>
    <row r="16" spans="1:16" ht="20.25" customHeight="1" x14ac:dyDescent="0.25">
      <c r="A16" s="19">
        <v>3</v>
      </c>
      <c r="B16" s="3" t="s">
        <v>249</v>
      </c>
      <c r="C16" s="10" t="s">
        <v>23</v>
      </c>
      <c r="D16" s="49" t="s">
        <v>250</v>
      </c>
      <c r="E16" s="13">
        <v>25000</v>
      </c>
      <c r="F16" s="13">
        <v>27500</v>
      </c>
      <c r="G16" s="8">
        <v>2500</v>
      </c>
      <c r="H16" s="13">
        <v>25000</v>
      </c>
      <c r="I16" s="13">
        <v>25000</v>
      </c>
      <c r="J16" s="86">
        <f t="shared" si="0"/>
        <v>50000</v>
      </c>
      <c r="K16" s="9" t="s">
        <v>294</v>
      </c>
      <c r="L16" s="36" t="s">
        <v>36</v>
      </c>
      <c r="M16" s="24"/>
      <c r="N16" s="16"/>
      <c r="O16" s="24"/>
      <c r="P16" s="26"/>
    </row>
    <row r="17" spans="1:16" ht="20.25" customHeight="1" x14ac:dyDescent="0.25">
      <c r="A17" s="19">
        <v>4</v>
      </c>
      <c r="B17" s="3" t="s">
        <v>113</v>
      </c>
      <c r="C17" s="10" t="s">
        <v>26</v>
      </c>
      <c r="D17" s="49" t="s">
        <v>114</v>
      </c>
      <c r="E17" s="13">
        <v>25000</v>
      </c>
      <c r="F17" s="13"/>
      <c r="G17" s="13"/>
      <c r="H17" s="13"/>
      <c r="I17" s="86"/>
      <c r="J17" s="106"/>
      <c r="K17" s="9"/>
      <c r="L17" s="36"/>
      <c r="N17" s="16"/>
      <c r="O17" s="26"/>
      <c r="P17" s="26"/>
    </row>
    <row r="18" spans="1:16" ht="20.25" customHeight="1" x14ac:dyDescent="0.25">
      <c r="A18" s="19">
        <v>5</v>
      </c>
      <c r="B18" s="3" t="s">
        <v>115</v>
      </c>
      <c r="C18" s="10" t="s">
        <v>27</v>
      </c>
      <c r="D18" s="49" t="s">
        <v>116</v>
      </c>
      <c r="E18" s="13">
        <v>25000</v>
      </c>
      <c r="F18" s="13"/>
      <c r="G18" s="8"/>
      <c r="H18" s="13"/>
      <c r="I18" s="86"/>
      <c r="J18" s="106"/>
      <c r="K18" s="9"/>
      <c r="L18" s="98"/>
      <c r="M18" s="25"/>
      <c r="N18" s="24"/>
      <c r="O18" s="26"/>
      <c r="P18" s="26"/>
    </row>
    <row r="19" spans="1:16" ht="15.75" customHeight="1" x14ac:dyDescent="0.25">
      <c r="A19" s="154" t="s">
        <v>38</v>
      </c>
      <c r="B19" s="155"/>
      <c r="C19" s="155"/>
      <c r="D19" s="156"/>
      <c r="E19" s="103">
        <f>SUM(E13:E18)</f>
        <v>275000</v>
      </c>
      <c r="F19" s="103">
        <f t="shared" ref="F19:J19" si="1">SUM(F13:F18)</f>
        <v>266000</v>
      </c>
      <c r="G19" s="30">
        <f t="shared" si="1"/>
        <v>31000</v>
      </c>
      <c r="H19" s="30">
        <f t="shared" si="1"/>
        <v>25000</v>
      </c>
      <c r="I19" s="30">
        <f t="shared" si="1"/>
        <v>25000</v>
      </c>
      <c r="J19" s="107">
        <f t="shared" si="1"/>
        <v>50000</v>
      </c>
      <c r="K19" s="9" t="s">
        <v>295</v>
      </c>
      <c r="L19" s="103"/>
      <c r="N19" s="24"/>
    </row>
    <row r="20" spans="1:16" ht="15" customHeight="1" x14ac:dyDescent="0.3">
      <c r="A20" s="178" t="s">
        <v>34</v>
      </c>
      <c r="B20" s="178"/>
      <c r="C20" s="178"/>
      <c r="D20" s="178"/>
      <c r="E20" s="178"/>
      <c r="F20" s="178"/>
      <c r="G20" s="178"/>
      <c r="H20" s="178"/>
      <c r="I20" s="178"/>
      <c r="J20" s="108">
        <f>-J19*0.1</f>
        <v>-5000</v>
      </c>
      <c r="K20" s="21"/>
      <c r="L20" s="21"/>
      <c r="N20" s="25"/>
    </row>
    <row r="21" spans="1:16" ht="15" customHeight="1" x14ac:dyDescent="0.3">
      <c r="A21" s="179" t="s">
        <v>35</v>
      </c>
      <c r="B21" s="179"/>
      <c r="C21" s="179"/>
      <c r="D21" s="179"/>
      <c r="E21" s="179"/>
      <c r="F21" s="179"/>
      <c r="G21" s="179"/>
      <c r="H21" s="179"/>
      <c r="I21" s="179"/>
      <c r="J21" s="109">
        <f>SUM(J19:J20)</f>
        <v>45000</v>
      </c>
      <c r="K21" s="21"/>
      <c r="L21" s="21"/>
      <c r="N21" s="25"/>
    </row>
    <row r="22" spans="1:16" ht="13.5" customHeight="1" x14ac:dyDescent="0.25">
      <c r="A22" s="171" t="s">
        <v>296</v>
      </c>
      <c r="B22" s="171"/>
      <c r="C22" s="171"/>
      <c r="D22" s="171"/>
      <c r="E22" s="171"/>
      <c r="F22" s="171"/>
      <c r="G22" s="171"/>
      <c r="H22" s="171"/>
      <c r="I22" s="171"/>
      <c r="J22" s="110">
        <v>79200</v>
      </c>
      <c r="K22" s="9" t="s">
        <v>298</v>
      </c>
      <c r="L22" s="21" t="s">
        <v>299</v>
      </c>
      <c r="M22" s="25"/>
    </row>
    <row r="23" spans="1:16" ht="15.75" x14ac:dyDescent="0.25">
      <c r="A23" s="171" t="s">
        <v>69</v>
      </c>
      <c r="B23" s="171"/>
      <c r="C23" s="171"/>
      <c r="D23" s="171"/>
      <c r="E23" s="171"/>
      <c r="F23" s="171"/>
      <c r="G23" s="171"/>
      <c r="H23" s="171"/>
      <c r="I23" s="171"/>
      <c r="J23" s="110">
        <v>-9000</v>
      </c>
      <c r="K23" s="21"/>
      <c r="L23" s="21"/>
      <c r="N23" s="25"/>
    </row>
    <row r="24" spans="1:16" ht="12.75" customHeight="1" x14ac:dyDescent="0.25">
      <c r="A24" s="171" t="s">
        <v>70</v>
      </c>
      <c r="B24" s="171"/>
      <c r="C24" s="171"/>
      <c r="D24" s="171"/>
      <c r="E24" s="171"/>
      <c r="F24" s="171"/>
      <c r="G24" s="171"/>
      <c r="H24" s="171"/>
      <c r="I24" s="171"/>
      <c r="J24" s="110">
        <v>70200</v>
      </c>
      <c r="K24" s="21"/>
      <c r="L24" s="21"/>
      <c r="M24" s="25"/>
    </row>
    <row r="25" spans="1:16" ht="12.75" customHeight="1" x14ac:dyDescent="0.25">
      <c r="A25" s="203" t="s">
        <v>297</v>
      </c>
      <c r="B25" s="204"/>
      <c r="C25" s="204"/>
      <c r="D25" s="204"/>
      <c r="E25" s="204"/>
      <c r="F25" s="204"/>
      <c r="G25" s="204"/>
      <c r="H25" s="204"/>
      <c r="I25" s="205"/>
      <c r="J25" s="111">
        <f>J24+J21</f>
        <v>115200</v>
      </c>
      <c r="K25" s="9" t="s">
        <v>295</v>
      </c>
      <c r="L25" s="112" t="s">
        <v>36</v>
      </c>
      <c r="M25" s="25"/>
    </row>
    <row r="26" spans="1:16" ht="6" customHeight="1" x14ac:dyDescent="0.25">
      <c r="A26" s="89"/>
      <c r="B26" s="89"/>
      <c r="C26" s="89"/>
      <c r="D26" s="89"/>
      <c r="E26" s="89"/>
      <c r="F26" s="89"/>
      <c r="G26" s="89"/>
      <c r="H26" s="89"/>
      <c r="I26" s="89"/>
      <c r="J26" s="90"/>
      <c r="K26" s="21"/>
      <c r="L26" s="40"/>
      <c r="M26" s="25"/>
    </row>
    <row r="27" spans="1:16" ht="18.75" customHeight="1" x14ac:dyDescent="0.25">
      <c r="A27" s="19">
        <v>3</v>
      </c>
      <c r="B27" s="3" t="s">
        <v>249</v>
      </c>
      <c r="C27" s="10" t="s">
        <v>23</v>
      </c>
      <c r="D27" s="49" t="s">
        <v>250</v>
      </c>
      <c r="E27" s="184" t="s">
        <v>258</v>
      </c>
      <c r="F27" s="185"/>
      <c r="G27" s="185"/>
      <c r="H27" s="185"/>
      <c r="I27" s="185"/>
      <c r="J27" s="185"/>
      <c r="K27" s="185"/>
      <c r="L27" s="186"/>
    </row>
    <row r="28" spans="1:16" ht="7.5" customHeight="1" x14ac:dyDescent="0.25"/>
    <row r="29" spans="1:16" ht="18.75" customHeight="1" x14ac:dyDescent="0.25">
      <c r="A29" s="19">
        <v>2</v>
      </c>
      <c r="B29" s="209" t="s">
        <v>270</v>
      </c>
      <c r="C29" s="210"/>
      <c r="D29" s="211"/>
      <c r="E29" s="184"/>
      <c r="F29" s="185"/>
      <c r="G29" s="185"/>
      <c r="H29" s="185"/>
      <c r="I29" s="185"/>
      <c r="J29" s="185"/>
      <c r="K29" s="185"/>
      <c r="L29" s="186"/>
    </row>
    <row r="30" spans="1:16" ht="5.25" customHeight="1" x14ac:dyDescent="0.25"/>
    <row r="31" spans="1:16" ht="18.75" customHeight="1" x14ac:dyDescent="0.25">
      <c r="A31" s="19">
        <v>2</v>
      </c>
      <c r="B31" s="3" t="s">
        <v>276</v>
      </c>
      <c r="C31" s="10" t="s">
        <v>185</v>
      </c>
      <c r="D31" s="28" t="s">
        <v>277</v>
      </c>
      <c r="E31" s="184" t="s">
        <v>282</v>
      </c>
      <c r="F31" s="185"/>
      <c r="G31" s="185"/>
      <c r="H31" s="185"/>
      <c r="I31" s="185"/>
      <c r="J31" s="185"/>
      <c r="K31" s="185"/>
      <c r="L31" s="186"/>
    </row>
    <row r="32" spans="1:16" x14ac:dyDescent="0.25">
      <c r="A32" s="197" t="s">
        <v>283</v>
      </c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</row>
    <row r="33" spans="1:12" x14ac:dyDescent="0.25">
      <c r="A33" s="183" t="s">
        <v>300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</row>
    <row r="35" spans="1:12" x14ac:dyDescent="0.25">
      <c r="G35" s="25"/>
    </row>
  </sheetData>
  <mergeCells count="21">
    <mergeCell ref="A22:I22"/>
    <mergeCell ref="A4:L4"/>
    <mergeCell ref="C6:I6"/>
    <mergeCell ref="J6:K6"/>
    <mergeCell ref="F7:L7"/>
    <mergeCell ref="F8:L8"/>
    <mergeCell ref="A9:L9"/>
    <mergeCell ref="A10:L10"/>
    <mergeCell ref="K11:L11"/>
    <mergeCell ref="A19:D19"/>
    <mergeCell ref="A20:I20"/>
    <mergeCell ref="A21:I21"/>
    <mergeCell ref="E31:L31"/>
    <mergeCell ref="A32:L32"/>
    <mergeCell ref="A33:L33"/>
    <mergeCell ref="A23:I23"/>
    <mergeCell ref="A24:I24"/>
    <mergeCell ref="A25:I25"/>
    <mergeCell ref="E27:L27"/>
    <mergeCell ref="B29:D29"/>
    <mergeCell ref="E29:L29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Normal="100" workbookViewId="0">
      <selection activeCell="F20" sqref="F20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301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5.25" customHeight="1" x14ac:dyDescent="0.3">
      <c r="E5" s="5"/>
      <c r="I5" s="5"/>
    </row>
    <row r="6" spans="1:16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104"/>
      <c r="M6" s="25"/>
    </row>
    <row r="7" spans="1:16" ht="18.75" x14ac:dyDescent="0.3">
      <c r="D7" s="104" t="s">
        <v>18</v>
      </c>
      <c r="E7" s="104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104"/>
      <c r="E8" s="104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6.5" customHeight="1" x14ac:dyDescent="0.25">
      <c r="A9" s="192" t="s">
        <v>313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25"/>
    </row>
    <row r="10" spans="1:16" ht="16.5" customHeight="1" x14ac:dyDescent="0.25">
      <c r="A10" s="192" t="s">
        <v>312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25"/>
    </row>
    <row r="11" spans="1:16" ht="18.75" customHeight="1" x14ac:dyDescent="0.3">
      <c r="A11" s="146" t="s">
        <v>19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</row>
    <row r="12" spans="1:16" ht="6.75" customHeight="1" x14ac:dyDescent="0.3">
      <c r="K12" s="153"/>
      <c r="L12" s="153"/>
    </row>
    <row r="13" spans="1:16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</row>
    <row r="14" spans="1:16" ht="18.75" x14ac:dyDescent="0.25">
      <c r="A14" s="19">
        <v>1</v>
      </c>
      <c r="B14" s="3" t="s">
        <v>45</v>
      </c>
      <c r="C14" s="10" t="s">
        <v>91</v>
      </c>
      <c r="D14" s="28" t="s">
        <v>43</v>
      </c>
      <c r="E14" s="13">
        <v>85000</v>
      </c>
      <c r="F14" s="13">
        <v>214300</v>
      </c>
      <c r="G14" s="13">
        <v>44300</v>
      </c>
      <c r="H14" s="13">
        <v>85000</v>
      </c>
      <c r="I14" s="86"/>
      <c r="J14" s="86">
        <f>SUM(H14:I14)</f>
        <v>85000</v>
      </c>
      <c r="K14" s="9" t="s">
        <v>302</v>
      </c>
      <c r="L14" s="85" t="s">
        <v>36</v>
      </c>
    </row>
    <row r="15" spans="1:16" ht="18.75" x14ac:dyDescent="0.25">
      <c r="A15" s="19">
        <v>2</v>
      </c>
      <c r="B15" s="3" t="s">
        <v>276</v>
      </c>
      <c r="C15" s="10" t="s">
        <v>185</v>
      </c>
      <c r="D15" s="28" t="s">
        <v>277</v>
      </c>
      <c r="E15" s="13">
        <v>90000</v>
      </c>
      <c r="F15" s="13"/>
      <c r="G15" s="13"/>
      <c r="H15" s="13"/>
      <c r="I15" s="13"/>
      <c r="J15" s="86"/>
      <c r="K15" s="9"/>
      <c r="L15" s="101"/>
      <c r="N15" s="25"/>
    </row>
    <row r="16" spans="1:16" ht="20.25" customHeight="1" x14ac:dyDescent="0.25">
      <c r="A16" s="19">
        <v>2</v>
      </c>
      <c r="B16" s="3" t="s">
        <v>154</v>
      </c>
      <c r="C16" s="10" t="s">
        <v>21</v>
      </c>
      <c r="D16" s="7"/>
      <c r="E16" s="13">
        <v>25000</v>
      </c>
      <c r="F16" s="13">
        <v>172500</v>
      </c>
      <c r="G16" s="8">
        <v>22500</v>
      </c>
      <c r="H16" s="13"/>
      <c r="I16" s="13"/>
      <c r="J16" s="86"/>
      <c r="K16" s="93"/>
      <c r="L16" s="94"/>
      <c r="M16" s="16"/>
      <c r="N16" s="16"/>
      <c r="O16" s="16"/>
      <c r="P16" s="26"/>
    </row>
    <row r="17" spans="1:16" ht="20.25" customHeight="1" x14ac:dyDescent="0.25">
      <c r="A17" s="19">
        <v>3</v>
      </c>
      <c r="B17" s="3" t="s">
        <v>249</v>
      </c>
      <c r="C17" s="10" t="s">
        <v>23</v>
      </c>
      <c r="D17" s="49" t="s">
        <v>250</v>
      </c>
      <c r="E17" s="13">
        <v>25000</v>
      </c>
      <c r="F17" s="13">
        <v>2500</v>
      </c>
      <c r="G17" s="8">
        <v>2500</v>
      </c>
      <c r="H17" s="13">
        <v>25000</v>
      </c>
      <c r="I17" s="13"/>
      <c r="J17" s="86">
        <f t="shared" ref="J17:J19" si="0">SUM(H17:I17)</f>
        <v>25000</v>
      </c>
      <c r="K17" s="9" t="s">
        <v>302</v>
      </c>
      <c r="L17" s="36" t="s">
        <v>36</v>
      </c>
      <c r="M17" s="24"/>
      <c r="N17" s="16"/>
      <c r="O17" s="24"/>
      <c r="P17" s="26"/>
    </row>
    <row r="18" spans="1:16" ht="20.25" customHeight="1" x14ac:dyDescent="0.25">
      <c r="A18" s="19">
        <v>4</v>
      </c>
      <c r="B18" s="3" t="s">
        <v>113</v>
      </c>
      <c r="C18" s="10" t="s">
        <v>26</v>
      </c>
      <c r="D18" s="49" t="s">
        <v>114</v>
      </c>
      <c r="E18" s="13">
        <v>25000</v>
      </c>
      <c r="F18" s="13">
        <v>27500</v>
      </c>
      <c r="G18" s="8">
        <v>2500</v>
      </c>
      <c r="H18" s="13"/>
      <c r="I18" s="86"/>
      <c r="J18" s="86">
        <f t="shared" si="0"/>
        <v>0</v>
      </c>
      <c r="K18" s="9"/>
      <c r="L18" s="36"/>
      <c r="N18" s="16"/>
      <c r="O18" s="26"/>
      <c r="P18" s="26"/>
    </row>
    <row r="19" spans="1:16" ht="20.25" customHeight="1" x14ac:dyDescent="0.25">
      <c r="A19" s="19">
        <v>5</v>
      </c>
      <c r="B19" s="3" t="s">
        <v>115</v>
      </c>
      <c r="C19" s="10" t="s">
        <v>27</v>
      </c>
      <c r="D19" s="49" t="s">
        <v>116</v>
      </c>
      <c r="E19" s="13">
        <v>25000</v>
      </c>
      <c r="F19" s="13">
        <v>27500</v>
      </c>
      <c r="G19" s="8">
        <v>2500</v>
      </c>
      <c r="H19" s="13">
        <v>25000</v>
      </c>
      <c r="I19" s="86"/>
      <c r="J19" s="86">
        <f t="shared" si="0"/>
        <v>25000</v>
      </c>
      <c r="K19" s="9" t="s">
        <v>303</v>
      </c>
      <c r="L19" s="36" t="s">
        <v>161</v>
      </c>
      <c r="M19" s="25"/>
      <c r="N19" s="24"/>
      <c r="O19" s="26"/>
      <c r="P19" s="26"/>
    </row>
    <row r="20" spans="1:16" ht="15.75" customHeight="1" x14ac:dyDescent="0.25">
      <c r="A20" s="154" t="s">
        <v>38</v>
      </c>
      <c r="B20" s="155"/>
      <c r="C20" s="155"/>
      <c r="D20" s="156"/>
      <c r="E20" s="105">
        <f>SUM(E14:E19)</f>
        <v>275000</v>
      </c>
      <c r="F20" s="105">
        <f t="shared" ref="F20:J20" si="1">SUM(F14:F19)</f>
        <v>444300</v>
      </c>
      <c r="G20" s="113">
        <f t="shared" si="1"/>
        <v>74300</v>
      </c>
      <c r="H20" s="113">
        <f t="shared" si="1"/>
        <v>135000</v>
      </c>
      <c r="I20" s="113">
        <f t="shared" si="1"/>
        <v>0</v>
      </c>
      <c r="J20" s="113">
        <f t="shared" si="1"/>
        <v>135000</v>
      </c>
      <c r="K20" s="9" t="s">
        <v>308</v>
      </c>
      <c r="L20" s="105"/>
      <c r="N20" s="24"/>
    </row>
    <row r="21" spans="1:16" ht="15" customHeight="1" x14ac:dyDescent="0.3">
      <c r="A21" s="178" t="s">
        <v>34</v>
      </c>
      <c r="B21" s="178"/>
      <c r="C21" s="178"/>
      <c r="D21" s="178"/>
      <c r="E21" s="178"/>
      <c r="F21" s="178"/>
      <c r="G21" s="178"/>
      <c r="H21" s="178"/>
      <c r="I21" s="178"/>
      <c r="J21" s="108">
        <f>-J20*0.1</f>
        <v>-13500</v>
      </c>
      <c r="K21" s="21"/>
      <c r="L21" s="21"/>
      <c r="N21" s="25"/>
    </row>
    <row r="22" spans="1:16" ht="15" customHeight="1" x14ac:dyDescent="0.3">
      <c r="A22" s="179" t="s">
        <v>35</v>
      </c>
      <c r="B22" s="179"/>
      <c r="C22" s="179"/>
      <c r="D22" s="179"/>
      <c r="E22" s="179"/>
      <c r="F22" s="179"/>
      <c r="G22" s="179"/>
      <c r="H22" s="179"/>
      <c r="I22" s="179"/>
      <c r="J22" s="109">
        <f>SUM(J20:J21)</f>
        <v>121500</v>
      </c>
      <c r="K22" s="21"/>
      <c r="L22" s="21"/>
      <c r="N22" s="25"/>
    </row>
    <row r="23" spans="1:16" ht="13.5" customHeight="1" x14ac:dyDescent="0.25">
      <c r="A23" s="171" t="s">
        <v>304</v>
      </c>
      <c r="B23" s="171"/>
      <c r="C23" s="171"/>
      <c r="D23" s="171"/>
      <c r="E23" s="171"/>
      <c r="F23" s="171"/>
      <c r="G23" s="171"/>
      <c r="H23" s="171"/>
      <c r="I23" s="171"/>
      <c r="J23" s="110">
        <v>79200</v>
      </c>
      <c r="K23" s="9" t="s">
        <v>305</v>
      </c>
      <c r="L23" s="21" t="s">
        <v>306</v>
      </c>
      <c r="M23" s="25"/>
    </row>
    <row r="24" spans="1:16" ht="15.75" x14ac:dyDescent="0.25">
      <c r="A24" s="171" t="s">
        <v>69</v>
      </c>
      <c r="B24" s="171"/>
      <c r="C24" s="171"/>
      <c r="D24" s="171"/>
      <c r="E24" s="171"/>
      <c r="F24" s="171"/>
      <c r="G24" s="171"/>
      <c r="H24" s="171"/>
      <c r="I24" s="171"/>
      <c r="J24" s="110">
        <v>-9000</v>
      </c>
      <c r="K24" s="21"/>
      <c r="L24" s="21"/>
      <c r="N24" s="25"/>
    </row>
    <row r="25" spans="1:16" ht="12.75" customHeight="1" x14ac:dyDescent="0.25">
      <c r="A25" s="171" t="s">
        <v>70</v>
      </c>
      <c r="B25" s="171"/>
      <c r="C25" s="171"/>
      <c r="D25" s="171"/>
      <c r="E25" s="171"/>
      <c r="F25" s="171"/>
      <c r="G25" s="171"/>
      <c r="H25" s="171"/>
      <c r="I25" s="171"/>
      <c r="J25" s="110">
        <v>70200</v>
      </c>
      <c r="K25" s="21"/>
      <c r="L25" s="21"/>
      <c r="M25" s="25"/>
    </row>
    <row r="26" spans="1:16" ht="20.25" customHeight="1" x14ac:dyDescent="0.35">
      <c r="A26" s="203" t="s">
        <v>307</v>
      </c>
      <c r="B26" s="204"/>
      <c r="C26" s="204"/>
      <c r="D26" s="204"/>
      <c r="E26" s="204"/>
      <c r="F26" s="204"/>
      <c r="G26" s="204"/>
      <c r="H26" s="204"/>
      <c r="I26" s="205"/>
      <c r="J26" s="111">
        <f>J25+J22</f>
        <v>191700</v>
      </c>
      <c r="K26" s="9" t="s">
        <v>308</v>
      </c>
      <c r="L26" s="116" t="s">
        <v>33</v>
      </c>
      <c r="M26" s="25"/>
    </row>
    <row r="28" spans="1:16" x14ac:dyDescent="0.25">
      <c r="G28" s="25"/>
    </row>
  </sheetData>
  <mergeCells count="16">
    <mergeCell ref="A24:I24"/>
    <mergeCell ref="A25:I25"/>
    <mergeCell ref="A26:I26"/>
    <mergeCell ref="A23:I23"/>
    <mergeCell ref="A4:L4"/>
    <mergeCell ref="C6:I6"/>
    <mergeCell ref="J6:K6"/>
    <mergeCell ref="F7:L7"/>
    <mergeCell ref="F8:L8"/>
    <mergeCell ref="A9:L9"/>
    <mergeCell ref="A11:L11"/>
    <mergeCell ref="K12:L12"/>
    <mergeCell ref="A20:D20"/>
    <mergeCell ref="A21:I21"/>
    <mergeCell ref="A22:I22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A4" zoomScaleNormal="100" workbookViewId="0">
      <selection activeCell="A26" sqref="A26:I26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309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5.25" customHeight="1" x14ac:dyDescent="0.3">
      <c r="E5" s="5"/>
      <c r="I5" s="5"/>
    </row>
    <row r="6" spans="1:16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114"/>
      <c r="M6" s="25"/>
    </row>
    <row r="7" spans="1:16" ht="18.75" x14ac:dyDescent="0.3">
      <c r="D7" s="114" t="s">
        <v>18</v>
      </c>
      <c r="E7" s="114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114"/>
      <c r="E8" s="114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6.5" customHeight="1" x14ac:dyDescent="0.25">
      <c r="A9" s="192" t="s">
        <v>313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25"/>
    </row>
    <row r="10" spans="1:16" ht="16.5" customHeight="1" x14ac:dyDescent="0.25">
      <c r="A10" s="192" t="s">
        <v>312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25"/>
    </row>
    <row r="11" spans="1:16" ht="18.75" customHeight="1" x14ac:dyDescent="0.3">
      <c r="A11" s="146" t="s">
        <v>19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</row>
    <row r="12" spans="1:16" ht="6.75" customHeight="1" x14ac:dyDescent="0.3">
      <c r="K12" s="153"/>
      <c r="L12" s="153"/>
    </row>
    <row r="13" spans="1:16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</row>
    <row r="14" spans="1:16" ht="18.75" x14ac:dyDescent="0.25">
      <c r="A14" s="19">
        <v>1</v>
      </c>
      <c r="B14" s="3" t="s">
        <v>45</v>
      </c>
      <c r="C14" s="10" t="s">
        <v>91</v>
      </c>
      <c r="D14" s="28" t="s">
        <v>43</v>
      </c>
      <c r="E14" s="13">
        <v>85000</v>
      </c>
      <c r="F14" s="13">
        <v>214300</v>
      </c>
      <c r="G14" s="13">
        <v>44300</v>
      </c>
      <c r="H14" s="13">
        <v>85000</v>
      </c>
      <c r="I14" s="8">
        <v>170000</v>
      </c>
      <c r="J14" s="86">
        <f>SUM(H14:I14)</f>
        <v>255000</v>
      </c>
      <c r="K14" s="9" t="s">
        <v>314</v>
      </c>
      <c r="L14" s="122" t="s">
        <v>161</v>
      </c>
    </row>
    <row r="15" spans="1:16" ht="18.75" x14ac:dyDescent="0.25">
      <c r="A15" s="19">
        <v>2</v>
      </c>
      <c r="B15" s="3" t="s">
        <v>276</v>
      </c>
      <c r="C15" s="10" t="s">
        <v>185</v>
      </c>
      <c r="D15" s="28" t="s">
        <v>277</v>
      </c>
      <c r="E15" s="13">
        <v>90000</v>
      </c>
      <c r="F15" s="13">
        <v>99000</v>
      </c>
      <c r="G15" s="13">
        <v>9000</v>
      </c>
      <c r="H15" s="13">
        <v>90000</v>
      </c>
      <c r="I15" s="13"/>
      <c r="J15" s="86">
        <f t="shared" ref="J15:J19" si="0">SUM(H15:I15)</f>
        <v>90000</v>
      </c>
      <c r="K15" s="9" t="s">
        <v>310</v>
      </c>
      <c r="L15" s="118" t="s">
        <v>311</v>
      </c>
      <c r="N15" s="25"/>
    </row>
    <row r="16" spans="1:16" ht="20.25" customHeight="1" x14ac:dyDescent="0.25">
      <c r="A16" s="19">
        <v>2</v>
      </c>
      <c r="B16" s="3" t="s">
        <v>154</v>
      </c>
      <c r="C16" s="10" t="s">
        <v>21</v>
      </c>
      <c r="D16" s="7"/>
      <c r="E16" s="13">
        <v>25000</v>
      </c>
      <c r="F16" s="13">
        <v>200000</v>
      </c>
      <c r="G16" s="8">
        <v>25000</v>
      </c>
      <c r="H16" s="13"/>
      <c r="I16" s="13"/>
      <c r="J16" s="86">
        <f t="shared" si="0"/>
        <v>0</v>
      </c>
      <c r="K16" s="93"/>
      <c r="L16" s="94"/>
      <c r="M16" s="16"/>
      <c r="N16" s="16"/>
      <c r="O16" s="16"/>
      <c r="P16" s="26"/>
    </row>
    <row r="17" spans="1:16" ht="20.25" customHeight="1" x14ac:dyDescent="0.25">
      <c r="A17" s="19">
        <v>3</v>
      </c>
      <c r="B17" s="3" t="s">
        <v>249</v>
      </c>
      <c r="C17" s="10" t="s">
        <v>23</v>
      </c>
      <c r="D17" s="49" t="s">
        <v>250</v>
      </c>
      <c r="E17" s="13">
        <v>25000</v>
      </c>
      <c r="F17" s="13">
        <v>2500</v>
      </c>
      <c r="G17" s="8">
        <v>2500</v>
      </c>
      <c r="H17" s="13">
        <v>25000</v>
      </c>
      <c r="I17" s="13"/>
      <c r="J17" s="86">
        <f t="shared" si="0"/>
        <v>25000</v>
      </c>
      <c r="K17" s="9" t="s">
        <v>315</v>
      </c>
      <c r="L17" s="36" t="s">
        <v>311</v>
      </c>
      <c r="M17" s="24"/>
      <c r="N17" s="16"/>
      <c r="O17" s="24"/>
      <c r="P17" s="26"/>
    </row>
    <row r="18" spans="1:16" ht="20.25" customHeight="1" x14ac:dyDescent="0.25">
      <c r="A18" s="19">
        <v>4</v>
      </c>
      <c r="B18" s="3" t="s">
        <v>113</v>
      </c>
      <c r="C18" s="10" t="s">
        <v>26</v>
      </c>
      <c r="D18" s="49" t="s">
        <v>114</v>
      </c>
      <c r="E18" s="13">
        <v>25000</v>
      </c>
      <c r="F18" s="13">
        <v>55000</v>
      </c>
      <c r="G18" s="8">
        <v>5000</v>
      </c>
      <c r="H18" s="13"/>
      <c r="I18" s="86"/>
      <c r="J18" s="86">
        <f t="shared" si="0"/>
        <v>0</v>
      </c>
      <c r="K18" s="9"/>
      <c r="L18" s="36"/>
      <c r="N18" s="16"/>
      <c r="O18" s="26"/>
      <c r="P18" s="26"/>
    </row>
    <row r="19" spans="1:16" ht="20.25" customHeight="1" x14ac:dyDescent="0.25">
      <c r="A19" s="19">
        <v>5</v>
      </c>
      <c r="B19" s="3" t="s">
        <v>115</v>
      </c>
      <c r="C19" s="10" t="s">
        <v>27</v>
      </c>
      <c r="D19" s="49" t="s">
        <v>116</v>
      </c>
      <c r="E19" s="13">
        <v>25000</v>
      </c>
      <c r="F19" s="13">
        <v>27500</v>
      </c>
      <c r="G19" s="8">
        <v>2500</v>
      </c>
      <c r="H19" s="13">
        <v>25000</v>
      </c>
      <c r="I19" s="86"/>
      <c r="J19" s="86">
        <f t="shared" si="0"/>
        <v>25000</v>
      </c>
      <c r="K19" s="9" t="s">
        <v>316</v>
      </c>
      <c r="L19" s="36" t="s">
        <v>161</v>
      </c>
      <c r="M19" s="25"/>
      <c r="N19" s="24"/>
      <c r="O19" s="26"/>
      <c r="P19" s="26"/>
    </row>
    <row r="20" spans="1:16" ht="15.75" customHeight="1" x14ac:dyDescent="0.25">
      <c r="A20" s="154" t="s">
        <v>38</v>
      </c>
      <c r="B20" s="155"/>
      <c r="C20" s="155"/>
      <c r="D20" s="156"/>
      <c r="E20" s="115">
        <f>SUM(E14:E19)</f>
        <v>275000</v>
      </c>
      <c r="F20" s="115">
        <f t="shared" ref="F20:J20" si="1">SUM(F14:F19)</f>
        <v>598300</v>
      </c>
      <c r="G20" s="115">
        <f t="shared" si="1"/>
        <v>88300</v>
      </c>
      <c r="H20" s="117">
        <f t="shared" si="1"/>
        <v>225000</v>
      </c>
      <c r="I20" s="8">
        <f t="shared" si="1"/>
        <v>170000</v>
      </c>
      <c r="J20" s="117">
        <f t="shared" si="1"/>
        <v>395000</v>
      </c>
      <c r="K20" s="9"/>
      <c r="L20" s="115"/>
      <c r="N20" s="24"/>
    </row>
    <row r="21" spans="1:16" ht="15" customHeight="1" x14ac:dyDescent="0.3">
      <c r="A21" s="178" t="s">
        <v>34</v>
      </c>
      <c r="B21" s="178"/>
      <c r="C21" s="178"/>
      <c r="D21" s="178"/>
      <c r="E21" s="178"/>
      <c r="F21" s="178"/>
      <c r="G21" s="178"/>
      <c r="H21" s="178"/>
      <c r="I21" s="178"/>
      <c r="J21" s="108">
        <f>-J20*0.1</f>
        <v>-39500</v>
      </c>
      <c r="K21" s="21"/>
      <c r="L21" s="21"/>
      <c r="N21" s="25"/>
    </row>
    <row r="22" spans="1:16" ht="15" customHeight="1" x14ac:dyDescent="0.3">
      <c r="A22" s="179" t="s">
        <v>35</v>
      </c>
      <c r="B22" s="179"/>
      <c r="C22" s="179"/>
      <c r="D22" s="179"/>
      <c r="E22" s="179"/>
      <c r="F22" s="179"/>
      <c r="G22" s="179"/>
      <c r="H22" s="179"/>
      <c r="I22" s="179"/>
      <c r="J22" s="109">
        <f>SUM(J20:J21)</f>
        <v>355500</v>
      </c>
      <c r="K22" s="21"/>
      <c r="L22" s="21"/>
      <c r="N22" s="25"/>
    </row>
    <row r="23" spans="1:16" ht="13.5" customHeight="1" x14ac:dyDescent="0.25">
      <c r="A23" s="171" t="s">
        <v>317</v>
      </c>
      <c r="B23" s="171"/>
      <c r="C23" s="171"/>
      <c r="D23" s="171"/>
      <c r="E23" s="171"/>
      <c r="F23" s="171"/>
      <c r="G23" s="171"/>
      <c r="H23" s="171"/>
      <c r="I23" s="171"/>
      <c r="J23" s="110">
        <v>79200</v>
      </c>
      <c r="K23" s="9" t="s">
        <v>323</v>
      </c>
      <c r="L23" s="119" t="s">
        <v>306</v>
      </c>
      <c r="M23" s="25"/>
    </row>
    <row r="24" spans="1:16" ht="15.75" x14ac:dyDescent="0.25">
      <c r="A24" s="171" t="s">
        <v>69</v>
      </c>
      <c r="B24" s="171"/>
      <c r="C24" s="171"/>
      <c r="D24" s="171"/>
      <c r="E24" s="171"/>
      <c r="F24" s="171"/>
      <c r="G24" s="171"/>
      <c r="H24" s="171"/>
      <c r="I24" s="171"/>
      <c r="J24" s="110">
        <v>-9000</v>
      </c>
      <c r="K24" s="21"/>
      <c r="L24" s="21"/>
      <c r="N24" s="25"/>
    </row>
    <row r="25" spans="1:16" ht="12.75" customHeight="1" x14ac:dyDescent="0.25">
      <c r="A25" s="171" t="s">
        <v>70</v>
      </c>
      <c r="B25" s="171"/>
      <c r="C25" s="171"/>
      <c r="D25" s="171"/>
      <c r="E25" s="171"/>
      <c r="F25" s="171"/>
      <c r="G25" s="171"/>
      <c r="H25" s="171"/>
      <c r="I25" s="171"/>
      <c r="J25" s="110">
        <v>70200</v>
      </c>
      <c r="K25" s="21"/>
      <c r="L25" s="21"/>
      <c r="M25" s="25"/>
    </row>
    <row r="26" spans="1:16" ht="12.75" customHeight="1" x14ac:dyDescent="0.25">
      <c r="A26" s="180" t="s">
        <v>320</v>
      </c>
      <c r="B26" s="181"/>
      <c r="C26" s="181"/>
      <c r="D26" s="181"/>
      <c r="E26" s="181"/>
      <c r="F26" s="181"/>
      <c r="G26" s="181"/>
      <c r="H26" s="181"/>
      <c r="I26" s="182"/>
      <c r="J26" s="110">
        <v>-170000</v>
      </c>
      <c r="K26" s="21"/>
      <c r="L26" s="21"/>
      <c r="M26" s="25"/>
    </row>
    <row r="27" spans="1:16" ht="20.25" customHeight="1" x14ac:dyDescent="0.35">
      <c r="A27" s="203" t="s">
        <v>322</v>
      </c>
      <c r="B27" s="204"/>
      <c r="C27" s="204"/>
      <c r="D27" s="204"/>
      <c r="E27" s="204"/>
      <c r="F27" s="204"/>
      <c r="G27" s="204"/>
      <c r="H27" s="204"/>
      <c r="I27" s="205"/>
      <c r="J27" s="111">
        <f>J22+J25+J26</f>
        <v>255700</v>
      </c>
      <c r="K27" s="9" t="s">
        <v>318</v>
      </c>
      <c r="L27" s="116" t="s">
        <v>33</v>
      </c>
      <c r="M27" s="25"/>
    </row>
    <row r="29" spans="1:16" x14ac:dyDescent="0.25">
      <c r="G29" s="25"/>
    </row>
    <row r="30" spans="1:16" x14ac:dyDescent="0.25">
      <c r="F30" s="25"/>
      <c r="H30" s="25"/>
    </row>
  </sheetData>
  <mergeCells count="17">
    <mergeCell ref="A24:I24"/>
    <mergeCell ref="A25:I25"/>
    <mergeCell ref="A27:I27"/>
    <mergeCell ref="A11:L11"/>
    <mergeCell ref="K12:L12"/>
    <mergeCell ref="A20:D20"/>
    <mergeCell ref="A21:I21"/>
    <mergeCell ref="A22:I22"/>
    <mergeCell ref="A23:I23"/>
    <mergeCell ref="A26:I26"/>
    <mergeCell ref="A10:L10"/>
    <mergeCell ref="A9:L9"/>
    <mergeCell ref="A4:L4"/>
    <mergeCell ref="C6:I6"/>
    <mergeCell ref="J6:K6"/>
    <mergeCell ref="F7:L7"/>
    <mergeCell ref="F8:L8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Normal="100" workbookViewId="0">
      <selection activeCell="F20" sqref="F20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319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5.25" customHeight="1" x14ac:dyDescent="0.3">
      <c r="E5" s="5"/>
      <c r="I5" s="5"/>
    </row>
    <row r="6" spans="1:16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120"/>
      <c r="M6" s="25"/>
    </row>
    <row r="7" spans="1:16" ht="18.75" x14ac:dyDescent="0.3">
      <c r="D7" s="120" t="s">
        <v>18</v>
      </c>
      <c r="E7" s="120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120"/>
      <c r="E8" s="120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6.5" customHeight="1" x14ac:dyDescent="0.25">
      <c r="A9" s="192" t="s">
        <v>313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25"/>
    </row>
    <row r="10" spans="1:16" ht="16.5" customHeight="1" x14ac:dyDescent="0.25">
      <c r="A10" s="192" t="s">
        <v>312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25"/>
    </row>
    <row r="11" spans="1:16" ht="18.75" customHeight="1" x14ac:dyDescent="0.3">
      <c r="A11" s="146" t="s">
        <v>19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</row>
    <row r="12" spans="1:16" ht="6.75" customHeight="1" x14ac:dyDescent="0.3">
      <c r="K12" s="153"/>
      <c r="L12" s="153"/>
    </row>
    <row r="13" spans="1:16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</row>
    <row r="14" spans="1:16" ht="18.75" x14ac:dyDescent="0.25">
      <c r="A14" s="19">
        <v>1</v>
      </c>
      <c r="B14" s="3" t="s">
        <v>45</v>
      </c>
      <c r="C14" s="10" t="s">
        <v>91</v>
      </c>
      <c r="D14" s="28" t="s">
        <v>43</v>
      </c>
      <c r="E14" s="13">
        <v>85000</v>
      </c>
      <c r="F14" s="13"/>
      <c r="G14" s="13"/>
      <c r="H14" s="13">
        <v>85000</v>
      </c>
      <c r="I14" s="86"/>
      <c r="J14" s="86">
        <f>SUM(H14:I14)</f>
        <v>85000</v>
      </c>
      <c r="K14" s="9" t="s">
        <v>324</v>
      </c>
      <c r="L14" s="122" t="s">
        <v>325</v>
      </c>
    </row>
    <row r="15" spans="1:16" ht="18.75" x14ac:dyDescent="0.25">
      <c r="A15" s="19">
        <v>2</v>
      </c>
      <c r="B15" s="3" t="s">
        <v>276</v>
      </c>
      <c r="C15" s="10" t="s">
        <v>185</v>
      </c>
      <c r="D15" s="28" t="s">
        <v>277</v>
      </c>
      <c r="E15" s="13">
        <v>90000</v>
      </c>
      <c r="F15" s="13">
        <v>99000</v>
      </c>
      <c r="G15" s="13">
        <v>9000</v>
      </c>
      <c r="H15" s="13">
        <v>90000</v>
      </c>
      <c r="I15" s="13"/>
      <c r="J15" s="86">
        <f t="shared" ref="J15:J19" si="0">SUM(H15:I15)</f>
        <v>90000</v>
      </c>
      <c r="K15" s="9" t="s">
        <v>326</v>
      </c>
      <c r="L15" s="122" t="s">
        <v>325</v>
      </c>
      <c r="N15" s="25"/>
    </row>
    <row r="16" spans="1:16" ht="20.25" customHeight="1" x14ac:dyDescent="0.25">
      <c r="A16" s="19">
        <v>2</v>
      </c>
      <c r="B16" s="3" t="s">
        <v>154</v>
      </c>
      <c r="C16" s="10" t="s">
        <v>21</v>
      </c>
      <c r="D16" s="7"/>
      <c r="E16" s="13">
        <v>25000</v>
      </c>
      <c r="F16" s="13">
        <v>227500</v>
      </c>
      <c r="G16" s="8">
        <v>27500</v>
      </c>
      <c r="H16" s="13"/>
      <c r="I16" s="13"/>
      <c r="J16" s="86">
        <f t="shared" si="0"/>
        <v>0</v>
      </c>
      <c r="K16" s="93"/>
      <c r="L16" s="94"/>
      <c r="M16" s="16"/>
      <c r="N16" s="16"/>
      <c r="O16" s="16"/>
      <c r="P16" s="26"/>
    </row>
    <row r="17" spans="1:16" ht="20.25" customHeight="1" x14ac:dyDescent="0.25">
      <c r="A17" s="19">
        <v>3</v>
      </c>
      <c r="B17" s="3" t="s">
        <v>249</v>
      </c>
      <c r="C17" s="10" t="s">
        <v>23</v>
      </c>
      <c r="D17" s="49" t="s">
        <v>250</v>
      </c>
      <c r="E17" s="13">
        <v>25000</v>
      </c>
      <c r="F17" s="13">
        <v>5000</v>
      </c>
      <c r="G17" s="8">
        <v>5000</v>
      </c>
      <c r="H17" s="13">
        <v>25000</v>
      </c>
      <c r="I17" s="13"/>
      <c r="J17" s="86">
        <f t="shared" si="0"/>
        <v>25000</v>
      </c>
      <c r="K17" s="9" t="s">
        <v>327</v>
      </c>
      <c r="L17" s="124" t="s">
        <v>325</v>
      </c>
      <c r="M17" s="24"/>
      <c r="N17" s="16"/>
      <c r="O17" s="24"/>
      <c r="P17" s="26"/>
    </row>
    <row r="18" spans="1:16" ht="20.25" customHeight="1" x14ac:dyDescent="0.25">
      <c r="A18" s="19">
        <v>4</v>
      </c>
      <c r="B18" s="3" t="s">
        <v>113</v>
      </c>
      <c r="C18" s="10" t="s">
        <v>26</v>
      </c>
      <c r="D18" s="49" t="s">
        <v>114</v>
      </c>
      <c r="E18" s="13">
        <v>25000</v>
      </c>
      <c r="F18" s="13">
        <v>82500</v>
      </c>
      <c r="G18" s="8">
        <v>7500</v>
      </c>
      <c r="H18" s="13">
        <v>25000</v>
      </c>
      <c r="I18" s="86"/>
      <c r="J18" s="86">
        <f t="shared" si="0"/>
        <v>25000</v>
      </c>
      <c r="K18" s="9" t="s">
        <v>328</v>
      </c>
      <c r="L18" s="124" t="s">
        <v>33</v>
      </c>
      <c r="N18" s="16"/>
      <c r="O18" s="26"/>
      <c r="P18" s="26"/>
    </row>
    <row r="19" spans="1:16" ht="20.25" customHeight="1" x14ac:dyDescent="0.25">
      <c r="A19" s="19">
        <v>5</v>
      </c>
      <c r="B19" s="3" t="s">
        <v>115</v>
      </c>
      <c r="C19" s="10" t="s">
        <v>27</v>
      </c>
      <c r="D19" s="49" t="s">
        <v>116</v>
      </c>
      <c r="E19" s="13">
        <v>25000</v>
      </c>
      <c r="F19" s="13">
        <v>27500</v>
      </c>
      <c r="G19" s="8">
        <v>2500</v>
      </c>
      <c r="H19" s="13">
        <v>25000</v>
      </c>
      <c r="I19" s="86"/>
      <c r="J19" s="86">
        <f t="shared" si="0"/>
        <v>25000</v>
      </c>
      <c r="K19" s="9" t="s">
        <v>329</v>
      </c>
      <c r="L19" s="124" t="s">
        <v>161</v>
      </c>
      <c r="M19" s="25"/>
      <c r="N19" s="24"/>
      <c r="O19" s="26"/>
      <c r="P19" s="26"/>
    </row>
    <row r="20" spans="1:16" ht="15.75" customHeight="1" x14ac:dyDescent="0.25">
      <c r="A20" s="154" t="s">
        <v>38</v>
      </c>
      <c r="B20" s="155"/>
      <c r="C20" s="155"/>
      <c r="D20" s="156"/>
      <c r="E20" s="121">
        <f>SUM(E14:E19)</f>
        <v>275000</v>
      </c>
      <c r="F20" s="121">
        <f t="shared" ref="F20:J20" si="1">SUM(F14:F19)</f>
        <v>441500</v>
      </c>
      <c r="G20" s="121">
        <f t="shared" si="1"/>
        <v>51500</v>
      </c>
      <c r="H20" s="123">
        <f t="shared" si="1"/>
        <v>250000</v>
      </c>
      <c r="I20" s="123">
        <f t="shared" si="1"/>
        <v>0</v>
      </c>
      <c r="J20" s="123">
        <f t="shared" si="1"/>
        <v>250000</v>
      </c>
      <c r="K20" s="9"/>
      <c r="L20" s="124"/>
      <c r="N20" s="24"/>
    </row>
    <row r="21" spans="1:16" ht="15" customHeight="1" x14ac:dyDescent="0.3">
      <c r="A21" s="178" t="s">
        <v>34</v>
      </c>
      <c r="B21" s="178"/>
      <c r="C21" s="178"/>
      <c r="D21" s="178"/>
      <c r="E21" s="178"/>
      <c r="F21" s="178"/>
      <c r="G21" s="178"/>
      <c r="H21" s="178"/>
      <c r="I21" s="178"/>
      <c r="J21" s="108">
        <f>-J20*0.1</f>
        <v>-25000</v>
      </c>
      <c r="K21" s="21"/>
      <c r="L21" s="21"/>
      <c r="N21" s="25"/>
    </row>
    <row r="22" spans="1:16" ht="15" customHeight="1" x14ac:dyDescent="0.3">
      <c r="A22" s="179" t="s">
        <v>35</v>
      </c>
      <c r="B22" s="179"/>
      <c r="C22" s="179"/>
      <c r="D22" s="179"/>
      <c r="E22" s="179"/>
      <c r="F22" s="179"/>
      <c r="G22" s="179"/>
      <c r="H22" s="179"/>
      <c r="I22" s="179"/>
      <c r="J22" s="109">
        <f>SUM(J20:J21)</f>
        <v>225000</v>
      </c>
      <c r="K22" s="21"/>
      <c r="L22" s="21"/>
      <c r="N22" s="25"/>
    </row>
    <row r="23" spans="1:16" ht="13.5" customHeight="1" x14ac:dyDescent="0.25">
      <c r="A23" s="171" t="s">
        <v>321</v>
      </c>
      <c r="B23" s="171"/>
      <c r="C23" s="171"/>
      <c r="D23" s="171"/>
      <c r="E23" s="171"/>
      <c r="F23" s="171"/>
      <c r="G23" s="171"/>
      <c r="H23" s="171"/>
      <c r="I23" s="171"/>
      <c r="J23" s="110">
        <v>79200</v>
      </c>
      <c r="K23" s="9" t="s">
        <v>328</v>
      </c>
      <c r="L23" s="119" t="s">
        <v>306</v>
      </c>
      <c r="M23" s="25"/>
    </row>
    <row r="24" spans="1:16" ht="15.75" x14ac:dyDescent="0.25">
      <c r="A24" s="171" t="s">
        <v>69</v>
      </c>
      <c r="B24" s="171"/>
      <c r="C24" s="171"/>
      <c r="D24" s="171"/>
      <c r="E24" s="171"/>
      <c r="F24" s="171"/>
      <c r="G24" s="171"/>
      <c r="H24" s="171"/>
      <c r="I24" s="171"/>
      <c r="J24" s="110">
        <v>-9000</v>
      </c>
      <c r="K24" s="21"/>
      <c r="L24" s="21"/>
      <c r="N24" s="25"/>
    </row>
    <row r="25" spans="1:16" ht="12.75" customHeight="1" x14ac:dyDescent="0.25">
      <c r="A25" s="171" t="s">
        <v>70</v>
      </c>
      <c r="B25" s="171"/>
      <c r="C25" s="171"/>
      <c r="D25" s="171"/>
      <c r="E25" s="171"/>
      <c r="F25" s="171"/>
      <c r="G25" s="171"/>
      <c r="H25" s="171"/>
      <c r="I25" s="171"/>
      <c r="J25" s="110">
        <v>70200</v>
      </c>
      <c r="K25" s="21"/>
      <c r="L25" s="21"/>
      <c r="M25" s="25"/>
    </row>
    <row r="26" spans="1:16" ht="20.25" customHeight="1" x14ac:dyDescent="0.35">
      <c r="A26" s="203" t="s">
        <v>330</v>
      </c>
      <c r="B26" s="204"/>
      <c r="C26" s="204"/>
      <c r="D26" s="204"/>
      <c r="E26" s="204"/>
      <c r="F26" s="204"/>
      <c r="G26" s="204"/>
      <c r="H26" s="204"/>
      <c r="I26" s="205"/>
      <c r="J26" s="111">
        <f>J22+J25</f>
        <v>295200</v>
      </c>
      <c r="K26" s="9" t="s">
        <v>331</v>
      </c>
      <c r="L26" s="116" t="s">
        <v>33</v>
      </c>
      <c r="M26" s="25"/>
    </row>
    <row r="28" spans="1:16" x14ac:dyDescent="0.25">
      <c r="G28" s="25"/>
    </row>
    <row r="29" spans="1:16" x14ac:dyDescent="0.25">
      <c r="F29" s="25"/>
    </row>
  </sheetData>
  <mergeCells count="16">
    <mergeCell ref="A9:L9"/>
    <mergeCell ref="A4:L4"/>
    <mergeCell ref="C6:I6"/>
    <mergeCell ref="J6:K6"/>
    <mergeCell ref="F7:L7"/>
    <mergeCell ref="F8:L8"/>
    <mergeCell ref="A23:I23"/>
    <mergeCell ref="A24:I24"/>
    <mergeCell ref="A25:I25"/>
    <mergeCell ref="A26:I26"/>
    <mergeCell ref="A10:L10"/>
    <mergeCell ref="A11:L11"/>
    <mergeCell ref="K12:L12"/>
    <mergeCell ref="A20:D20"/>
    <mergeCell ref="A21:I21"/>
    <mergeCell ref="A22:I22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7" zoomScaleNormal="100" workbookViewId="0">
      <selection activeCell="N31" sqref="N31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332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5.25" customHeight="1" x14ac:dyDescent="0.3">
      <c r="E5" s="5"/>
      <c r="I5" s="5"/>
    </row>
    <row r="6" spans="1:16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125"/>
      <c r="M6" s="25"/>
    </row>
    <row r="7" spans="1:16" ht="18.75" x14ac:dyDescent="0.3">
      <c r="D7" s="125" t="s">
        <v>18</v>
      </c>
      <c r="E7" s="125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125"/>
      <c r="E8" s="125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6.5" customHeight="1" x14ac:dyDescent="0.25">
      <c r="A9" s="192" t="s">
        <v>313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25"/>
    </row>
    <row r="10" spans="1:16" ht="16.5" customHeight="1" x14ac:dyDescent="0.25">
      <c r="A10" s="192" t="s">
        <v>312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25"/>
    </row>
    <row r="11" spans="1:16" ht="18.75" customHeight="1" x14ac:dyDescent="0.3">
      <c r="A11" s="146" t="s">
        <v>19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</row>
    <row r="12" spans="1:16" ht="6.75" customHeight="1" x14ac:dyDescent="0.3">
      <c r="K12" s="153"/>
      <c r="L12" s="153"/>
    </row>
    <row r="13" spans="1:16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</row>
    <row r="14" spans="1:16" ht="18.75" x14ac:dyDescent="0.25">
      <c r="A14" s="19">
        <v>1</v>
      </c>
      <c r="B14" s="3" t="s">
        <v>45</v>
      </c>
      <c r="C14" s="10" t="s">
        <v>91</v>
      </c>
      <c r="D14" s="28" t="s">
        <v>43</v>
      </c>
      <c r="E14" s="13">
        <v>85000</v>
      </c>
      <c r="F14" s="13"/>
      <c r="G14" s="13"/>
      <c r="H14" s="13">
        <v>85000</v>
      </c>
      <c r="I14" s="86"/>
      <c r="J14" s="86">
        <f>SUM(H14:I14)</f>
        <v>85000</v>
      </c>
      <c r="K14" s="9" t="s">
        <v>343</v>
      </c>
      <c r="L14" s="60" t="s">
        <v>311</v>
      </c>
    </row>
    <row r="15" spans="1:16" ht="18.75" x14ac:dyDescent="0.25">
      <c r="A15" s="19">
        <v>2</v>
      </c>
      <c r="B15" s="3" t="s">
        <v>276</v>
      </c>
      <c r="C15" s="10" t="s">
        <v>185</v>
      </c>
      <c r="D15" s="28" t="s">
        <v>277</v>
      </c>
      <c r="E15" s="13">
        <v>90000</v>
      </c>
      <c r="F15" s="13">
        <v>99000</v>
      </c>
      <c r="G15" s="13">
        <v>9000</v>
      </c>
      <c r="H15" s="13">
        <v>90000</v>
      </c>
      <c r="I15" s="13"/>
      <c r="J15" s="86">
        <f t="shared" ref="J15:J19" si="0">SUM(H15:I15)</f>
        <v>90000</v>
      </c>
      <c r="K15" s="9" t="s">
        <v>344</v>
      </c>
      <c r="L15" s="60" t="s">
        <v>345</v>
      </c>
      <c r="N15" s="25"/>
    </row>
    <row r="16" spans="1:16" ht="20.25" customHeight="1" x14ac:dyDescent="0.25">
      <c r="A16" s="19">
        <v>2</v>
      </c>
      <c r="B16" s="3" t="s">
        <v>154</v>
      </c>
      <c r="C16" s="10" t="s">
        <v>21</v>
      </c>
      <c r="D16" s="7" t="s">
        <v>334</v>
      </c>
      <c r="E16" s="13">
        <v>25000</v>
      </c>
      <c r="F16" s="13">
        <v>255000</v>
      </c>
      <c r="G16" s="8">
        <v>30000</v>
      </c>
      <c r="H16" s="13"/>
      <c r="I16" s="13"/>
      <c r="J16" s="86"/>
      <c r="K16" s="93"/>
      <c r="L16" s="94"/>
      <c r="M16" s="16"/>
      <c r="N16" s="16"/>
      <c r="O16" s="16"/>
      <c r="P16" s="26"/>
    </row>
    <row r="17" spans="1:16" ht="20.25" customHeight="1" x14ac:dyDescent="0.25">
      <c r="A17" s="19">
        <v>3</v>
      </c>
      <c r="B17" s="3" t="s">
        <v>249</v>
      </c>
      <c r="C17" s="10" t="s">
        <v>23</v>
      </c>
      <c r="D17" s="49" t="s">
        <v>250</v>
      </c>
      <c r="E17" s="13">
        <v>25000</v>
      </c>
      <c r="F17" s="13">
        <v>5000</v>
      </c>
      <c r="G17" s="8">
        <v>5000</v>
      </c>
      <c r="H17" s="13">
        <v>25000</v>
      </c>
      <c r="I17" s="13"/>
      <c r="J17" s="86">
        <f t="shared" si="0"/>
        <v>25000</v>
      </c>
      <c r="K17" s="9" t="s">
        <v>346</v>
      </c>
      <c r="L17" s="60" t="s">
        <v>311</v>
      </c>
      <c r="M17" s="24"/>
      <c r="N17" s="16"/>
      <c r="O17" s="24"/>
      <c r="P17" s="26"/>
    </row>
    <row r="18" spans="1:16" ht="20.25" customHeight="1" x14ac:dyDescent="0.25">
      <c r="A18" s="19">
        <v>4</v>
      </c>
      <c r="B18" s="3" t="s">
        <v>113</v>
      </c>
      <c r="C18" s="10" t="s">
        <v>26</v>
      </c>
      <c r="D18" s="49" t="s">
        <v>114</v>
      </c>
      <c r="E18" s="13">
        <v>25000</v>
      </c>
      <c r="F18" s="13">
        <v>82500</v>
      </c>
      <c r="G18" s="8">
        <v>7500</v>
      </c>
      <c r="H18" s="13"/>
      <c r="I18" s="86"/>
      <c r="J18" s="86">
        <f t="shared" si="0"/>
        <v>0</v>
      </c>
      <c r="K18" s="9"/>
      <c r="L18" s="60"/>
      <c r="N18" s="16"/>
      <c r="O18" s="26"/>
      <c r="P18" s="26"/>
    </row>
    <row r="19" spans="1:16" ht="20.25" customHeight="1" x14ac:dyDescent="0.25">
      <c r="A19" s="19">
        <v>5</v>
      </c>
      <c r="B19" s="3" t="s">
        <v>115</v>
      </c>
      <c r="C19" s="10" t="s">
        <v>27</v>
      </c>
      <c r="D19" s="49" t="s">
        <v>116</v>
      </c>
      <c r="E19" s="13">
        <v>25000</v>
      </c>
      <c r="F19" s="13">
        <v>27500</v>
      </c>
      <c r="G19" s="8">
        <v>2500</v>
      </c>
      <c r="H19" s="13">
        <v>25000</v>
      </c>
      <c r="I19" s="86"/>
      <c r="J19" s="86">
        <f t="shared" si="0"/>
        <v>25000</v>
      </c>
      <c r="K19" s="9" t="s">
        <v>347</v>
      </c>
      <c r="L19" s="60" t="s">
        <v>161</v>
      </c>
      <c r="M19" s="25"/>
      <c r="N19" s="24"/>
      <c r="O19" s="26"/>
      <c r="P19" s="26"/>
    </row>
    <row r="20" spans="1:16" ht="15.75" customHeight="1" x14ac:dyDescent="0.25">
      <c r="A20" s="154" t="s">
        <v>38</v>
      </c>
      <c r="B20" s="155"/>
      <c r="C20" s="155"/>
      <c r="D20" s="156"/>
      <c r="E20" s="126">
        <f>SUM(E14:E19)</f>
        <v>275000</v>
      </c>
      <c r="F20" s="126">
        <f t="shared" ref="F20:J20" si="1">SUM(F14:F19)</f>
        <v>469000</v>
      </c>
      <c r="G20" s="126">
        <f t="shared" si="1"/>
        <v>54000</v>
      </c>
      <c r="H20" s="130">
        <f t="shared" si="1"/>
        <v>225000</v>
      </c>
      <c r="I20" s="130">
        <f t="shared" si="1"/>
        <v>0</v>
      </c>
      <c r="J20" s="130">
        <f t="shared" si="1"/>
        <v>225000</v>
      </c>
      <c r="K20" s="9" t="s">
        <v>349</v>
      </c>
      <c r="L20" s="60"/>
      <c r="N20" s="24"/>
    </row>
    <row r="21" spans="1:16" ht="15" customHeight="1" x14ac:dyDescent="0.3">
      <c r="A21" s="178" t="s">
        <v>34</v>
      </c>
      <c r="B21" s="178"/>
      <c r="C21" s="178"/>
      <c r="D21" s="178"/>
      <c r="E21" s="178"/>
      <c r="F21" s="178"/>
      <c r="G21" s="178"/>
      <c r="H21" s="178"/>
      <c r="I21" s="178"/>
      <c r="J21" s="108">
        <f>-J20*0.1</f>
        <v>-22500</v>
      </c>
      <c r="K21" s="21"/>
      <c r="L21" s="131"/>
      <c r="N21" s="25"/>
    </row>
    <row r="22" spans="1:16" ht="15" customHeight="1" x14ac:dyDescent="0.3">
      <c r="A22" s="179" t="s">
        <v>35</v>
      </c>
      <c r="B22" s="179"/>
      <c r="C22" s="179"/>
      <c r="D22" s="179"/>
      <c r="E22" s="179"/>
      <c r="F22" s="179"/>
      <c r="G22" s="179"/>
      <c r="H22" s="179"/>
      <c r="I22" s="179"/>
      <c r="J22" s="109">
        <f>SUM(J20:J21)</f>
        <v>202500</v>
      </c>
      <c r="K22" s="21"/>
      <c r="L22" s="131"/>
      <c r="N22" s="25"/>
    </row>
    <row r="23" spans="1:16" ht="13.5" customHeight="1" x14ac:dyDescent="0.3">
      <c r="A23" s="171" t="s">
        <v>333</v>
      </c>
      <c r="B23" s="171"/>
      <c r="C23" s="171"/>
      <c r="D23" s="171"/>
      <c r="E23" s="171"/>
      <c r="F23" s="171"/>
      <c r="G23" s="171"/>
      <c r="H23" s="171"/>
      <c r="I23" s="171"/>
      <c r="J23" s="110">
        <v>79200</v>
      </c>
      <c r="K23" s="9" t="s">
        <v>348</v>
      </c>
      <c r="L23" s="132" t="s">
        <v>306</v>
      </c>
      <c r="M23" s="25"/>
    </row>
    <row r="24" spans="1:16" ht="18.75" x14ac:dyDescent="0.3">
      <c r="A24" s="171" t="s">
        <v>69</v>
      </c>
      <c r="B24" s="171"/>
      <c r="C24" s="171"/>
      <c r="D24" s="171"/>
      <c r="E24" s="171"/>
      <c r="F24" s="171"/>
      <c r="G24" s="171"/>
      <c r="H24" s="171"/>
      <c r="I24" s="171"/>
      <c r="J24" s="110">
        <v>-9000</v>
      </c>
      <c r="K24" s="21"/>
      <c r="L24" s="131"/>
      <c r="N24" s="25"/>
    </row>
    <row r="25" spans="1:16" ht="12.75" customHeight="1" x14ac:dyDescent="0.25">
      <c r="A25" s="171" t="s">
        <v>70</v>
      </c>
      <c r="B25" s="171"/>
      <c r="C25" s="171"/>
      <c r="D25" s="171"/>
      <c r="E25" s="171"/>
      <c r="F25" s="171"/>
      <c r="G25" s="171"/>
      <c r="H25" s="171"/>
      <c r="I25" s="171"/>
      <c r="J25" s="110">
        <v>70200</v>
      </c>
      <c r="K25" s="21"/>
      <c r="L25" s="21"/>
      <c r="M25" s="25"/>
    </row>
    <row r="26" spans="1:16" ht="20.25" customHeight="1" x14ac:dyDescent="0.35">
      <c r="A26" s="203" t="s">
        <v>351</v>
      </c>
      <c r="B26" s="204"/>
      <c r="C26" s="204"/>
      <c r="D26" s="204"/>
      <c r="E26" s="204"/>
      <c r="F26" s="204"/>
      <c r="G26" s="204"/>
      <c r="H26" s="204"/>
      <c r="I26" s="205"/>
      <c r="J26" s="111">
        <f>J22+J25</f>
        <v>272700</v>
      </c>
      <c r="K26" s="9" t="s">
        <v>352</v>
      </c>
      <c r="L26" s="116" t="s">
        <v>33</v>
      </c>
      <c r="M26" s="25"/>
    </row>
    <row r="27" spans="1:16" ht="20.25" customHeight="1" x14ac:dyDescent="0.35">
      <c r="A27" s="133"/>
      <c r="B27" s="133"/>
      <c r="C27" s="133"/>
      <c r="D27" s="133"/>
      <c r="E27" s="133"/>
      <c r="F27" s="133"/>
      <c r="G27" s="133"/>
      <c r="H27" s="133"/>
      <c r="I27" s="133"/>
      <c r="J27" s="134"/>
      <c r="K27" s="135"/>
      <c r="L27" s="136"/>
      <c r="M27" s="25"/>
    </row>
    <row r="28" spans="1:16" ht="15.75" x14ac:dyDescent="0.25">
      <c r="A28" s="212" t="s">
        <v>355</v>
      </c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</row>
    <row r="29" spans="1:16" ht="18.75" x14ac:dyDescent="0.3">
      <c r="A29" s="213" t="s">
        <v>356</v>
      </c>
      <c r="B29" s="213"/>
      <c r="C29" s="213"/>
      <c r="D29" s="213"/>
      <c r="E29" s="213"/>
      <c r="F29" s="213"/>
      <c r="G29" s="213"/>
      <c r="H29" s="213"/>
      <c r="I29" s="213"/>
      <c r="J29" s="213"/>
      <c r="K29" s="213"/>
      <c r="L29" s="213"/>
    </row>
    <row r="30" spans="1:16" ht="18.75" x14ac:dyDescent="0.3">
      <c r="A30" s="213" t="s">
        <v>353</v>
      </c>
      <c r="B30" s="213"/>
      <c r="C30" s="213"/>
      <c r="D30" s="213"/>
      <c r="E30" s="213"/>
      <c r="F30" s="213"/>
      <c r="G30" s="213"/>
      <c r="H30" s="213"/>
      <c r="I30" s="213"/>
      <c r="J30" s="213"/>
      <c r="K30" s="213"/>
      <c r="L30" s="213"/>
    </row>
    <row r="31" spans="1:16" ht="18.75" x14ac:dyDescent="0.3">
      <c r="A31" s="164" t="s">
        <v>354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</row>
    <row r="32" spans="1:16" ht="18.75" x14ac:dyDescent="0.3">
      <c r="A32" s="164" t="s">
        <v>357</v>
      </c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</row>
  </sheetData>
  <mergeCells count="21">
    <mergeCell ref="A23:I23"/>
    <mergeCell ref="A24:I24"/>
    <mergeCell ref="A25:I25"/>
    <mergeCell ref="A26:I26"/>
    <mergeCell ref="A10:L10"/>
    <mergeCell ref="A11:L11"/>
    <mergeCell ref="K12:L12"/>
    <mergeCell ref="A20:D20"/>
    <mergeCell ref="A21:I21"/>
    <mergeCell ref="A22:I22"/>
    <mergeCell ref="A9:L9"/>
    <mergeCell ref="A4:L4"/>
    <mergeCell ref="C6:I6"/>
    <mergeCell ref="J6:K6"/>
    <mergeCell ref="F7:L7"/>
    <mergeCell ref="F8:L8"/>
    <mergeCell ref="A28:L28"/>
    <mergeCell ref="A30:L30"/>
    <mergeCell ref="A31:L31"/>
    <mergeCell ref="A32:L32"/>
    <mergeCell ref="A29:L29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Normal="100" workbookViewId="0">
      <selection activeCell="L21" sqref="L21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47" t="s">
        <v>341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4" ht="5.25" customHeight="1" x14ac:dyDescent="0.3">
      <c r="E5" s="5"/>
      <c r="I5" s="5"/>
    </row>
    <row r="6" spans="1:14" ht="19.5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127"/>
      <c r="M6" s="25"/>
    </row>
    <row r="7" spans="1:14" ht="18.75" x14ac:dyDescent="0.3">
      <c r="D7" s="127" t="s">
        <v>18</v>
      </c>
      <c r="E7" s="127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4" ht="16.5" customHeight="1" x14ac:dyDescent="0.3">
      <c r="A8" s="4"/>
      <c r="D8" s="127"/>
      <c r="E8" s="127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4" ht="16.5" customHeight="1" x14ac:dyDescent="0.25">
      <c r="A9" s="192" t="s">
        <v>313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25"/>
    </row>
    <row r="10" spans="1:14" ht="16.5" customHeight="1" x14ac:dyDescent="0.25">
      <c r="A10" s="192" t="s">
        <v>312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25"/>
    </row>
    <row r="11" spans="1:14" ht="18.75" customHeight="1" x14ac:dyDescent="0.3">
      <c r="A11" s="146" t="s">
        <v>19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</row>
    <row r="12" spans="1:14" ht="6.75" customHeight="1" x14ac:dyDescent="0.3">
      <c r="K12" s="153"/>
      <c r="L12" s="153"/>
    </row>
    <row r="13" spans="1:14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</row>
    <row r="14" spans="1:14" ht="18.75" x14ac:dyDescent="0.25">
      <c r="A14" s="19">
        <v>1</v>
      </c>
      <c r="B14" s="3" t="s">
        <v>45</v>
      </c>
      <c r="C14" s="10" t="s">
        <v>91</v>
      </c>
      <c r="D14" s="28" t="s">
        <v>43</v>
      </c>
      <c r="E14" s="13">
        <v>85000</v>
      </c>
      <c r="F14" s="13"/>
      <c r="G14" s="13"/>
      <c r="H14" s="13">
        <v>85000</v>
      </c>
      <c r="I14" s="86"/>
      <c r="J14" s="86">
        <f>SUM(H14:I14)</f>
        <v>85000</v>
      </c>
      <c r="K14" s="9" t="s">
        <v>362</v>
      </c>
      <c r="L14" s="129" t="s">
        <v>311</v>
      </c>
    </row>
    <row r="15" spans="1:14" ht="18.75" x14ac:dyDescent="0.25">
      <c r="A15" s="19">
        <v>2</v>
      </c>
      <c r="B15" s="3" t="s">
        <v>276</v>
      </c>
      <c r="C15" s="10" t="s">
        <v>185</v>
      </c>
      <c r="D15" s="28" t="s">
        <v>277</v>
      </c>
      <c r="E15" s="13">
        <v>90000</v>
      </c>
      <c r="F15" s="13">
        <v>99000</v>
      </c>
      <c r="G15" s="13">
        <v>9000</v>
      </c>
      <c r="H15" s="13">
        <v>90000</v>
      </c>
      <c r="I15" s="13"/>
      <c r="J15" s="86">
        <f t="shared" ref="J15:J20" si="0">SUM(H15:I15)</f>
        <v>90000</v>
      </c>
      <c r="K15" s="9" t="s">
        <v>363</v>
      </c>
      <c r="L15" s="129" t="s">
        <v>311</v>
      </c>
      <c r="N15" s="25"/>
    </row>
    <row r="16" spans="1:14" ht="18.75" x14ac:dyDescent="0.25">
      <c r="A16" s="19">
        <v>3</v>
      </c>
      <c r="B16" s="3" t="s">
        <v>336</v>
      </c>
      <c r="C16" s="10" t="s">
        <v>335</v>
      </c>
      <c r="D16" s="28" t="s">
        <v>337</v>
      </c>
      <c r="E16" s="13">
        <v>90000</v>
      </c>
      <c r="F16" s="13"/>
      <c r="G16" s="13"/>
      <c r="H16" s="13">
        <v>180000</v>
      </c>
      <c r="I16" s="13"/>
      <c r="J16" s="86">
        <f t="shared" si="0"/>
        <v>180000</v>
      </c>
      <c r="K16" s="9" t="s">
        <v>339</v>
      </c>
      <c r="L16" s="129" t="s">
        <v>340</v>
      </c>
      <c r="N16" s="25"/>
    </row>
    <row r="17" spans="1:16" ht="20.25" customHeight="1" x14ac:dyDescent="0.25">
      <c r="A17" s="19">
        <v>4</v>
      </c>
      <c r="B17" s="3" t="s">
        <v>154</v>
      </c>
      <c r="C17" s="10" t="s">
        <v>21</v>
      </c>
      <c r="D17" s="7" t="s">
        <v>334</v>
      </c>
      <c r="E17" s="13">
        <v>25000</v>
      </c>
      <c r="F17" s="13">
        <v>282500</v>
      </c>
      <c r="G17" s="13">
        <v>32500</v>
      </c>
      <c r="H17" s="13"/>
      <c r="I17" s="13"/>
      <c r="J17" s="86"/>
      <c r="K17" s="93"/>
      <c r="L17" s="94"/>
      <c r="M17" s="16"/>
      <c r="N17" s="16"/>
      <c r="O17" s="16"/>
      <c r="P17" s="26"/>
    </row>
    <row r="18" spans="1:16" ht="20.25" customHeight="1" x14ac:dyDescent="0.25">
      <c r="A18" s="19">
        <v>5</v>
      </c>
      <c r="B18" s="3" t="s">
        <v>249</v>
      </c>
      <c r="C18" s="10" t="s">
        <v>23</v>
      </c>
      <c r="D18" s="49" t="s">
        <v>250</v>
      </c>
      <c r="E18" s="13">
        <v>25000</v>
      </c>
      <c r="F18" s="13">
        <v>5000</v>
      </c>
      <c r="G18" s="13">
        <v>5000</v>
      </c>
      <c r="H18" s="13">
        <v>25000</v>
      </c>
      <c r="I18" s="13"/>
      <c r="J18" s="86">
        <f t="shared" si="0"/>
        <v>25000</v>
      </c>
      <c r="K18" s="9" t="s">
        <v>363</v>
      </c>
      <c r="L18" s="129" t="s">
        <v>311</v>
      </c>
      <c r="M18" s="24"/>
      <c r="N18" s="16"/>
      <c r="O18" s="24"/>
      <c r="P18" s="26"/>
    </row>
    <row r="19" spans="1:16" ht="20.25" customHeight="1" x14ac:dyDescent="0.25">
      <c r="A19" s="19">
        <v>6</v>
      </c>
      <c r="B19" s="3" t="s">
        <v>113</v>
      </c>
      <c r="C19" s="10" t="s">
        <v>26</v>
      </c>
      <c r="D19" s="49" t="s">
        <v>114</v>
      </c>
      <c r="E19" s="13">
        <v>25000</v>
      </c>
      <c r="F19" s="13">
        <v>110000</v>
      </c>
      <c r="G19" s="13">
        <v>10000</v>
      </c>
      <c r="H19" s="13">
        <v>25000</v>
      </c>
      <c r="I19" s="13">
        <v>25000</v>
      </c>
      <c r="J19" s="86">
        <f t="shared" si="0"/>
        <v>50000</v>
      </c>
      <c r="K19" s="9" t="s">
        <v>352</v>
      </c>
      <c r="L19" s="129" t="s">
        <v>311</v>
      </c>
      <c r="M19" s="25"/>
      <c r="N19" s="16"/>
      <c r="O19" s="26"/>
      <c r="P19" s="26"/>
    </row>
    <row r="20" spans="1:16" ht="20.25" customHeight="1" x14ac:dyDescent="0.25">
      <c r="A20" s="19">
        <v>7</v>
      </c>
      <c r="B20" s="3" t="s">
        <v>115</v>
      </c>
      <c r="C20" s="10" t="s">
        <v>27</v>
      </c>
      <c r="D20" s="49" t="s">
        <v>116</v>
      </c>
      <c r="E20" s="13">
        <v>25000</v>
      </c>
      <c r="F20" s="13">
        <v>27500</v>
      </c>
      <c r="G20" s="13">
        <v>2500</v>
      </c>
      <c r="H20" s="13">
        <v>25000</v>
      </c>
      <c r="I20" s="86"/>
      <c r="J20" s="86">
        <f t="shared" si="0"/>
        <v>25000</v>
      </c>
      <c r="K20" s="9" t="s">
        <v>364</v>
      </c>
      <c r="L20" s="129" t="s">
        <v>161</v>
      </c>
      <c r="M20" s="25"/>
      <c r="N20" s="24"/>
      <c r="O20" s="26"/>
      <c r="P20" s="26"/>
    </row>
    <row r="21" spans="1:16" ht="15.75" customHeight="1" x14ac:dyDescent="0.25">
      <c r="A21" s="154" t="s">
        <v>38</v>
      </c>
      <c r="B21" s="155"/>
      <c r="C21" s="155"/>
      <c r="D21" s="156"/>
      <c r="E21" s="128">
        <f>SUM(E14:E20)</f>
        <v>365000</v>
      </c>
      <c r="F21" s="137">
        <f t="shared" ref="F21:J21" si="1">SUM(F14:F20)</f>
        <v>524000</v>
      </c>
      <c r="G21" s="137">
        <f t="shared" si="1"/>
        <v>59000</v>
      </c>
      <c r="H21" s="137">
        <f t="shared" si="1"/>
        <v>430000</v>
      </c>
      <c r="I21" s="137">
        <f t="shared" si="1"/>
        <v>25000</v>
      </c>
      <c r="J21" s="137">
        <f t="shared" si="1"/>
        <v>455000</v>
      </c>
      <c r="K21" s="9" t="s">
        <v>365</v>
      </c>
      <c r="L21" s="214" t="s">
        <v>33</v>
      </c>
      <c r="N21" s="24"/>
    </row>
    <row r="22" spans="1:16" ht="15" customHeight="1" x14ac:dyDescent="0.3">
      <c r="A22" s="178" t="s">
        <v>34</v>
      </c>
      <c r="B22" s="178"/>
      <c r="C22" s="178"/>
      <c r="D22" s="178"/>
      <c r="E22" s="178"/>
      <c r="F22" s="178"/>
      <c r="G22" s="178"/>
      <c r="H22" s="178"/>
      <c r="I22" s="178"/>
      <c r="J22" s="108">
        <f>J21*-0.1</f>
        <v>-45500</v>
      </c>
      <c r="K22" s="21"/>
      <c r="L22" s="21"/>
      <c r="N22" s="25"/>
    </row>
    <row r="23" spans="1:16" ht="15" customHeight="1" x14ac:dyDescent="0.3">
      <c r="A23" s="179" t="s">
        <v>35</v>
      </c>
      <c r="B23" s="179"/>
      <c r="C23" s="179"/>
      <c r="D23" s="179"/>
      <c r="E23" s="179"/>
      <c r="F23" s="179"/>
      <c r="G23" s="179"/>
      <c r="H23" s="179"/>
      <c r="I23" s="179"/>
      <c r="J23" s="109">
        <f>SUM(J21:J22)</f>
        <v>409500</v>
      </c>
      <c r="K23" s="21"/>
      <c r="L23" s="21"/>
      <c r="N23" s="25"/>
    </row>
    <row r="24" spans="1:16" ht="12.75" customHeight="1" x14ac:dyDescent="0.25">
      <c r="A24" s="180" t="s">
        <v>338</v>
      </c>
      <c r="B24" s="181"/>
      <c r="C24" s="181"/>
      <c r="D24" s="181"/>
      <c r="E24" s="181"/>
      <c r="F24" s="181"/>
      <c r="G24" s="181"/>
      <c r="H24" s="181"/>
      <c r="I24" s="182"/>
      <c r="J24" s="110">
        <v>-100000</v>
      </c>
      <c r="K24" s="21"/>
      <c r="L24" s="21"/>
      <c r="M24" s="25"/>
    </row>
    <row r="25" spans="1:16" ht="12.75" customHeight="1" x14ac:dyDescent="0.25">
      <c r="A25" s="180" t="s">
        <v>366</v>
      </c>
      <c r="B25" s="181"/>
      <c r="C25" s="181"/>
      <c r="D25" s="181"/>
      <c r="E25" s="181"/>
      <c r="F25" s="181"/>
      <c r="G25" s="181"/>
      <c r="H25" s="181"/>
      <c r="I25" s="182"/>
      <c r="J25" s="110">
        <v>-225600</v>
      </c>
      <c r="K25" s="21"/>
      <c r="L25" s="21"/>
      <c r="M25" s="25"/>
    </row>
    <row r="26" spans="1:16" ht="13.5" customHeight="1" x14ac:dyDescent="0.35">
      <c r="A26" s="203" t="s">
        <v>367</v>
      </c>
      <c r="B26" s="204"/>
      <c r="C26" s="204"/>
      <c r="D26" s="204"/>
      <c r="E26" s="204"/>
      <c r="F26" s="204"/>
      <c r="G26" s="204"/>
      <c r="H26" s="204"/>
      <c r="I26" s="205"/>
      <c r="J26" s="111">
        <f>SUM(J23:J25)</f>
        <v>83900</v>
      </c>
      <c r="K26" s="9"/>
      <c r="L26" s="116"/>
      <c r="M26" s="25"/>
    </row>
    <row r="27" spans="1:16" ht="8.25" customHeight="1" x14ac:dyDescent="0.25"/>
    <row r="28" spans="1:16" ht="15.75" customHeight="1" x14ac:dyDescent="0.25">
      <c r="A28" s="19">
        <v>3</v>
      </c>
      <c r="B28" s="3" t="s">
        <v>336</v>
      </c>
      <c r="C28" s="10" t="s">
        <v>335</v>
      </c>
      <c r="D28" s="28" t="s">
        <v>337</v>
      </c>
      <c r="E28" s="13">
        <v>90000</v>
      </c>
      <c r="F28" s="13"/>
      <c r="G28" s="13"/>
      <c r="H28" s="13">
        <v>180000</v>
      </c>
      <c r="I28" s="13"/>
      <c r="J28" s="86">
        <f t="shared" ref="J28" si="2">SUM(H28:I28)</f>
        <v>180000</v>
      </c>
      <c r="K28" s="9" t="s">
        <v>339</v>
      </c>
      <c r="L28" s="129" t="s">
        <v>340</v>
      </c>
    </row>
    <row r="29" spans="1:16" x14ac:dyDescent="0.25">
      <c r="A29" s="197" t="s">
        <v>342</v>
      </c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</row>
    <row r="30" spans="1:16" x14ac:dyDescent="0.25">
      <c r="A30" s="183" t="s">
        <v>350</v>
      </c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</row>
    <row r="31" spans="1:16" ht="4.5" customHeight="1" x14ac:dyDescent="0.25"/>
    <row r="32" spans="1:16" ht="15.75" x14ac:dyDescent="0.25">
      <c r="A32" s="212" t="s">
        <v>358</v>
      </c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</row>
    <row r="33" spans="1:12" ht="16.5" customHeight="1" x14ac:dyDescent="0.3">
      <c r="A33" s="213" t="s">
        <v>359</v>
      </c>
      <c r="B33" s="213"/>
      <c r="C33" s="213"/>
      <c r="D33" s="213"/>
      <c r="E33" s="213"/>
      <c r="F33" s="213"/>
      <c r="G33" s="213"/>
      <c r="H33" s="213"/>
      <c r="I33" s="213"/>
      <c r="J33" s="213"/>
      <c r="K33" s="213"/>
      <c r="L33" s="213"/>
    </row>
    <row r="34" spans="1:12" ht="15.75" customHeight="1" x14ac:dyDescent="0.3">
      <c r="A34" s="213" t="s">
        <v>360</v>
      </c>
      <c r="B34" s="213"/>
      <c r="C34" s="213"/>
      <c r="D34" s="213"/>
      <c r="E34" s="213"/>
      <c r="F34" s="213"/>
      <c r="G34" s="213"/>
      <c r="H34" s="213"/>
      <c r="I34" s="213"/>
      <c r="J34" s="213"/>
      <c r="K34" s="213"/>
      <c r="L34" s="213"/>
    </row>
    <row r="35" spans="1:12" ht="15.75" x14ac:dyDescent="0.25">
      <c r="A35" s="149" t="s">
        <v>361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</row>
    <row r="36" spans="1:12" ht="18.75" x14ac:dyDescent="0.3">
      <c r="A36" s="164"/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</sheetData>
  <mergeCells count="22">
    <mergeCell ref="A23:I23"/>
    <mergeCell ref="A4:L4"/>
    <mergeCell ref="C6:I6"/>
    <mergeCell ref="J6:K6"/>
    <mergeCell ref="F7:L7"/>
    <mergeCell ref="F8:L8"/>
    <mergeCell ref="A9:L9"/>
    <mergeCell ref="A10:L10"/>
    <mergeCell ref="A11:L11"/>
    <mergeCell ref="K12:L12"/>
    <mergeCell ref="A21:D21"/>
    <mergeCell ref="A22:I22"/>
    <mergeCell ref="A30:L30"/>
    <mergeCell ref="A25:I25"/>
    <mergeCell ref="A26:I26"/>
    <mergeCell ref="A24:I24"/>
    <mergeCell ref="A29:L29"/>
    <mergeCell ref="A32:L32"/>
    <mergeCell ref="A33:L33"/>
    <mergeCell ref="A34:L34"/>
    <mergeCell ref="A35:L35"/>
    <mergeCell ref="A36:L36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Normal="100" workbookViewId="0">
      <selection activeCell="L18" sqref="L18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47" t="s">
        <v>368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4" ht="5.25" customHeight="1" x14ac:dyDescent="0.3">
      <c r="E5" s="5"/>
      <c r="I5" s="5"/>
    </row>
    <row r="6" spans="1:14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138"/>
      <c r="M6" s="25"/>
    </row>
    <row r="7" spans="1:14" ht="18.75" x14ac:dyDescent="0.3">
      <c r="D7" s="138" t="s">
        <v>18</v>
      </c>
      <c r="E7" s="138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4" ht="16.5" customHeight="1" x14ac:dyDescent="0.3">
      <c r="A8" s="4"/>
      <c r="D8" s="138"/>
      <c r="E8" s="138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4" ht="16.5" customHeight="1" x14ac:dyDescent="0.25">
      <c r="A9" s="192" t="s">
        <v>313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25"/>
    </row>
    <row r="10" spans="1:14" ht="16.5" customHeight="1" x14ac:dyDescent="0.25">
      <c r="A10" s="192" t="s">
        <v>312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25"/>
    </row>
    <row r="11" spans="1:14" ht="18.75" customHeight="1" x14ac:dyDescent="0.3">
      <c r="A11" s="146" t="s">
        <v>19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</row>
    <row r="12" spans="1:14" ht="6.75" customHeight="1" x14ac:dyDescent="0.3">
      <c r="K12" s="153"/>
      <c r="L12" s="153"/>
    </row>
    <row r="13" spans="1:14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</row>
    <row r="14" spans="1:14" ht="18.75" x14ac:dyDescent="0.25">
      <c r="A14" s="19">
        <v>1</v>
      </c>
      <c r="B14" s="3" t="s">
        <v>45</v>
      </c>
      <c r="C14" s="10" t="s">
        <v>91</v>
      </c>
      <c r="D14" s="28" t="s">
        <v>43</v>
      </c>
      <c r="E14" s="13">
        <v>85000</v>
      </c>
      <c r="F14" s="13"/>
      <c r="G14" s="13"/>
      <c r="H14" s="13"/>
      <c r="I14" s="86"/>
      <c r="J14" s="86">
        <f>SUM(H14:I14)</f>
        <v>0</v>
      </c>
      <c r="K14" s="9"/>
      <c r="L14" s="140"/>
    </row>
    <row r="15" spans="1:14" ht="18.75" x14ac:dyDescent="0.25">
      <c r="A15" s="19">
        <v>2</v>
      </c>
      <c r="B15" s="3" t="s">
        <v>276</v>
      </c>
      <c r="C15" s="10" t="s">
        <v>185</v>
      </c>
      <c r="D15" s="28" t="s">
        <v>277</v>
      </c>
      <c r="E15" s="13">
        <v>90000</v>
      </c>
      <c r="F15" s="13">
        <v>99000</v>
      </c>
      <c r="G15" s="13">
        <v>9000</v>
      </c>
      <c r="H15" s="13"/>
      <c r="I15" s="13"/>
      <c r="J15" s="86">
        <f t="shared" ref="J15:J20" si="0">SUM(H15:I15)</f>
        <v>0</v>
      </c>
      <c r="K15" s="9"/>
      <c r="L15" s="140"/>
      <c r="N15" s="25"/>
    </row>
    <row r="16" spans="1:14" ht="18.75" x14ac:dyDescent="0.25">
      <c r="A16" s="19">
        <v>3</v>
      </c>
      <c r="B16" s="3" t="s">
        <v>336</v>
      </c>
      <c r="C16" s="10" t="s">
        <v>335</v>
      </c>
      <c r="D16" s="28" t="s">
        <v>337</v>
      </c>
      <c r="E16" s="13">
        <v>90000</v>
      </c>
      <c r="F16" s="13"/>
      <c r="G16" s="13"/>
      <c r="H16" s="13"/>
      <c r="I16" s="13"/>
      <c r="J16" s="86">
        <f t="shared" si="0"/>
        <v>0</v>
      </c>
      <c r="K16" s="9" t="s">
        <v>339</v>
      </c>
      <c r="L16" s="140" t="s">
        <v>340</v>
      </c>
      <c r="N16" s="25"/>
    </row>
    <row r="17" spans="1:16" ht="20.25" customHeight="1" x14ac:dyDescent="0.25">
      <c r="A17" s="19">
        <v>4</v>
      </c>
      <c r="B17" s="3" t="s">
        <v>154</v>
      </c>
      <c r="C17" s="10" t="s">
        <v>21</v>
      </c>
      <c r="D17" s="7" t="s">
        <v>334</v>
      </c>
      <c r="E17" s="13">
        <v>25000</v>
      </c>
      <c r="F17" s="13">
        <v>310000</v>
      </c>
      <c r="G17" s="13">
        <v>35000</v>
      </c>
      <c r="H17" s="13"/>
      <c r="I17" s="13"/>
      <c r="J17" s="86">
        <f t="shared" si="0"/>
        <v>0</v>
      </c>
      <c r="K17" s="93"/>
      <c r="L17" s="94"/>
      <c r="M17" s="16"/>
      <c r="N17" s="16"/>
      <c r="O17" s="16"/>
      <c r="P17" s="26"/>
    </row>
    <row r="18" spans="1:16" ht="20.25" customHeight="1" x14ac:dyDescent="0.25">
      <c r="A18" s="19">
        <v>5</v>
      </c>
      <c r="B18" s="3" t="s">
        <v>249</v>
      </c>
      <c r="C18" s="10" t="s">
        <v>23</v>
      </c>
      <c r="D18" s="49" t="s">
        <v>250</v>
      </c>
      <c r="E18" s="13">
        <v>25000</v>
      </c>
      <c r="F18" s="13">
        <v>5000</v>
      </c>
      <c r="G18" s="13">
        <v>5000</v>
      </c>
      <c r="H18" s="13">
        <v>25000</v>
      </c>
      <c r="I18" s="13"/>
      <c r="J18" s="86">
        <f t="shared" si="0"/>
        <v>25000</v>
      </c>
      <c r="K18" s="9" t="s">
        <v>370</v>
      </c>
      <c r="L18" s="140" t="s">
        <v>311</v>
      </c>
      <c r="M18" s="24"/>
      <c r="N18" s="16"/>
      <c r="O18" s="24"/>
      <c r="P18" s="26"/>
    </row>
    <row r="19" spans="1:16" ht="20.25" customHeight="1" x14ac:dyDescent="0.25">
      <c r="A19" s="19">
        <v>6</v>
      </c>
      <c r="B19" s="3" t="s">
        <v>113</v>
      </c>
      <c r="C19" s="10" t="s">
        <v>26</v>
      </c>
      <c r="D19" s="49" t="s">
        <v>114</v>
      </c>
      <c r="E19" s="13">
        <v>25000</v>
      </c>
      <c r="F19" s="13">
        <v>85000</v>
      </c>
      <c r="G19" s="13">
        <v>10000</v>
      </c>
      <c r="H19" s="13"/>
      <c r="I19" s="13"/>
      <c r="J19" s="86">
        <f t="shared" si="0"/>
        <v>0</v>
      </c>
      <c r="K19" s="9"/>
      <c r="L19" s="140"/>
      <c r="M19" s="25"/>
      <c r="N19" s="16"/>
      <c r="O19" s="26"/>
      <c r="P19" s="26"/>
    </row>
    <row r="20" spans="1:16" ht="20.25" customHeight="1" x14ac:dyDescent="0.25">
      <c r="A20" s="19">
        <v>7</v>
      </c>
      <c r="B20" s="3" t="s">
        <v>115</v>
      </c>
      <c r="C20" s="10" t="s">
        <v>27</v>
      </c>
      <c r="D20" s="49" t="s">
        <v>116</v>
      </c>
      <c r="E20" s="13">
        <v>25000</v>
      </c>
      <c r="F20" s="13">
        <v>27500</v>
      </c>
      <c r="G20" s="13">
        <v>2500</v>
      </c>
      <c r="H20" s="13"/>
      <c r="I20" s="86"/>
      <c r="J20" s="86">
        <f t="shared" si="0"/>
        <v>0</v>
      </c>
      <c r="K20" s="9"/>
      <c r="L20" s="140"/>
      <c r="M20" s="25"/>
      <c r="N20" s="24"/>
      <c r="O20" s="26"/>
      <c r="P20" s="26"/>
    </row>
    <row r="21" spans="1:16" ht="15.75" customHeight="1" x14ac:dyDescent="0.25">
      <c r="A21" s="154" t="s">
        <v>38</v>
      </c>
      <c r="B21" s="155"/>
      <c r="C21" s="155"/>
      <c r="D21" s="156"/>
      <c r="E21" s="139">
        <f>SUM(E14:E20)</f>
        <v>365000</v>
      </c>
      <c r="F21" s="139">
        <f t="shared" ref="F21:J21" si="1">SUM(F14:F20)</f>
        <v>526500</v>
      </c>
      <c r="G21" s="139">
        <f t="shared" si="1"/>
        <v>61500</v>
      </c>
      <c r="H21" s="141">
        <f t="shared" si="1"/>
        <v>25000</v>
      </c>
      <c r="I21" s="141">
        <f t="shared" si="1"/>
        <v>0</v>
      </c>
      <c r="J21" s="45">
        <f t="shared" si="1"/>
        <v>25000</v>
      </c>
      <c r="K21" s="9"/>
      <c r="L21" s="140"/>
      <c r="N21" s="24"/>
    </row>
    <row r="22" spans="1:16" ht="15" customHeight="1" x14ac:dyDescent="0.3">
      <c r="A22" s="178" t="s">
        <v>34</v>
      </c>
      <c r="B22" s="178"/>
      <c r="C22" s="178"/>
      <c r="D22" s="178"/>
      <c r="E22" s="178"/>
      <c r="F22" s="178"/>
      <c r="G22" s="178"/>
      <c r="H22" s="178"/>
      <c r="I22" s="178"/>
      <c r="J22" s="108">
        <f>-J21*0.1</f>
        <v>-2500</v>
      </c>
      <c r="K22" s="21"/>
      <c r="L22" s="21"/>
      <c r="N22" s="25"/>
    </row>
    <row r="23" spans="1:16" ht="15" customHeight="1" x14ac:dyDescent="0.3">
      <c r="A23" s="178" t="s">
        <v>35</v>
      </c>
      <c r="B23" s="178"/>
      <c r="C23" s="178"/>
      <c r="D23" s="178"/>
      <c r="E23" s="178"/>
      <c r="F23" s="178"/>
      <c r="G23" s="178"/>
      <c r="H23" s="178"/>
      <c r="I23" s="178"/>
      <c r="J23" s="107">
        <f>SUM(J21:J22)</f>
        <v>22500</v>
      </c>
      <c r="K23" s="21"/>
      <c r="L23" s="21"/>
      <c r="N23" s="25"/>
    </row>
    <row r="25" spans="1:16" ht="18.75" x14ac:dyDescent="0.25">
      <c r="A25" s="19">
        <v>3</v>
      </c>
      <c r="B25" s="3" t="s">
        <v>336</v>
      </c>
      <c r="C25" s="10" t="s">
        <v>335</v>
      </c>
      <c r="D25" s="28" t="s">
        <v>337</v>
      </c>
      <c r="E25" s="13">
        <v>90000</v>
      </c>
      <c r="F25" s="13"/>
      <c r="G25" s="13"/>
      <c r="H25" s="13">
        <v>180000</v>
      </c>
      <c r="I25" s="13"/>
      <c r="J25" s="86">
        <f t="shared" ref="J25" si="2">SUM(H25:I25)</f>
        <v>180000</v>
      </c>
      <c r="K25" s="9" t="s">
        <v>339</v>
      </c>
      <c r="L25" s="140" t="s">
        <v>340</v>
      </c>
    </row>
    <row r="26" spans="1:16" x14ac:dyDescent="0.25">
      <c r="A26" s="197" t="s">
        <v>342</v>
      </c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</row>
    <row r="27" spans="1:16" x14ac:dyDescent="0.25">
      <c r="A27" s="183" t="s">
        <v>350</v>
      </c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</row>
    <row r="29" spans="1:16" ht="15.75" x14ac:dyDescent="0.25">
      <c r="A29" s="212" t="s">
        <v>358</v>
      </c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12"/>
    </row>
    <row r="30" spans="1:16" ht="18.75" x14ac:dyDescent="0.3">
      <c r="A30" s="213" t="s">
        <v>359</v>
      </c>
      <c r="B30" s="213"/>
      <c r="C30" s="213"/>
      <c r="D30" s="213"/>
      <c r="E30" s="213"/>
      <c r="F30" s="213"/>
      <c r="G30" s="213"/>
      <c r="H30" s="213"/>
      <c r="I30" s="213"/>
      <c r="J30" s="213"/>
      <c r="K30" s="213"/>
      <c r="L30" s="213"/>
    </row>
    <row r="31" spans="1:16" ht="18.75" x14ac:dyDescent="0.3">
      <c r="A31" s="213" t="s">
        <v>360</v>
      </c>
      <c r="B31" s="213"/>
      <c r="C31" s="213"/>
      <c r="D31" s="213"/>
      <c r="E31" s="213"/>
      <c r="F31" s="213"/>
      <c r="G31" s="213"/>
      <c r="H31" s="213"/>
      <c r="I31" s="213"/>
      <c r="J31" s="213"/>
      <c r="K31" s="213"/>
      <c r="L31" s="213"/>
    </row>
    <row r="32" spans="1:16" ht="15.75" x14ac:dyDescent="0.25">
      <c r="A32" s="149" t="s">
        <v>369</v>
      </c>
      <c r="B32" s="149"/>
      <c r="C32" s="149"/>
      <c r="D32" s="149"/>
      <c r="E32" s="149"/>
      <c r="F32" s="149"/>
      <c r="G32" s="149"/>
      <c r="H32" s="149"/>
      <c r="I32" s="149"/>
      <c r="J32" s="149"/>
      <c r="K32" s="149"/>
      <c r="L32" s="149"/>
    </row>
    <row r="33" spans="1:12" ht="18.75" x14ac:dyDescent="0.3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</row>
  </sheetData>
  <mergeCells count="19">
    <mergeCell ref="A23:I23"/>
    <mergeCell ref="A4:L4"/>
    <mergeCell ref="C6:I6"/>
    <mergeCell ref="J6:K6"/>
    <mergeCell ref="F7:L7"/>
    <mergeCell ref="F8:L8"/>
    <mergeCell ref="A9:L9"/>
    <mergeCell ref="A10:L10"/>
    <mergeCell ref="A11:L11"/>
    <mergeCell ref="K12:L12"/>
    <mergeCell ref="A21:D21"/>
    <mergeCell ref="A22:I22"/>
    <mergeCell ref="A30:L30"/>
    <mergeCell ref="A31:L31"/>
    <mergeCell ref="A32:L32"/>
    <mergeCell ref="A33:L33"/>
    <mergeCell ref="A26:L26"/>
    <mergeCell ref="A27:L27"/>
    <mergeCell ref="A29:L29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0" zoomScale="178" zoomScaleNormal="178" workbookViewId="0">
      <selection activeCell="C17" sqref="C17"/>
    </sheetView>
  </sheetViews>
  <sheetFormatPr baseColWidth="10" defaultRowHeight="15" x14ac:dyDescent="0.25"/>
  <cols>
    <col min="1" max="1" width="3" customWidth="1"/>
    <col min="2" max="2" width="25.140625" customWidth="1"/>
    <col min="3" max="3" width="8.5703125" customWidth="1"/>
    <col min="4" max="4" width="17.42578125" customWidth="1"/>
    <col min="5" max="5" width="12.5703125" style="68" customWidth="1"/>
    <col min="6" max="6" width="10.28515625" customWidth="1"/>
    <col min="7" max="7" width="16" customWidth="1"/>
  </cols>
  <sheetData>
    <row r="1" spans="1:11" x14ac:dyDescent="0.25">
      <c r="A1" s="4" t="s">
        <v>11</v>
      </c>
    </row>
    <row r="2" spans="1:11" x14ac:dyDescent="0.25">
      <c r="A2" s="4" t="s">
        <v>12</v>
      </c>
    </row>
    <row r="3" spans="1:11" x14ac:dyDescent="0.25">
      <c r="A3" s="4" t="s">
        <v>13</v>
      </c>
    </row>
    <row r="4" spans="1:11" ht="19.5" customHeight="1" x14ac:dyDescent="0.25">
      <c r="A4" s="147" t="s">
        <v>183</v>
      </c>
      <c r="B4" s="147"/>
      <c r="C4" s="147"/>
      <c r="D4" s="147"/>
      <c r="E4" s="147"/>
      <c r="F4" s="147"/>
      <c r="G4" s="147"/>
    </row>
    <row r="5" spans="1:11" ht="6" customHeight="1" x14ac:dyDescent="0.25">
      <c r="E5" s="69"/>
    </row>
    <row r="6" spans="1:11" ht="20.25" customHeight="1" x14ac:dyDescent="0.4">
      <c r="A6" s="148" t="s">
        <v>205</v>
      </c>
      <c r="B6" s="148"/>
      <c r="C6" s="148"/>
      <c r="D6" s="148"/>
      <c r="E6" s="148"/>
      <c r="F6" s="148"/>
      <c r="G6" s="148"/>
    </row>
    <row r="7" spans="1:11" ht="14.25" customHeight="1" x14ac:dyDescent="0.3">
      <c r="A7" s="164" t="s">
        <v>18</v>
      </c>
      <c r="B7" s="164"/>
      <c r="C7" s="164"/>
      <c r="D7" s="164"/>
      <c r="E7" s="164"/>
      <c r="F7" s="164"/>
      <c r="G7" s="164"/>
      <c r="H7" s="164"/>
      <c r="I7" s="164"/>
      <c r="J7" s="164"/>
      <c r="K7" s="164"/>
    </row>
    <row r="8" spans="1:11" ht="16.5" customHeight="1" x14ac:dyDescent="0.3">
      <c r="A8" s="164" t="s">
        <v>206</v>
      </c>
      <c r="B8" s="164"/>
      <c r="C8" s="164"/>
      <c r="D8" s="164"/>
      <c r="E8" s="164"/>
      <c r="F8" s="164"/>
      <c r="G8" s="164"/>
      <c r="H8" s="164"/>
    </row>
    <row r="9" spans="1:11" ht="16.5" customHeight="1" x14ac:dyDescent="0.25">
      <c r="A9" s="76" t="s">
        <v>207</v>
      </c>
      <c r="B9" s="76"/>
      <c r="C9" s="76"/>
      <c r="D9" s="76"/>
      <c r="E9" s="76"/>
      <c r="F9" s="76"/>
      <c r="G9" s="25"/>
    </row>
    <row r="10" spans="1:11" ht="15.75" customHeight="1" x14ac:dyDescent="0.3">
      <c r="A10" s="146" t="s">
        <v>19</v>
      </c>
      <c r="B10" s="146"/>
      <c r="C10" s="146"/>
      <c r="D10" s="146"/>
      <c r="E10" s="146"/>
      <c r="F10" s="146"/>
    </row>
    <row r="11" spans="1:11" s="164" customFormat="1" ht="15.75" customHeight="1" x14ac:dyDescent="0.3">
      <c r="A11" s="164" t="s">
        <v>198</v>
      </c>
    </row>
    <row r="12" spans="1:11" ht="6.75" customHeight="1" x14ac:dyDescent="0.25"/>
    <row r="13" spans="1:11" ht="12" customHeight="1" x14ac:dyDescent="0.25">
      <c r="A13" s="6" t="s">
        <v>0</v>
      </c>
      <c r="B13" s="2" t="s">
        <v>1</v>
      </c>
      <c r="C13" s="2" t="s">
        <v>10</v>
      </c>
      <c r="D13" s="2" t="s">
        <v>9</v>
      </c>
      <c r="E13" s="72" t="s">
        <v>186</v>
      </c>
      <c r="F13" s="2" t="s">
        <v>2</v>
      </c>
      <c r="G13" s="2" t="s">
        <v>192</v>
      </c>
    </row>
    <row r="14" spans="1:11" ht="14.25" customHeight="1" x14ac:dyDescent="0.25">
      <c r="A14" s="19">
        <v>1</v>
      </c>
      <c r="B14" s="3" t="s">
        <v>45</v>
      </c>
      <c r="C14" s="10" t="s">
        <v>91</v>
      </c>
      <c r="D14" s="28" t="s">
        <v>43</v>
      </c>
      <c r="E14" s="67">
        <v>3</v>
      </c>
      <c r="F14" s="13">
        <v>85000</v>
      </c>
      <c r="G14" s="2" t="s">
        <v>193</v>
      </c>
    </row>
    <row r="15" spans="1:11" ht="12" customHeight="1" x14ac:dyDescent="0.25">
      <c r="A15" s="19">
        <v>2</v>
      </c>
      <c r="B15" s="3" t="s">
        <v>184</v>
      </c>
      <c r="C15" s="10" t="s">
        <v>185</v>
      </c>
      <c r="D15" s="7"/>
      <c r="E15" s="67">
        <v>3</v>
      </c>
      <c r="F15" s="13"/>
      <c r="G15" s="13" t="s">
        <v>194</v>
      </c>
      <c r="H15" s="16"/>
      <c r="I15" s="16"/>
      <c r="J15" s="26"/>
    </row>
    <row r="16" spans="1:11" ht="14.25" customHeight="1" x14ac:dyDescent="0.25">
      <c r="A16" s="19">
        <v>3</v>
      </c>
      <c r="B16" s="3" t="s">
        <v>187</v>
      </c>
      <c r="C16" s="10" t="s">
        <v>190</v>
      </c>
      <c r="D16" s="49" t="s">
        <v>188</v>
      </c>
      <c r="E16" s="67">
        <v>3</v>
      </c>
      <c r="F16" s="13"/>
      <c r="G16" s="13" t="s">
        <v>195</v>
      </c>
      <c r="H16" s="16"/>
      <c r="I16" s="24"/>
      <c r="J16" s="26"/>
    </row>
    <row r="17" spans="1:10" ht="12" customHeight="1" x14ac:dyDescent="0.25">
      <c r="A17" s="19">
        <v>4</v>
      </c>
      <c r="B17" s="3" t="s">
        <v>189</v>
      </c>
      <c r="C17" s="10" t="s">
        <v>209</v>
      </c>
      <c r="D17" s="49" t="s">
        <v>191</v>
      </c>
      <c r="E17" s="67">
        <v>3</v>
      </c>
      <c r="F17" s="13">
        <v>90000</v>
      </c>
      <c r="G17" s="13" t="s">
        <v>196</v>
      </c>
      <c r="H17" s="16"/>
      <c r="I17" s="26"/>
      <c r="J17" s="26"/>
    </row>
    <row r="18" spans="1:10" ht="13.5" customHeight="1" x14ac:dyDescent="0.25">
      <c r="A18" s="154" t="s">
        <v>202</v>
      </c>
      <c r="B18" s="155"/>
      <c r="C18" s="155"/>
      <c r="D18" s="155"/>
      <c r="E18" s="156"/>
      <c r="F18" s="22"/>
      <c r="G18" s="74"/>
      <c r="H18" s="24"/>
    </row>
    <row r="19" spans="1:10" ht="7.5" customHeight="1" x14ac:dyDescent="0.25"/>
    <row r="20" spans="1:10" ht="15.75" x14ac:dyDescent="0.25">
      <c r="A20" s="70">
        <v>4</v>
      </c>
      <c r="B20" s="71" t="s">
        <v>189</v>
      </c>
      <c r="C20" s="165" t="s">
        <v>197</v>
      </c>
      <c r="D20" s="165"/>
      <c r="E20" s="165"/>
      <c r="F20" s="165"/>
      <c r="G20" s="165"/>
    </row>
    <row r="21" spans="1:10" ht="12" customHeight="1" x14ac:dyDescent="0.25">
      <c r="A21" s="77"/>
      <c r="B21" s="78"/>
      <c r="C21" s="73"/>
      <c r="D21" s="73"/>
      <c r="E21" s="73"/>
      <c r="F21" s="73"/>
      <c r="G21" s="73"/>
    </row>
    <row r="22" spans="1:10" ht="15.75" customHeight="1" x14ac:dyDescent="0.25">
      <c r="A22" s="166" t="s">
        <v>208</v>
      </c>
      <c r="B22" s="167"/>
      <c r="C22" s="167"/>
      <c r="D22" s="167"/>
      <c r="E22" s="167"/>
      <c r="F22" s="167"/>
      <c r="G22" s="167"/>
    </row>
    <row r="23" spans="1:10" x14ac:dyDescent="0.25">
      <c r="A23" s="6" t="s">
        <v>0</v>
      </c>
      <c r="B23" s="2" t="s">
        <v>1</v>
      </c>
      <c r="C23" s="2" t="s">
        <v>10</v>
      </c>
      <c r="D23" s="2" t="s">
        <v>9</v>
      </c>
      <c r="E23" s="72" t="s">
        <v>186</v>
      </c>
      <c r="F23" s="2" t="s">
        <v>2</v>
      </c>
      <c r="G23" s="2" t="s">
        <v>192</v>
      </c>
    </row>
    <row r="24" spans="1:10" ht="15.75" x14ac:dyDescent="0.25">
      <c r="A24" s="19">
        <v>1</v>
      </c>
      <c r="B24" s="3" t="s">
        <v>199</v>
      </c>
      <c r="C24" s="10" t="s">
        <v>201</v>
      </c>
      <c r="D24" s="49" t="s">
        <v>200</v>
      </c>
      <c r="E24" s="67">
        <v>4</v>
      </c>
      <c r="F24" s="2"/>
      <c r="G24" s="13" t="s">
        <v>195</v>
      </c>
    </row>
    <row r="25" spans="1:10" ht="15.75" x14ac:dyDescent="0.25">
      <c r="A25" s="19">
        <v>2</v>
      </c>
      <c r="B25" s="3" t="s">
        <v>154</v>
      </c>
      <c r="C25" s="10" t="s">
        <v>21</v>
      </c>
      <c r="D25" s="49" t="s">
        <v>155</v>
      </c>
      <c r="E25" s="67">
        <v>2</v>
      </c>
      <c r="F25" s="13">
        <v>25000</v>
      </c>
      <c r="G25" s="13" t="s">
        <v>193</v>
      </c>
    </row>
    <row r="26" spans="1:10" ht="15.75" x14ac:dyDescent="0.25">
      <c r="A26" s="19">
        <v>3</v>
      </c>
      <c r="B26" s="3" t="s">
        <v>22</v>
      </c>
      <c r="C26" s="10" t="s">
        <v>23</v>
      </c>
      <c r="D26" s="49" t="s">
        <v>24</v>
      </c>
      <c r="E26" s="67">
        <v>2</v>
      </c>
      <c r="F26" s="13">
        <v>22500</v>
      </c>
      <c r="G26" s="13" t="s">
        <v>193</v>
      </c>
    </row>
    <row r="27" spans="1:10" ht="15.75" x14ac:dyDescent="0.25">
      <c r="A27" s="19">
        <v>4</v>
      </c>
      <c r="B27" s="3" t="s">
        <v>113</v>
      </c>
      <c r="C27" s="10" t="s">
        <v>26</v>
      </c>
      <c r="D27" s="49" t="s">
        <v>114</v>
      </c>
      <c r="E27" s="67">
        <v>2</v>
      </c>
      <c r="F27" s="13">
        <v>25000</v>
      </c>
      <c r="G27" s="13" t="s">
        <v>193</v>
      </c>
    </row>
    <row r="28" spans="1:10" ht="15.75" x14ac:dyDescent="0.25">
      <c r="A28" s="19">
        <v>5</v>
      </c>
      <c r="B28" s="3" t="s">
        <v>115</v>
      </c>
      <c r="C28" s="10" t="s">
        <v>27</v>
      </c>
      <c r="D28" s="49" t="s">
        <v>116</v>
      </c>
      <c r="E28" s="67">
        <v>2</v>
      </c>
      <c r="F28" s="13">
        <v>25000</v>
      </c>
      <c r="G28" s="13" t="s">
        <v>193</v>
      </c>
    </row>
    <row r="29" spans="1:10" ht="10.5" customHeight="1" x14ac:dyDescent="0.25">
      <c r="A29" s="154" t="s">
        <v>203</v>
      </c>
      <c r="B29" s="155"/>
      <c r="C29" s="155"/>
      <c r="D29" s="155"/>
      <c r="E29" s="156"/>
      <c r="F29" s="22"/>
      <c r="G29" s="75"/>
    </row>
    <row r="30" spans="1:10" ht="7.5" customHeight="1" x14ac:dyDescent="0.25"/>
    <row r="31" spans="1:10" ht="14.25" customHeight="1" x14ac:dyDescent="0.25">
      <c r="A31" s="154" t="s">
        <v>204</v>
      </c>
      <c r="B31" s="155"/>
      <c r="C31" s="155"/>
      <c r="D31" s="155"/>
      <c r="E31" s="156"/>
      <c r="F31" s="163"/>
      <c r="G31" s="163"/>
    </row>
  </sheetData>
  <mergeCells count="12">
    <mergeCell ref="A31:E31"/>
    <mergeCell ref="F31:G31"/>
    <mergeCell ref="A4:G4"/>
    <mergeCell ref="A6:G6"/>
    <mergeCell ref="A7:K7"/>
    <mergeCell ref="A8:H8"/>
    <mergeCell ref="A11:XFD11"/>
    <mergeCell ref="A18:E18"/>
    <mergeCell ref="C20:G20"/>
    <mergeCell ref="A22:G22"/>
    <mergeCell ref="A29:E29"/>
    <mergeCell ref="A10:F10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4" workbookViewId="0">
      <selection activeCell="J25" sqref="J25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54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10.5" customHeight="1" x14ac:dyDescent="0.3">
      <c r="E5" s="5"/>
      <c r="I5" s="5"/>
    </row>
    <row r="6" spans="1:16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32"/>
      <c r="M6" s="25"/>
    </row>
    <row r="7" spans="1:16" ht="18.75" x14ac:dyDescent="0.3">
      <c r="D7" s="32" t="s">
        <v>18</v>
      </c>
      <c r="E7" s="32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32"/>
      <c r="E8" s="32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8.75" customHeight="1" x14ac:dyDescent="0.3">
      <c r="A9" s="146" t="s">
        <v>19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6" ht="6.75" customHeight="1" x14ac:dyDescent="0.3">
      <c r="K10" s="153"/>
      <c r="L10" s="153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6">
        <v>1</v>
      </c>
      <c r="B12" s="3" t="s">
        <v>45</v>
      </c>
      <c r="C12" s="10" t="s">
        <v>44</v>
      </c>
      <c r="D12" s="28" t="s">
        <v>43</v>
      </c>
      <c r="E12" s="13">
        <v>85000</v>
      </c>
      <c r="F12" s="2"/>
      <c r="G12" s="14"/>
      <c r="H12" s="13">
        <v>85000</v>
      </c>
      <c r="I12" s="13"/>
      <c r="J12" s="13">
        <f>SUM(H12:I12)</f>
        <v>85000</v>
      </c>
      <c r="K12" s="9" t="s">
        <v>57</v>
      </c>
      <c r="L12" s="29" t="s">
        <v>55</v>
      </c>
    </row>
    <row r="13" spans="1:16" ht="20.25" customHeight="1" x14ac:dyDescent="0.25">
      <c r="A13" s="6">
        <v>2</v>
      </c>
      <c r="B13" s="3" t="s">
        <v>20</v>
      </c>
      <c r="C13" s="10" t="s">
        <v>21</v>
      </c>
      <c r="D13" s="7" t="s">
        <v>37</v>
      </c>
      <c r="E13" s="13">
        <v>22500</v>
      </c>
      <c r="F13" s="13">
        <v>481500</v>
      </c>
      <c r="G13" s="8">
        <v>54000</v>
      </c>
      <c r="H13" s="13"/>
      <c r="I13" s="13"/>
      <c r="J13" s="13"/>
      <c r="K13" s="9"/>
      <c r="L13" s="19"/>
      <c r="M13" s="16"/>
      <c r="N13" s="16"/>
      <c r="O13" s="16"/>
      <c r="P13" s="26"/>
    </row>
    <row r="14" spans="1:16" ht="20.25" customHeight="1" x14ac:dyDescent="0.25">
      <c r="A14" s="6">
        <v>3</v>
      </c>
      <c r="B14" s="3" t="s">
        <v>22</v>
      </c>
      <c r="C14" s="10" t="s">
        <v>23</v>
      </c>
      <c r="D14" s="7" t="s">
        <v>24</v>
      </c>
      <c r="E14" s="13">
        <v>22500</v>
      </c>
      <c r="F14" s="13">
        <v>339250</v>
      </c>
      <c r="G14" s="8">
        <v>49500</v>
      </c>
      <c r="H14" s="13">
        <v>22500</v>
      </c>
      <c r="I14" s="13"/>
      <c r="J14" s="13">
        <f>SUM(H14:I14)</f>
        <v>22500</v>
      </c>
      <c r="K14" s="9" t="s">
        <v>58</v>
      </c>
      <c r="L14" s="36" t="s">
        <v>36</v>
      </c>
      <c r="M14" s="26"/>
      <c r="N14" s="16"/>
      <c r="O14" s="24"/>
      <c r="P14" s="26"/>
    </row>
    <row r="15" spans="1:16" ht="20.25" customHeight="1" x14ac:dyDescent="0.25">
      <c r="A15" s="6">
        <v>4</v>
      </c>
      <c r="B15" s="3" t="s">
        <v>25</v>
      </c>
      <c r="C15" s="10" t="s">
        <v>26</v>
      </c>
      <c r="D15" s="7" t="s">
        <v>29</v>
      </c>
      <c r="E15" s="13">
        <v>22500</v>
      </c>
      <c r="F15" s="13">
        <v>167750</v>
      </c>
      <c r="G15" s="13">
        <v>20250</v>
      </c>
      <c r="H15" s="13">
        <v>22500</v>
      </c>
      <c r="I15" s="13"/>
      <c r="J15" s="13">
        <f>SUM(H15:I15)</f>
        <v>22500</v>
      </c>
      <c r="K15" s="9" t="s">
        <v>59</v>
      </c>
      <c r="L15" s="29" t="s">
        <v>36</v>
      </c>
      <c r="N15" s="16"/>
      <c r="O15" s="26"/>
      <c r="P15" s="26"/>
    </row>
    <row r="16" spans="1:16" ht="20.25" customHeight="1" x14ac:dyDescent="0.25">
      <c r="A16" s="6">
        <v>5</v>
      </c>
      <c r="B16" s="3" t="s">
        <v>41</v>
      </c>
      <c r="C16" s="10" t="s">
        <v>27</v>
      </c>
      <c r="D16" s="7" t="s">
        <v>40</v>
      </c>
      <c r="E16" s="13">
        <v>22500</v>
      </c>
      <c r="F16" s="13">
        <v>565000</v>
      </c>
      <c r="G16" s="8">
        <v>45000</v>
      </c>
      <c r="H16" s="13"/>
      <c r="I16" s="13"/>
      <c r="J16" s="13"/>
      <c r="K16" s="9"/>
      <c r="L16" s="20"/>
      <c r="M16" s="25"/>
      <c r="N16" s="24"/>
      <c r="O16" s="26"/>
      <c r="P16" s="26"/>
    </row>
    <row r="17" spans="1:14" ht="24.75" customHeight="1" x14ac:dyDescent="0.25">
      <c r="A17" s="154" t="s">
        <v>38</v>
      </c>
      <c r="B17" s="155"/>
      <c r="C17" s="155"/>
      <c r="D17" s="156"/>
      <c r="E17" s="22">
        <f>SUM(E12:E16)</f>
        <v>175000</v>
      </c>
      <c r="F17" s="30">
        <f t="shared" ref="F17:G17" si="0">SUM(F12:F16)</f>
        <v>1553500</v>
      </c>
      <c r="G17" s="27">
        <f t="shared" si="0"/>
        <v>168750</v>
      </c>
      <c r="H17" s="27">
        <f>SUM(H12:H16)</f>
        <v>130000</v>
      </c>
      <c r="I17" s="27"/>
      <c r="J17" s="27">
        <f>SUM(J12:J16)</f>
        <v>130000</v>
      </c>
      <c r="K17" s="9" t="s">
        <v>58</v>
      </c>
      <c r="L17" s="22" t="s">
        <v>33</v>
      </c>
      <c r="N17" s="24"/>
    </row>
    <row r="18" spans="1:14" ht="17.25" customHeight="1" x14ac:dyDescent="0.3">
      <c r="A18" s="157" t="s">
        <v>34</v>
      </c>
      <c r="B18" s="158"/>
      <c r="C18" s="158"/>
      <c r="D18" s="158"/>
      <c r="E18" s="158"/>
      <c r="F18" s="158"/>
      <c r="G18" s="158"/>
      <c r="H18" s="158"/>
      <c r="I18" s="159"/>
      <c r="J18" s="18">
        <f>-J17/10</f>
        <v>-13000</v>
      </c>
      <c r="N18" s="25"/>
    </row>
    <row r="19" spans="1:14" ht="17.25" customHeight="1" x14ac:dyDescent="0.3">
      <c r="A19" s="157" t="s">
        <v>35</v>
      </c>
      <c r="B19" s="158"/>
      <c r="C19" s="158"/>
      <c r="D19" s="158"/>
      <c r="E19" s="158"/>
      <c r="F19" s="158"/>
      <c r="G19" s="158"/>
      <c r="H19" s="158"/>
      <c r="I19" s="159"/>
      <c r="J19" s="22">
        <f>SUM(J17:J18)</f>
        <v>117000</v>
      </c>
      <c r="N19" s="25"/>
    </row>
    <row r="20" spans="1:14" ht="15.75" x14ac:dyDescent="0.25">
      <c r="J20" s="13">
        <v>79200</v>
      </c>
      <c r="K20" t="s">
        <v>56</v>
      </c>
      <c r="M20" s="25"/>
    </row>
    <row r="21" spans="1:14" ht="15.75" x14ac:dyDescent="0.25">
      <c r="J21" s="13">
        <v>-9000</v>
      </c>
    </row>
    <row r="22" spans="1:14" ht="15.75" x14ac:dyDescent="0.25">
      <c r="G22" s="168" t="s">
        <v>64</v>
      </c>
      <c r="H22" s="168"/>
      <c r="I22" s="168"/>
      <c r="J22" s="13">
        <f>SUM(J19:J21)</f>
        <v>187200</v>
      </c>
    </row>
    <row r="23" spans="1:14" ht="15.75" x14ac:dyDescent="0.25">
      <c r="A23" s="170" t="s">
        <v>86</v>
      </c>
      <c r="B23" s="170"/>
      <c r="C23" s="170"/>
      <c r="D23" s="170"/>
      <c r="E23" s="170"/>
      <c r="F23" s="170"/>
      <c r="G23" s="170"/>
      <c r="H23" s="170"/>
      <c r="I23" s="170"/>
      <c r="J23" s="13">
        <v>-50000</v>
      </c>
    </row>
    <row r="24" spans="1:14" ht="15.75" x14ac:dyDescent="0.25">
      <c r="A24" s="170" t="s">
        <v>87</v>
      </c>
      <c r="B24" s="170"/>
      <c r="C24" s="170"/>
      <c r="D24" s="170"/>
      <c r="E24" s="170"/>
      <c r="F24" s="170"/>
      <c r="G24" s="170"/>
      <c r="H24" s="170"/>
      <c r="I24" s="170"/>
      <c r="J24" s="13">
        <v>-133050</v>
      </c>
    </row>
    <row r="25" spans="1:14" ht="15.75" x14ac:dyDescent="0.25">
      <c r="A25" s="170" t="s">
        <v>88</v>
      </c>
      <c r="B25" s="170"/>
      <c r="C25" s="170"/>
      <c r="D25" s="170"/>
      <c r="E25" s="170"/>
      <c r="F25" s="170"/>
      <c r="G25" s="170"/>
      <c r="H25" s="170"/>
      <c r="I25" s="170"/>
      <c r="J25" s="13">
        <f>SUM(J22:J24)</f>
        <v>4150</v>
      </c>
    </row>
    <row r="26" spans="1:14" ht="15.75" customHeight="1" x14ac:dyDescent="0.25">
      <c r="A26" s="150" t="s">
        <v>25</v>
      </c>
      <c r="B26" s="151"/>
      <c r="C26" s="7" t="s">
        <v>39</v>
      </c>
      <c r="D26" s="21"/>
      <c r="E26" s="21"/>
    </row>
    <row r="27" spans="1:14" x14ac:dyDescent="0.25">
      <c r="B27" s="169" t="s">
        <v>65</v>
      </c>
      <c r="C27" s="169"/>
      <c r="D27" s="169"/>
      <c r="E27" s="169"/>
      <c r="F27" s="169"/>
      <c r="G27" s="169"/>
      <c r="H27" s="169"/>
      <c r="I27" s="169"/>
      <c r="J27" s="169"/>
      <c r="K27" s="169"/>
      <c r="L27" s="169"/>
    </row>
    <row r="28" spans="1:14" x14ac:dyDescent="0.25">
      <c r="A28" s="152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</row>
    <row r="29" spans="1:14" x14ac:dyDescent="0.25">
      <c r="A29" s="152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</row>
  </sheetData>
  <mergeCells count="18">
    <mergeCell ref="A9:L9"/>
    <mergeCell ref="A4:L4"/>
    <mergeCell ref="C6:I6"/>
    <mergeCell ref="J6:K6"/>
    <mergeCell ref="F7:L7"/>
    <mergeCell ref="F8:L8"/>
    <mergeCell ref="A29:L29"/>
    <mergeCell ref="K10:L10"/>
    <mergeCell ref="A17:D17"/>
    <mergeCell ref="A18:I18"/>
    <mergeCell ref="A19:I19"/>
    <mergeCell ref="A26:B26"/>
    <mergeCell ref="A28:L28"/>
    <mergeCell ref="G22:I22"/>
    <mergeCell ref="B27:L27"/>
    <mergeCell ref="A23:I23"/>
    <mergeCell ref="A24:I24"/>
    <mergeCell ref="A25:I25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7" workbookViewId="0">
      <selection activeCell="A30" sqref="A30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60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10.5" customHeight="1" x14ac:dyDescent="0.3">
      <c r="E5" s="5"/>
      <c r="I5" s="5"/>
    </row>
    <row r="6" spans="1:16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33"/>
      <c r="M6" s="25"/>
    </row>
    <row r="7" spans="1:16" ht="18.75" x14ac:dyDescent="0.3">
      <c r="D7" s="33" t="s">
        <v>18</v>
      </c>
      <c r="E7" s="33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33"/>
      <c r="E8" s="33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8.75" customHeight="1" x14ac:dyDescent="0.3">
      <c r="A9" s="146" t="s">
        <v>19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6" ht="6.75" customHeight="1" x14ac:dyDescent="0.3">
      <c r="K10" s="153"/>
      <c r="L10" s="153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6">
        <v>1</v>
      </c>
      <c r="B12" s="3" t="s">
        <v>45</v>
      </c>
      <c r="C12" s="10" t="s">
        <v>44</v>
      </c>
      <c r="D12" s="28" t="s">
        <v>43</v>
      </c>
      <c r="E12" s="13">
        <v>85000</v>
      </c>
      <c r="F12" s="2"/>
      <c r="G12" s="14"/>
      <c r="H12" s="13">
        <v>85000</v>
      </c>
      <c r="I12" s="13"/>
      <c r="J12" s="13">
        <f>SUM(H12:I12)</f>
        <v>85000</v>
      </c>
      <c r="K12" s="9" t="s">
        <v>72</v>
      </c>
      <c r="L12" s="19" t="s">
        <v>73</v>
      </c>
    </row>
    <row r="13" spans="1:16" ht="20.25" customHeight="1" x14ac:dyDescent="0.25">
      <c r="A13" s="6">
        <v>2</v>
      </c>
      <c r="B13" s="3" t="s">
        <v>62</v>
      </c>
      <c r="C13" s="10" t="s">
        <v>21</v>
      </c>
      <c r="D13" s="7" t="s">
        <v>63</v>
      </c>
      <c r="E13" s="13">
        <v>22500</v>
      </c>
      <c r="F13" s="13"/>
      <c r="G13" s="8"/>
      <c r="H13" s="13">
        <v>50000</v>
      </c>
      <c r="I13" s="13"/>
      <c r="J13" s="13">
        <f>SUM(H13:I13)</f>
        <v>50000</v>
      </c>
      <c r="K13" s="9" t="s">
        <v>75</v>
      </c>
      <c r="L13" s="19" t="s">
        <v>80</v>
      </c>
      <c r="M13" s="16"/>
      <c r="N13" s="16"/>
      <c r="O13" s="16"/>
      <c r="P13" s="26"/>
    </row>
    <row r="14" spans="1:16" ht="20.25" customHeight="1" x14ac:dyDescent="0.25">
      <c r="A14" s="6">
        <v>3</v>
      </c>
      <c r="B14" s="3" t="s">
        <v>22</v>
      </c>
      <c r="C14" s="10" t="s">
        <v>23</v>
      </c>
      <c r="D14" s="7" t="s">
        <v>24</v>
      </c>
      <c r="E14" s="13">
        <v>22500</v>
      </c>
      <c r="F14" s="13">
        <v>339250</v>
      </c>
      <c r="G14" s="8">
        <v>51750</v>
      </c>
      <c r="H14" s="13">
        <v>22500</v>
      </c>
      <c r="I14" s="13"/>
      <c r="J14" s="13">
        <f>SUM(H14:I14)</f>
        <v>22500</v>
      </c>
      <c r="K14" s="9" t="s">
        <v>74</v>
      </c>
      <c r="L14" s="34" t="s">
        <v>36</v>
      </c>
      <c r="M14" s="26"/>
      <c r="N14" s="16"/>
      <c r="O14" s="24"/>
      <c r="P14" s="26"/>
    </row>
    <row r="15" spans="1:16" ht="20.25" customHeight="1" x14ac:dyDescent="0.25">
      <c r="A15" s="6">
        <v>4</v>
      </c>
      <c r="B15" s="3" t="s">
        <v>25</v>
      </c>
      <c r="C15" s="10" t="s">
        <v>26</v>
      </c>
      <c r="D15" s="7" t="s">
        <v>29</v>
      </c>
      <c r="E15" s="13">
        <v>22500</v>
      </c>
      <c r="F15" s="13">
        <v>167750</v>
      </c>
      <c r="G15" s="13">
        <v>22500</v>
      </c>
      <c r="H15" s="13">
        <v>22500</v>
      </c>
      <c r="I15" s="13"/>
      <c r="J15" s="13">
        <v>22500</v>
      </c>
      <c r="K15" s="9" t="s">
        <v>61</v>
      </c>
      <c r="L15" s="20" t="s">
        <v>36</v>
      </c>
      <c r="N15" s="16"/>
      <c r="O15" s="26"/>
      <c r="P15" s="26"/>
    </row>
    <row r="16" spans="1:16" ht="20.25" customHeight="1" x14ac:dyDescent="0.25">
      <c r="A16" s="6">
        <v>5</v>
      </c>
      <c r="B16" s="3" t="s">
        <v>41</v>
      </c>
      <c r="C16" s="10" t="s">
        <v>27</v>
      </c>
      <c r="D16" s="7" t="s">
        <v>40</v>
      </c>
      <c r="E16" s="13">
        <v>22500</v>
      </c>
      <c r="F16" s="13">
        <v>589750</v>
      </c>
      <c r="G16" s="8">
        <v>47250</v>
      </c>
      <c r="H16" s="27"/>
      <c r="I16" s="13"/>
      <c r="J16" s="13"/>
      <c r="K16" s="9"/>
      <c r="L16" s="20"/>
      <c r="M16" s="25"/>
      <c r="N16" s="24"/>
      <c r="O16" s="26"/>
      <c r="P16" s="26"/>
    </row>
    <row r="17" spans="1:14" ht="24.75" customHeight="1" x14ac:dyDescent="0.3">
      <c r="A17" s="154" t="s">
        <v>38</v>
      </c>
      <c r="B17" s="155"/>
      <c r="C17" s="155"/>
      <c r="D17" s="156"/>
      <c r="E17" s="22">
        <f>SUM(E12:E16)</f>
        <v>175000</v>
      </c>
      <c r="F17" s="30">
        <f t="shared" ref="F17:G17" si="0">SUM(F12:F16)</f>
        <v>1096750</v>
      </c>
      <c r="G17" s="27">
        <f t="shared" si="0"/>
        <v>121500</v>
      </c>
      <c r="H17" s="44">
        <f>SUM(H12:H16)</f>
        <v>180000</v>
      </c>
      <c r="I17" s="27"/>
      <c r="J17" s="45">
        <f>SUM(J12:J16)</f>
        <v>180000</v>
      </c>
      <c r="K17" s="9" t="s">
        <v>76</v>
      </c>
      <c r="L17" s="22" t="s">
        <v>33</v>
      </c>
      <c r="N17" s="24"/>
    </row>
    <row r="18" spans="1:14" ht="17.25" customHeight="1" x14ac:dyDescent="0.3">
      <c r="A18" s="178" t="s">
        <v>34</v>
      </c>
      <c r="B18" s="178"/>
      <c r="C18" s="178"/>
      <c r="D18" s="178"/>
      <c r="E18" s="178"/>
      <c r="F18" s="178"/>
      <c r="G18" s="178"/>
      <c r="H18" s="178"/>
      <c r="I18" s="178"/>
      <c r="J18" s="18">
        <f>-180000*0.1</f>
        <v>-18000</v>
      </c>
      <c r="N18" s="25"/>
    </row>
    <row r="19" spans="1:14" ht="17.25" customHeight="1" x14ac:dyDescent="0.3">
      <c r="A19" s="179" t="s">
        <v>35</v>
      </c>
      <c r="B19" s="179"/>
      <c r="C19" s="179"/>
      <c r="D19" s="179"/>
      <c r="E19" s="179"/>
      <c r="F19" s="179"/>
      <c r="G19" s="179"/>
      <c r="H19" s="179"/>
      <c r="I19" s="179"/>
      <c r="J19" s="39">
        <f>SUM(J17:J18)</f>
        <v>162000</v>
      </c>
      <c r="N19" s="25"/>
    </row>
    <row r="20" spans="1:14" x14ac:dyDescent="0.25">
      <c r="A20" s="171" t="s">
        <v>67</v>
      </c>
      <c r="B20" s="171"/>
      <c r="C20" s="171"/>
      <c r="D20" s="171"/>
      <c r="E20" s="171"/>
      <c r="F20" s="171"/>
      <c r="G20" s="171"/>
      <c r="H20" s="171"/>
      <c r="I20" s="171"/>
      <c r="J20" s="21">
        <v>79200</v>
      </c>
      <c r="K20" s="41" t="s">
        <v>68</v>
      </c>
      <c r="L20" s="21"/>
      <c r="M20" s="25"/>
    </row>
    <row r="21" spans="1:14" x14ac:dyDescent="0.25">
      <c r="A21" s="171" t="s">
        <v>69</v>
      </c>
      <c r="B21" s="171"/>
      <c r="C21" s="171"/>
      <c r="D21" s="171"/>
      <c r="E21" s="171"/>
      <c r="F21" s="171"/>
      <c r="G21" s="171"/>
      <c r="H21" s="171"/>
      <c r="I21" s="171"/>
      <c r="J21" s="21">
        <v>-9000</v>
      </c>
      <c r="K21" s="26"/>
      <c r="L21" s="26"/>
    </row>
    <row r="22" spans="1:14" x14ac:dyDescent="0.25">
      <c r="A22" s="171" t="s">
        <v>70</v>
      </c>
      <c r="B22" s="171"/>
      <c r="C22" s="171"/>
      <c r="D22" s="171"/>
      <c r="E22" s="171"/>
      <c r="F22" s="171"/>
      <c r="G22" s="171"/>
      <c r="H22" s="171"/>
      <c r="I22" s="171"/>
      <c r="J22" s="40">
        <v>70200</v>
      </c>
      <c r="K22" s="26"/>
      <c r="L22" s="26"/>
    </row>
    <row r="23" spans="1:14" ht="15.75" x14ac:dyDescent="0.25">
      <c r="A23" s="172" t="s">
        <v>71</v>
      </c>
      <c r="B23" s="172"/>
      <c r="C23" s="172"/>
      <c r="D23" s="172"/>
      <c r="E23" s="172"/>
      <c r="F23" s="172"/>
      <c r="G23" s="172"/>
      <c r="H23" s="172"/>
      <c r="I23" s="172"/>
      <c r="J23" s="47">
        <v>182200</v>
      </c>
    </row>
    <row r="24" spans="1:14" ht="15.75" x14ac:dyDescent="0.25">
      <c r="A24" s="173" t="s">
        <v>89</v>
      </c>
      <c r="B24" s="173"/>
      <c r="C24" s="173"/>
      <c r="D24" s="173"/>
      <c r="E24" s="173"/>
      <c r="F24" s="173"/>
      <c r="G24" s="173"/>
      <c r="H24" s="173"/>
      <c r="I24" s="173"/>
      <c r="J24" s="48">
        <v>4150</v>
      </c>
    </row>
    <row r="25" spans="1:14" ht="15.75" x14ac:dyDescent="0.25">
      <c r="A25" s="174" t="s">
        <v>90</v>
      </c>
      <c r="B25" s="174"/>
      <c r="C25" s="174"/>
      <c r="D25" s="174"/>
      <c r="E25" s="174"/>
      <c r="F25" s="174"/>
      <c r="G25" s="174"/>
      <c r="H25" s="174"/>
      <c r="I25" s="174"/>
      <c r="J25" s="46">
        <f>SUM(J23:J24)</f>
        <v>186350</v>
      </c>
    </row>
    <row r="26" spans="1:14" ht="15.75" customHeight="1" x14ac:dyDescent="0.25">
      <c r="A26" s="176" t="s">
        <v>25</v>
      </c>
      <c r="B26" s="177"/>
      <c r="C26" s="37" t="s">
        <v>39</v>
      </c>
      <c r="D26" s="38"/>
      <c r="E26" s="38"/>
    </row>
    <row r="27" spans="1:14" x14ac:dyDescent="0.25">
      <c r="B27" s="169" t="s">
        <v>77</v>
      </c>
      <c r="C27" s="169"/>
      <c r="D27" s="169"/>
      <c r="E27" s="169"/>
      <c r="F27" s="169"/>
      <c r="G27" s="169"/>
      <c r="H27" s="169"/>
      <c r="I27" s="169"/>
      <c r="J27" s="169"/>
      <c r="K27" s="169"/>
      <c r="L27" s="169"/>
    </row>
    <row r="28" spans="1:14" x14ac:dyDescent="0.25">
      <c r="A28" s="35"/>
      <c r="B28" s="175" t="s">
        <v>78</v>
      </c>
      <c r="C28" s="175"/>
      <c r="D28" s="175"/>
      <c r="E28" s="175"/>
      <c r="F28" s="175"/>
      <c r="G28" s="175"/>
      <c r="H28" s="175"/>
      <c r="I28" s="175"/>
      <c r="J28" s="175"/>
      <c r="K28" s="175"/>
      <c r="L28" s="175"/>
    </row>
    <row r="29" spans="1:14" x14ac:dyDescent="0.25">
      <c r="A29" s="152" t="s">
        <v>92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</row>
    <row r="30" spans="1:14" x14ac:dyDescent="0.25">
      <c r="H30" s="25"/>
    </row>
    <row r="31" spans="1:14" x14ac:dyDescent="0.25">
      <c r="J31" s="25"/>
    </row>
  </sheetData>
  <mergeCells count="20">
    <mergeCell ref="K10:L10"/>
    <mergeCell ref="A17:D17"/>
    <mergeCell ref="A26:B26"/>
    <mergeCell ref="A18:I18"/>
    <mergeCell ref="A19:I19"/>
    <mergeCell ref="A20:I20"/>
    <mergeCell ref="A21:I21"/>
    <mergeCell ref="A9:L9"/>
    <mergeCell ref="A4:L4"/>
    <mergeCell ref="C6:I6"/>
    <mergeCell ref="J6:K6"/>
    <mergeCell ref="F7:L7"/>
    <mergeCell ref="F8:L8"/>
    <mergeCell ref="A22:I22"/>
    <mergeCell ref="A23:I23"/>
    <mergeCell ref="A24:I24"/>
    <mergeCell ref="A25:I25"/>
    <mergeCell ref="A29:L29"/>
    <mergeCell ref="B27:L27"/>
    <mergeCell ref="B28:L28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4" zoomScaleNormal="100" workbookViewId="0">
      <selection activeCell="E14" sqref="E14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79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10.5" customHeight="1" x14ac:dyDescent="0.3">
      <c r="E5" s="5"/>
      <c r="I5" s="5"/>
    </row>
    <row r="6" spans="1:16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42"/>
      <c r="M6" s="25"/>
    </row>
    <row r="7" spans="1:16" ht="18.75" x14ac:dyDescent="0.3">
      <c r="D7" s="42" t="s">
        <v>18</v>
      </c>
      <c r="E7" s="42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42"/>
      <c r="E8" s="42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8.75" customHeight="1" x14ac:dyDescent="0.3">
      <c r="A9" s="146" t="s">
        <v>19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6" ht="6.75" customHeight="1" x14ac:dyDescent="0.3">
      <c r="K10" s="153"/>
      <c r="L10" s="153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19">
        <v>1</v>
      </c>
      <c r="B12" s="3" t="s">
        <v>45</v>
      </c>
      <c r="C12" s="10" t="s">
        <v>91</v>
      </c>
      <c r="D12" s="28" t="s">
        <v>43</v>
      </c>
      <c r="E12" s="13">
        <v>85000</v>
      </c>
      <c r="F12" s="2"/>
      <c r="G12" s="14"/>
      <c r="H12" s="13">
        <v>85000</v>
      </c>
      <c r="I12" s="13"/>
      <c r="J12" s="27">
        <f>SUM(H12:I12)</f>
        <v>85000</v>
      </c>
      <c r="K12" s="9" t="s">
        <v>93</v>
      </c>
      <c r="L12" s="19" t="s">
        <v>94</v>
      </c>
    </row>
    <row r="13" spans="1:16" ht="20.25" customHeight="1" x14ac:dyDescent="0.25">
      <c r="A13" s="19">
        <v>2</v>
      </c>
      <c r="B13" s="3" t="s">
        <v>62</v>
      </c>
      <c r="C13" s="10" t="s">
        <v>21</v>
      </c>
      <c r="D13" s="7" t="s">
        <v>63</v>
      </c>
      <c r="E13" s="13">
        <v>25000</v>
      </c>
      <c r="F13" s="13"/>
      <c r="G13" s="8"/>
      <c r="H13" s="13"/>
      <c r="I13" s="13"/>
      <c r="J13" s="27">
        <f t="shared" ref="J13:J16" si="0">SUM(H13:I13)</f>
        <v>0</v>
      </c>
      <c r="K13" s="9" t="s">
        <v>81</v>
      </c>
      <c r="L13" s="19" t="s">
        <v>80</v>
      </c>
      <c r="M13" s="16"/>
      <c r="N13" s="16"/>
      <c r="O13" s="16"/>
      <c r="P13" s="26"/>
    </row>
    <row r="14" spans="1:16" ht="20.25" customHeight="1" x14ac:dyDescent="0.25">
      <c r="A14" s="19">
        <v>3</v>
      </c>
      <c r="B14" s="3" t="s">
        <v>22</v>
      </c>
      <c r="C14" s="10" t="s">
        <v>23</v>
      </c>
      <c r="D14" s="49" t="s">
        <v>24</v>
      </c>
      <c r="E14" s="13">
        <v>22500</v>
      </c>
      <c r="F14" s="13">
        <v>341500</v>
      </c>
      <c r="G14" s="8">
        <v>54000</v>
      </c>
      <c r="H14" s="13"/>
      <c r="I14" s="13"/>
      <c r="J14" s="27">
        <f t="shared" si="0"/>
        <v>0</v>
      </c>
      <c r="K14" s="9"/>
      <c r="L14" s="34"/>
      <c r="M14" s="26"/>
      <c r="N14" s="16"/>
      <c r="O14" s="24"/>
      <c r="P14" s="26"/>
    </row>
    <row r="15" spans="1:16" ht="20.25" customHeight="1" x14ac:dyDescent="0.25">
      <c r="A15" s="19">
        <v>4</v>
      </c>
      <c r="B15" s="3" t="s">
        <v>25</v>
      </c>
      <c r="C15" s="10" t="s">
        <v>26</v>
      </c>
      <c r="D15" s="49" t="s">
        <v>29</v>
      </c>
      <c r="E15" s="13">
        <v>22500</v>
      </c>
      <c r="F15" s="13">
        <v>167750</v>
      </c>
      <c r="G15" s="13">
        <v>22500</v>
      </c>
      <c r="H15" s="13">
        <v>22500</v>
      </c>
      <c r="I15" s="13"/>
      <c r="J15" s="27">
        <f t="shared" si="0"/>
        <v>22500</v>
      </c>
      <c r="K15" s="9" t="s">
        <v>95</v>
      </c>
      <c r="L15" s="20" t="s">
        <v>36</v>
      </c>
      <c r="N15" s="16"/>
      <c r="O15" s="26"/>
      <c r="P15" s="26"/>
    </row>
    <row r="16" spans="1:16" ht="20.25" customHeight="1" x14ac:dyDescent="0.25">
      <c r="A16" s="19">
        <v>5</v>
      </c>
      <c r="B16" s="3" t="s">
        <v>41</v>
      </c>
      <c r="C16" s="10" t="s">
        <v>27</v>
      </c>
      <c r="D16" s="49" t="s">
        <v>40</v>
      </c>
      <c r="E16" s="13">
        <v>22500</v>
      </c>
      <c r="F16" s="13">
        <v>614500</v>
      </c>
      <c r="G16" s="8">
        <v>49500</v>
      </c>
      <c r="H16" s="27"/>
      <c r="I16" s="13"/>
      <c r="J16" s="27">
        <f t="shared" si="0"/>
        <v>0</v>
      </c>
      <c r="K16" s="9"/>
      <c r="L16" s="20"/>
      <c r="M16" s="25"/>
      <c r="N16" s="24"/>
      <c r="O16" s="26"/>
      <c r="P16" s="26"/>
    </row>
    <row r="17" spans="1:14" ht="24.75" customHeight="1" x14ac:dyDescent="0.25">
      <c r="A17" s="154" t="s">
        <v>38</v>
      </c>
      <c r="B17" s="155"/>
      <c r="C17" s="155"/>
      <c r="D17" s="156"/>
      <c r="E17" s="22">
        <f>SUM(E12:E16)</f>
        <v>177500</v>
      </c>
      <c r="F17" s="30">
        <f t="shared" ref="F17:J17" si="1">SUM(F12:F16)</f>
        <v>1123750</v>
      </c>
      <c r="G17" s="27">
        <f t="shared" si="1"/>
        <v>126000</v>
      </c>
      <c r="H17" s="27">
        <f t="shared" si="1"/>
        <v>107500</v>
      </c>
      <c r="I17" s="27">
        <f t="shared" si="1"/>
        <v>0</v>
      </c>
      <c r="J17" s="27">
        <f t="shared" si="1"/>
        <v>107500</v>
      </c>
      <c r="K17" s="9" t="s">
        <v>96</v>
      </c>
      <c r="L17" s="22" t="s">
        <v>33</v>
      </c>
      <c r="N17" s="24"/>
    </row>
    <row r="18" spans="1:14" ht="17.25" customHeight="1" x14ac:dyDescent="0.3">
      <c r="A18" s="178" t="s">
        <v>34</v>
      </c>
      <c r="B18" s="178"/>
      <c r="C18" s="178"/>
      <c r="D18" s="178"/>
      <c r="E18" s="178"/>
      <c r="F18" s="178"/>
      <c r="G18" s="178"/>
      <c r="H18" s="178"/>
      <c r="I18" s="178"/>
      <c r="J18" s="18">
        <f>-J17*0.1</f>
        <v>-10750</v>
      </c>
      <c r="N18" s="25"/>
    </row>
    <row r="19" spans="1:14" ht="17.25" customHeight="1" x14ac:dyDescent="0.3">
      <c r="A19" s="179" t="s">
        <v>35</v>
      </c>
      <c r="B19" s="179"/>
      <c r="C19" s="179"/>
      <c r="D19" s="179"/>
      <c r="E19" s="179"/>
      <c r="F19" s="179"/>
      <c r="G19" s="179"/>
      <c r="H19" s="179"/>
      <c r="I19" s="179"/>
      <c r="J19" s="39">
        <f>SUM(J17:J18)</f>
        <v>96750</v>
      </c>
      <c r="N19" s="25"/>
    </row>
    <row r="20" spans="1:14" x14ac:dyDescent="0.25">
      <c r="A20" s="171" t="s">
        <v>67</v>
      </c>
      <c r="B20" s="171"/>
      <c r="C20" s="171"/>
      <c r="D20" s="171"/>
      <c r="E20" s="171"/>
      <c r="F20" s="171"/>
      <c r="G20" s="171"/>
      <c r="H20" s="171"/>
      <c r="I20" s="171"/>
      <c r="J20" s="40">
        <v>79200</v>
      </c>
      <c r="K20" s="21" t="s">
        <v>101</v>
      </c>
      <c r="L20" s="26"/>
      <c r="M20" s="25"/>
    </row>
    <row r="21" spans="1:14" x14ac:dyDescent="0.25">
      <c r="A21" s="171" t="s">
        <v>69</v>
      </c>
      <c r="B21" s="171"/>
      <c r="C21" s="171"/>
      <c r="D21" s="171"/>
      <c r="E21" s="171"/>
      <c r="F21" s="171"/>
      <c r="G21" s="171"/>
      <c r="H21" s="171"/>
      <c r="I21" s="171"/>
      <c r="J21" s="40">
        <v>-9000</v>
      </c>
      <c r="K21" s="26"/>
      <c r="L21" s="26"/>
    </row>
    <row r="22" spans="1:14" x14ac:dyDescent="0.25">
      <c r="A22" s="171" t="s">
        <v>70</v>
      </c>
      <c r="B22" s="171"/>
      <c r="C22" s="171"/>
      <c r="D22" s="171"/>
      <c r="E22" s="171"/>
      <c r="F22" s="171"/>
      <c r="G22" s="171"/>
      <c r="H22" s="171"/>
      <c r="I22" s="171"/>
      <c r="J22" s="40">
        <v>70200</v>
      </c>
      <c r="K22" s="26"/>
      <c r="L22" s="26"/>
    </row>
    <row r="23" spans="1:14" ht="15.75" x14ac:dyDescent="0.25">
      <c r="A23" s="173" t="s">
        <v>84</v>
      </c>
      <c r="B23" s="173"/>
      <c r="C23" s="173"/>
      <c r="D23" s="173"/>
      <c r="E23" s="173"/>
      <c r="F23" s="173"/>
      <c r="G23" s="173"/>
      <c r="H23" s="173"/>
      <c r="I23" s="173"/>
      <c r="J23" s="48">
        <v>186350</v>
      </c>
    </row>
    <row r="24" spans="1:14" ht="15.75" x14ac:dyDescent="0.25">
      <c r="A24" s="173" t="s">
        <v>83</v>
      </c>
      <c r="B24" s="173"/>
      <c r="C24" s="173"/>
      <c r="D24" s="173"/>
      <c r="E24" s="173"/>
      <c r="F24" s="173"/>
      <c r="G24" s="173"/>
      <c r="H24" s="173"/>
      <c r="I24" s="173"/>
      <c r="J24" s="46">
        <f>J19+J22+J23</f>
        <v>353300</v>
      </c>
    </row>
    <row r="25" spans="1:14" ht="15.75" x14ac:dyDescent="0.25">
      <c r="A25" s="173" t="s">
        <v>97</v>
      </c>
      <c r="B25" s="173"/>
      <c r="C25" s="173"/>
      <c r="D25" s="173"/>
      <c r="E25" s="173"/>
      <c r="F25" s="173"/>
      <c r="G25" s="173"/>
      <c r="H25" s="173"/>
      <c r="I25" s="173"/>
      <c r="J25" s="46">
        <v>-100000</v>
      </c>
    </row>
    <row r="26" spans="1:14" ht="15.75" x14ac:dyDescent="0.25">
      <c r="A26" s="173" t="s">
        <v>99</v>
      </c>
      <c r="B26" s="173"/>
      <c r="C26" s="173"/>
      <c r="D26" s="173"/>
      <c r="E26" s="173"/>
      <c r="F26" s="173"/>
      <c r="G26" s="173"/>
      <c r="H26" s="173"/>
      <c r="I26" s="173"/>
      <c r="J26" s="46">
        <v>-200000</v>
      </c>
    </row>
    <row r="27" spans="1:14" ht="15.75" x14ac:dyDescent="0.25">
      <c r="A27" s="173" t="s">
        <v>98</v>
      </c>
      <c r="B27" s="173"/>
      <c r="C27" s="173"/>
      <c r="D27" s="173"/>
      <c r="E27" s="173"/>
      <c r="F27" s="173"/>
      <c r="G27" s="173"/>
      <c r="H27" s="173"/>
      <c r="I27" s="173"/>
      <c r="J27" s="46">
        <f>SUM(J24:J26)</f>
        <v>53300</v>
      </c>
    </row>
    <row r="28" spans="1:14" ht="15.75" customHeight="1" x14ac:dyDescent="0.25">
      <c r="A28" s="176" t="s">
        <v>25</v>
      </c>
      <c r="B28" s="177"/>
      <c r="C28" s="37" t="s">
        <v>39</v>
      </c>
      <c r="D28" s="38"/>
      <c r="E28" s="38"/>
    </row>
    <row r="29" spans="1:14" x14ac:dyDescent="0.25">
      <c r="B29" s="169" t="s">
        <v>82</v>
      </c>
      <c r="C29" s="169"/>
      <c r="D29" s="169"/>
      <c r="E29" s="169"/>
      <c r="F29" s="169"/>
      <c r="G29" s="169"/>
      <c r="H29" s="169"/>
      <c r="I29" s="169"/>
      <c r="J29" s="169"/>
      <c r="K29" s="169"/>
      <c r="L29" s="169"/>
    </row>
    <row r="30" spans="1:14" x14ac:dyDescent="0.25">
      <c r="A30" s="43"/>
      <c r="B30" s="175" t="s">
        <v>78</v>
      </c>
      <c r="C30" s="175"/>
      <c r="D30" s="175"/>
      <c r="E30" s="175"/>
      <c r="F30" s="175"/>
      <c r="G30" s="175"/>
      <c r="H30" s="175"/>
      <c r="I30" s="175"/>
      <c r="J30" s="175"/>
      <c r="K30" s="175"/>
      <c r="L30" s="175"/>
    </row>
    <row r="31" spans="1:14" x14ac:dyDescent="0.25">
      <c r="A31" s="43"/>
      <c r="B31" s="43"/>
      <c r="C31" s="43"/>
      <c r="D31" s="43"/>
      <c r="E31" s="43"/>
      <c r="F31" s="43"/>
      <c r="G31" s="43"/>
      <c r="I31" s="43"/>
      <c r="J31" s="43"/>
      <c r="K31" s="43"/>
      <c r="L31" s="43"/>
    </row>
  </sheetData>
  <mergeCells count="21">
    <mergeCell ref="A21:I21"/>
    <mergeCell ref="A4:L4"/>
    <mergeCell ref="C6:I6"/>
    <mergeCell ref="J6:K6"/>
    <mergeCell ref="F7:L7"/>
    <mergeCell ref="F8:L8"/>
    <mergeCell ref="A9:L9"/>
    <mergeCell ref="K10:L10"/>
    <mergeCell ref="A17:D17"/>
    <mergeCell ref="A18:I18"/>
    <mergeCell ref="A19:I19"/>
    <mergeCell ref="A20:I20"/>
    <mergeCell ref="A22:I22"/>
    <mergeCell ref="A28:B28"/>
    <mergeCell ref="B29:L29"/>
    <mergeCell ref="B30:L30"/>
    <mergeCell ref="A23:I23"/>
    <mergeCell ref="A24:I24"/>
    <mergeCell ref="A25:I25"/>
    <mergeCell ref="A26:I26"/>
    <mergeCell ref="A27:I27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4" zoomScaleNormal="100" workbookViewId="0">
      <selection activeCell="A23" sqref="A23:I23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100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10.5" customHeight="1" x14ac:dyDescent="0.3">
      <c r="E5" s="5"/>
      <c r="I5" s="5"/>
    </row>
    <row r="6" spans="1:16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50"/>
      <c r="M6" s="25"/>
    </row>
    <row r="7" spans="1:16" ht="18.75" x14ac:dyDescent="0.3">
      <c r="D7" s="50" t="s">
        <v>18</v>
      </c>
      <c r="E7" s="50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50"/>
      <c r="E8" s="50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8.75" customHeight="1" x14ac:dyDescent="0.3">
      <c r="A9" s="146" t="s">
        <v>19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6" ht="6.75" customHeight="1" x14ac:dyDescent="0.3">
      <c r="K10" s="153"/>
      <c r="L10" s="153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19">
        <v>1</v>
      </c>
      <c r="B12" s="3" t="s">
        <v>45</v>
      </c>
      <c r="C12" s="10" t="s">
        <v>91</v>
      </c>
      <c r="D12" s="28" t="s">
        <v>43</v>
      </c>
      <c r="E12" s="13">
        <v>85000</v>
      </c>
      <c r="F12" s="2"/>
      <c r="G12" s="14"/>
      <c r="H12" s="13">
        <v>85000</v>
      </c>
      <c r="I12" s="13"/>
      <c r="J12" s="27">
        <f>SUM(H12:I12)</f>
        <v>85000</v>
      </c>
      <c r="K12" s="9" t="s">
        <v>103</v>
      </c>
      <c r="L12" s="19" t="s">
        <v>104</v>
      </c>
    </row>
    <row r="13" spans="1:16" ht="20.25" customHeight="1" x14ac:dyDescent="0.25">
      <c r="A13" s="19">
        <v>2</v>
      </c>
      <c r="B13" s="3" t="s">
        <v>62</v>
      </c>
      <c r="C13" s="10" t="s">
        <v>21</v>
      </c>
      <c r="D13" s="7" t="s">
        <v>63</v>
      </c>
      <c r="E13" s="13">
        <v>25000</v>
      </c>
      <c r="F13" s="13"/>
      <c r="G13" s="8"/>
      <c r="H13" s="13">
        <v>25000</v>
      </c>
      <c r="I13" s="13"/>
      <c r="J13" s="27">
        <f t="shared" ref="J13:J16" si="0">SUM(H13:I13)</f>
        <v>25000</v>
      </c>
      <c r="K13" s="9" t="s">
        <v>105</v>
      </c>
      <c r="L13" s="29" t="s">
        <v>36</v>
      </c>
      <c r="M13" s="16"/>
      <c r="N13" s="16"/>
      <c r="O13" s="16"/>
      <c r="P13" s="26"/>
    </row>
    <row r="14" spans="1:16" ht="20.25" customHeight="1" x14ac:dyDescent="0.25">
      <c r="A14" s="19">
        <v>3</v>
      </c>
      <c r="B14" s="3" t="s">
        <v>22</v>
      </c>
      <c r="C14" s="10" t="s">
        <v>23</v>
      </c>
      <c r="D14" s="49" t="s">
        <v>24</v>
      </c>
      <c r="E14" s="13">
        <v>22500</v>
      </c>
      <c r="F14" s="13">
        <v>366250</v>
      </c>
      <c r="G14" s="8">
        <v>56250</v>
      </c>
      <c r="H14" s="13"/>
      <c r="I14" s="13"/>
      <c r="J14" s="27">
        <f t="shared" si="0"/>
        <v>0</v>
      </c>
      <c r="K14" s="9"/>
      <c r="L14" s="34"/>
      <c r="M14" s="26"/>
      <c r="N14" s="16"/>
      <c r="O14" s="24"/>
      <c r="P14" s="26"/>
    </row>
    <row r="15" spans="1:16" ht="20.25" customHeight="1" x14ac:dyDescent="0.25">
      <c r="A15" s="19">
        <v>4</v>
      </c>
      <c r="B15" s="3" t="s">
        <v>25</v>
      </c>
      <c r="C15" s="10" t="s">
        <v>26</v>
      </c>
      <c r="D15" s="49" t="s">
        <v>29</v>
      </c>
      <c r="E15" s="13">
        <v>22500</v>
      </c>
      <c r="F15" s="13">
        <v>170000</v>
      </c>
      <c r="G15" s="13">
        <v>24750</v>
      </c>
      <c r="H15" s="13"/>
      <c r="I15" s="13"/>
      <c r="J15" s="27">
        <f t="shared" si="0"/>
        <v>0</v>
      </c>
      <c r="K15" s="9"/>
      <c r="L15" s="20"/>
      <c r="N15" s="16"/>
      <c r="O15" s="26"/>
      <c r="P15" s="26"/>
    </row>
    <row r="16" spans="1:16" ht="20.25" customHeight="1" x14ac:dyDescent="0.25">
      <c r="A16" s="19">
        <v>5</v>
      </c>
      <c r="B16" s="3" t="s">
        <v>41</v>
      </c>
      <c r="C16" s="10" t="s">
        <v>27</v>
      </c>
      <c r="D16" s="49" t="s">
        <v>40</v>
      </c>
      <c r="E16" s="13">
        <v>22500</v>
      </c>
      <c r="F16" s="13">
        <v>639250</v>
      </c>
      <c r="G16" s="8">
        <v>51750</v>
      </c>
      <c r="H16" s="13"/>
      <c r="I16" s="13"/>
      <c r="J16" s="27">
        <f t="shared" si="0"/>
        <v>0</v>
      </c>
      <c r="K16" s="9"/>
      <c r="L16" s="20"/>
      <c r="M16" s="25"/>
      <c r="N16" s="24"/>
      <c r="O16" s="26"/>
      <c r="P16" s="26"/>
    </row>
    <row r="17" spans="1:14" ht="24.75" customHeight="1" x14ac:dyDescent="0.25">
      <c r="A17" s="154" t="s">
        <v>38</v>
      </c>
      <c r="B17" s="155"/>
      <c r="C17" s="155"/>
      <c r="D17" s="156"/>
      <c r="E17" s="22">
        <f>SUM(E12:E16)</f>
        <v>177500</v>
      </c>
      <c r="F17" s="30">
        <f t="shared" ref="F17:J17" si="1">SUM(F12:F16)</f>
        <v>1175500</v>
      </c>
      <c r="G17" s="27">
        <f t="shared" si="1"/>
        <v>132750</v>
      </c>
      <c r="H17" s="27">
        <f t="shared" si="1"/>
        <v>110000</v>
      </c>
      <c r="I17" s="27">
        <f t="shared" si="1"/>
        <v>0</v>
      </c>
      <c r="J17" s="27">
        <f t="shared" si="1"/>
        <v>110000</v>
      </c>
      <c r="K17" s="9" t="s">
        <v>108</v>
      </c>
      <c r="L17" s="22"/>
      <c r="N17" s="24"/>
    </row>
    <row r="18" spans="1:14" ht="17.25" customHeight="1" x14ac:dyDescent="0.3">
      <c r="A18" s="178" t="s">
        <v>34</v>
      </c>
      <c r="B18" s="178"/>
      <c r="C18" s="178"/>
      <c r="D18" s="178"/>
      <c r="E18" s="178"/>
      <c r="F18" s="178"/>
      <c r="G18" s="178"/>
      <c r="H18" s="178"/>
      <c r="I18" s="178"/>
      <c r="J18" s="18">
        <f>-J17*0.1</f>
        <v>-11000</v>
      </c>
      <c r="N18" s="25"/>
    </row>
    <row r="19" spans="1:14" ht="17.25" customHeight="1" x14ac:dyDescent="0.3">
      <c r="A19" s="179" t="s">
        <v>35</v>
      </c>
      <c r="B19" s="179"/>
      <c r="C19" s="179"/>
      <c r="D19" s="179"/>
      <c r="E19" s="179"/>
      <c r="F19" s="179"/>
      <c r="G19" s="179"/>
      <c r="H19" s="179"/>
      <c r="I19" s="179"/>
      <c r="J19" s="39">
        <f>SUM(J17:J18)</f>
        <v>99000</v>
      </c>
      <c r="N19" s="25"/>
    </row>
    <row r="20" spans="1:14" x14ac:dyDescent="0.25">
      <c r="A20" s="171" t="s">
        <v>67</v>
      </c>
      <c r="B20" s="171"/>
      <c r="C20" s="171"/>
      <c r="D20" s="171"/>
      <c r="E20" s="171"/>
      <c r="F20" s="171"/>
      <c r="G20" s="171"/>
      <c r="H20" s="171"/>
      <c r="I20" s="171"/>
      <c r="J20" s="52">
        <v>79200</v>
      </c>
      <c r="K20" s="26" t="s">
        <v>102</v>
      </c>
      <c r="L20" s="26"/>
      <c r="M20" s="25"/>
    </row>
    <row r="21" spans="1:14" x14ac:dyDescent="0.25">
      <c r="A21" s="171" t="s">
        <v>69</v>
      </c>
      <c r="B21" s="171"/>
      <c r="C21" s="171"/>
      <c r="D21" s="171"/>
      <c r="E21" s="171"/>
      <c r="F21" s="171"/>
      <c r="G21" s="171"/>
      <c r="H21" s="171"/>
      <c r="I21" s="171"/>
      <c r="J21" s="40">
        <v>-9000</v>
      </c>
      <c r="K21" s="26"/>
      <c r="L21" s="26"/>
    </row>
    <row r="22" spans="1:14" x14ac:dyDescent="0.25">
      <c r="A22" s="171" t="s">
        <v>70</v>
      </c>
      <c r="B22" s="171"/>
      <c r="C22" s="171"/>
      <c r="D22" s="171"/>
      <c r="E22" s="171"/>
      <c r="F22" s="171"/>
      <c r="G22" s="171"/>
      <c r="H22" s="171"/>
      <c r="I22" s="171"/>
      <c r="J22" s="40">
        <v>70200</v>
      </c>
      <c r="K22" s="26"/>
      <c r="L22" s="26"/>
    </row>
    <row r="23" spans="1:14" x14ac:dyDescent="0.25">
      <c r="A23" s="180" t="s">
        <v>107</v>
      </c>
      <c r="B23" s="181"/>
      <c r="C23" s="181"/>
      <c r="D23" s="181"/>
      <c r="E23" s="181"/>
      <c r="F23" s="181"/>
      <c r="G23" s="181"/>
      <c r="H23" s="181"/>
      <c r="I23" s="182"/>
      <c r="J23" s="40">
        <v>53300</v>
      </c>
      <c r="K23" s="26"/>
      <c r="L23" s="26"/>
    </row>
    <row r="24" spans="1:14" ht="15.75" x14ac:dyDescent="0.25">
      <c r="A24" s="174" t="s">
        <v>106</v>
      </c>
      <c r="B24" s="174"/>
      <c r="C24" s="174"/>
      <c r="D24" s="174"/>
      <c r="E24" s="174"/>
      <c r="F24" s="174"/>
      <c r="G24" s="174"/>
      <c r="H24" s="174"/>
      <c r="I24" s="174"/>
      <c r="J24" s="46">
        <f>J19+J22+J23</f>
        <v>222500</v>
      </c>
    </row>
    <row r="25" spans="1:14" ht="15.75" customHeight="1" x14ac:dyDescent="0.25">
      <c r="A25" s="176" t="s">
        <v>25</v>
      </c>
      <c r="B25" s="177"/>
      <c r="C25" s="37" t="s">
        <v>39</v>
      </c>
      <c r="D25" s="38"/>
      <c r="E25" s="38"/>
    </row>
    <row r="26" spans="1:14" x14ac:dyDescent="0.25">
      <c r="B26" s="169" t="s">
        <v>82</v>
      </c>
      <c r="C26" s="169"/>
      <c r="D26" s="169"/>
      <c r="E26" s="169"/>
      <c r="F26" s="169"/>
      <c r="G26" s="169"/>
      <c r="H26" s="169"/>
      <c r="I26" s="169"/>
      <c r="J26" s="169"/>
      <c r="K26" s="169"/>
      <c r="L26" s="169"/>
    </row>
    <row r="27" spans="1:14" x14ac:dyDescent="0.25">
      <c r="A27" s="51"/>
      <c r="B27" s="175" t="s">
        <v>78</v>
      </c>
      <c r="C27" s="175"/>
      <c r="D27" s="175"/>
      <c r="E27" s="175"/>
      <c r="F27" s="175"/>
      <c r="G27" s="175"/>
      <c r="H27" s="175"/>
      <c r="I27" s="175"/>
      <c r="J27" s="175"/>
      <c r="K27" s="175"/>
      <c r="L27" s="175"/>
    </row>
    <row r="28" spans="1:14" x14ac:dyDescent="0.25">
      <c r="A28" s="51"/>
      <c r="B28" s="51"/>
      <c r="C28" s="51"/>
      <c r="D28" s="51"/>
      <c r="E28" s="51"/>
      <c r="F28" s="51"/>
      <c r="G28" s="51"/>
      <c r="I28" s="51"/>
      <c r="J28" s="51"/>
      <c r="K28" s="51"/>
      <c r="L28" s="51"/>
    </row>
    <row r="31" spans="1:14" x14ac:dyDescent="0.25">
      <c r="F31" s="25"/>
    </row>
  </sheetData>
  <mergeCells count="18">
    <mergeCell ref="A21:I21"/>
    <mergeCell ref="A4:L4"/>
    <mergeCell ref="C6:I6"/>
    <mergeCell ref="J6:K6"/>
    <mergeCell ref="F7:L7"/>
    <mergeCell ref="F8:L8"/>
    <mergeCell ref="A9:L9"/>
    <mergeCell ref="K10:L10"/>
    <mergeCell ref="A17:D17"/>
    <mergeCell ref="A18:I18"/>
    <mergeCell ref="A19:I19"/>
    <mergeCell ref="A20:I20"/>
    <mergeCell ref="A25:B25"/>
    <mergeCell ref="B26:L26"/>
    <mergeCell ref="B27:L27"/>
    <mergeCell ref="A22:I22"/>
    <mergeCell ref="A24:I24"/>
    <mergeCell ref="A23:I23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4" zoomScaleNormal="100" workbookViewId="0">
      <selection activeCell="L15" sqref="L15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134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10.5" customHeight="1" x14ac:dyDescent="0.3">
      <c r="E5" s="5"/>
      <c r="I5" s="5"/>
    </row>
    <row r="6" spans="1:16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54"/>
      <c r="M6" s="25"/>
    </row>
    <row r="7" spans="1:16" ht="18.75" x14ac:dyDescent="0.3">
      <c r="D7" s="54" t="s">
        <v>18</v>
      </c>
      <c r="E7" s="54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54"/>
      <c r="E8" s="54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8.75" customHeight="1" x14ac:dyDescent="0.3">
      <c r="A9" s="146" t="s">
        <v>19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6" ht="6.75" customHeight="1" x14ac:dyDescent="0.3">
      <c r="K10" s="153"/>
      <c r="L10" s="153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19">
        <v>1</v>
      </c>
      <c r="B12" s="3" t="s">
        <v>45</v>
      </c>
      <c r="C12" s="10" t="s">
        <v>91</v>
      </c>
      <c r="D12" s="28" t="s">
        <v>43</v>
      </c>
      <c r="E12" s="13">
        <v>85000</v>
      </c>
      <c r="F12" s="2"/>
      <c r="G12" s="14"/>
      <c r="H12" s="13"/>
      <c r="I12" s="13"/>
      <c r="J12" s="27">
        <f>SUM(H12:I12)</f>
        <v>0</v>
      </c>
      <c r="K12" s="9" t="s">
        <v>103</v>
      </c>
      <c r="L12" s="19" t="s">
        <v>135</v>
      </c>
    </row>
    <row r="13" spans="1:16" ht="20.25" customHeight="1" x14ac:dyDescent="0.25">
      <c r="A13" s="19">
        <v>2</v>
      </c>
      <c r="B13" s="3" t="s">
        <v>62</v>
      </c>
      <c r="C13" s="10" t="s">
        <v>21</v>
      </c>
      <c r="D13" s="7" t="s">
        <v>63</v>
      </c>
      <c r="E13" s="13">
        <v>25000</v>
      </c>
      <c r="F13" s="13"/>
      <c r="G13" s="8"/>
      <c r="H13" s="13">
        <v>25000</v>
      </c>
      <c r="I13" s="13"/>
      <c r="J13" s="27">
        <f t="shared" ref="J13:J16" si="0">SUM(H13:I13)</f>
        <v>25000</v>
      </c>
      <c r="K13" s="9" t="s">
        <v>136</v>
      </c>
      <c r="L13" s="29" t="s">
        <v>36</v>
      </c>
      <c r="M13" s="16"/>
      <c r="N13" s="16"/>
      <c r="O13" s="16"/>
      <c r="P13" s="26"/>
    </row>
    <row r="14" spans="1:16" ht="20.25" customHeight="1" x14ac:dyDescent="0.25">
      <c r="A14" s="19">
        <v>3</v>
      </c>
      <c r="B14" s="3" t="s">
        <v>22</v>
      </c>
      <c r="C14" s="10" t="s">
        <v>23</v>
      </c>
      <c r="D14" s="49" t="s">
        <v>24</v>
      </c>
      <c r="E14" s="13">
        <v>22500</v>
      </c>
      <c r="F14" s="13">
        <v>366250</v>
      </c>
      <c r="G14" s="8">
        <v>56250</v>
      </c>
      <c r="H14" s="13"/>
      <c r="I14" s="13"/>
      <c r="J14" s="27">
        <f t="shared" si="0"/>
        <v>0</v>
      </c>
      <c r="K14" s="9"/>
      <c r="L14" s="34"/>
      <c r="M14" s="26"/>
      <c r="N14" s="16"/>
      <c r="O14" s="24"/>
      <c r="P14" s="26"/>
    </row>
    <row r="15" spans="1:16" ht="20.25" customHeight="1" x14ac:dyDescent="0.25">
      <c r="A15" s="19">
        <v>4</v>
      </c>
      <c r="B15" s="3" t="s">
        <v>113</v>
      </c>
      <c r="C15" s="10" t="s">
        <v>26</v>
      </c>
      <c r="D15" s="49" t="s">
        <v>114</v>
      </c>
      <c r="E15" s="13">
        <v>25000</v>
      </c>
      <c r="F15" s="13"/>
      <c r="G15" s="13"/>
      <c r="H15" s="13">
        <v>50000</v>
      </c>
      <c r="I15" s="13"/>
      <c r="J15" s="27">
        <f t="shared" si="0"/>
        <v>50000</v>
      </c>
      <c r="K15" s="9"/>
      <c r="L15" s="20" t="s">
        <v>137</v>
      </c>
      <c r="N15" s="16"/>
      <c r="O15" s="26"/>
      <c r="P15" s="26"/>
    </row>
    <row r="16" spans="1:16" ht="20.25" customHeight="1" x14ac:dyDescent="0.25">
      <c r="A16" s="19">
        <v>5</v>
      </c>
      <c r="B16" s="3" t="s">
        <v>41</v>
      </c>
      <c r="C16" s="10" t="s">
        <v>27</v>
      </c>
      <c r="D16" s="49" t="s">
        <v>40</v>
      </c>
      <c r="E16" s="13">
        <v>22500</v>
      </c>
      <c r="F16" s="13">
        <v>639250</v>
      </c>
      <c r="G16" s="8">
        <v>51750</v>
      </c>
      <c r="H16" s="13"/>
      <c r="I16" s="13"/>
      <c r="J16" s="27">
        <f t="shared" si="0"/>
        <v>0</v>
      </c>
      <c r="K16" s="9"/>
      <c r="L16" s="20"/>
      <c r="M16" s="25"/>
      <c r="N16" s="24"/>
      <c r="O16" s="26"/>
      <c r="P16" s="26"/>
    </row>
    <row r="17" spans="1:14" ht="24.75" customHeight="1" x14ac:dyDescent="0.25">
      <c r="A17" s="154" t="s">
        <v>38</v>
      </c>
      <c r="B17" s="155"/>
      <c r="C17" s="155"/>
      <c r="D17" s="156"/>
      <c r="E17" s="22">
        <f>SUM(E12:E16)</f>
        <v>180000</v>
      </c>
      <c r="F17" s="30">
        <f t="shared" ref="F17:J17" si="1">SUM(F12:F16)</f>
        <v>1005500</v>
      </c>
      <c r="G17" s="27">
        <f t="shared" si="1"/>
        <v>108000</v>
      </c>
      <c r="H17" s="27">
        <f t="shared" si="1"/>
        <v>75000</v>
      </c>
      <c r="I17" s="27">
        <f t="shared" si="1"/>
        <v>0</v>
      </c>
      <c r="J17" s="27">
        <f t="shared" si="1"/>
        <v>75000</v>
      </c>
      <c r="K17" s="9" t="s">
        <v>148</v>
      </c>
      <c r="L17" s="22" t="s">
        <v>33</v>
      </c>
      <c r="N17" s="24"/>
    </row>
    <row r="18" spans="1:14" ht="15.75" customHeight="1" x14ac:dyDescent="0.3">
      <c r="A18" s="178" t="s">
        <v>34</v>
      </c>
      <c r="B18" s="178"/>
      <c r="C18" s="178"/>
      <c r="D18" s="178"/>
      <c r="E18" s="178"/>
      <c r="F18" s="178"/>
      <c r="G18" s="178"/>
      <c r="H18" s="178"/>
      <c r="I18" s="178"/>
      <c r="J18" s="18">
        <f>-J17*0.1</f>
        <v>-7500</v>
      </c>
      <c r="K18" s="57"/>
      <c r="L18" s="58"/>
      <c r="N18" s="24"/>
    </row>
    <row r="19" spans="1:14" ht="17.25" customHeight="1" x14ac:dyDescent="0.3">
      <c r="A19" s="181" t="s">
        <v>138</v>
      </c>
      <c r="B19" s="181"/>
      <c r="C19" s="181"/>
      <c r="D19" s="181"/>
      <c r="E19" s="181"/>
      <c r="F19" s="181"/>
      <c r="G19" s="181"/>
      <c r="H19" s="181"/>
      <c r="I19" s="181"/>
      <c r="J19" s="18">
        <v>-50000</v>
      </c>
      <c r="N19" s="25"/>
    </row>
    <row r="20" spans="1:14" ht="17.25" customHeight="1" x14ac:dyDescent="0.3">
      <c r="A20" s="179" t="s">
        <v>35</v>
      </c>
      <c r="B20" s="179"/>
      <c r="C20" s="179"/>
      <c r="D20" s="179"/>
      <c r="E20" s="179"/>
      <c r="F20" s="179"/>
      <c r="G20" s="179"/>
      <c r="H20" s="179"/>
      <c r="I20" s="179"/>
      <c r="J20" s="39">
        <f>SUM(J17:J19)</f>
        <v>17500</v>
      </c>
      <c r="N20" s="25"/>
    </row>
    <row r="21" spans="1:14" x14ac:dyDescent="0.25">
      <c r="A21" s="171" t="s">
        <v>139</v>
      </c>
      <c r="B21" s="171"/>
      <c r="C21" s="171"/>
      <c r="D21" s="171"/>
      <c r="E21" s="171"/>
      <c r="F21" s="171"/>
      <c r="G21" s="171"/>
      <c r="H21" s="171"/>
      <c r="I21" s="171"/>
      <c r="J21" s="52">
        <v>79200</v>
      </c>
      <c r="K21" s="26" t="s">
        <v>140</v>
      </c>
      <c r="L21" s="26"/>
      <c r="M21" s="25"/>
    </row>
    <row r="22" spans="1:14" x14ac:dyDescent="0.25">
      <c r="A22" s="171" t="s">
        <v>69</v>
      </c>
      <c r="B22" s="171"/>
      <c r="C22" s="171"/>
      <c r="D22" s="171"/>
      <c r="E22" s="171"/>
      <c r="F22" s="171"/>
      <c r="G22" s="171"/>
      <c r="H22" s="171"/>
      <c r="I22" s="171"/>
      <c r="J22" s="40">
        <v>-9000</v>
      </c>
      <c r="K22" s="26"/>
      <c r="L22" s="26"/>
    </row>
    <row r="23" spans="1:14" x14ac:dyDescent="0.25">
      <c r="A23" s="171" t="s">
        <v>70</v>
      </c>
      <c r="B23" s="171"/>
      <c r="C23" s="171"/>
      <c r="D23" s="171"/>
      <c r="E23" s="171"/>
      <c r="F23" s="171"/>
      <c r="G23" s="171"/>
      <c r="H23" s="171"/>
      <c r="I23" s="171"/>
      <c r="J23" s="40">
        <v>70200</v>
      </c>
      <c r="K23" s="26"/>
      <c r="L23" s="26"/>
    </row>
    <row r="24" spans="1:14" x14ac:dyDescent="0.25">
      <c r="A24" s="180" t="s">
        <v>141</v>
      </c>
      <c r="B24" s="181"/>
      <c r="C24" s="181"/>
      <c r="D24" s="181"/>
      <c r="E24" s="181"/>
      <c r="F24" s="181"/>
      <c r="G24" s="181"/>
      <c r="H24" s="181"/>
      <c r="I24" s="182"/>
      <c r="J24" s="40">
        <v>222500</v>
      </c>
      <c r="K24" s="26"/>
      <c r="L24" s="26"/>
    </row>
    <row r="25" spans="1:14" ht="15.75" x14ac:dyDescent="0.25">
      <c r="A25" s="174" t="s">
        <v>133</v>
      </c>
      <c r="B25" s="174"/>
      <c r="C25" s="174"/>
      <c r="D25" s="174"/>
      <c r="E25" s="174"/>
      <c r="F25" s="174"/>
      <c r="G25" s="174"/>
      <c r="H25" s="174"/>
      <c r="I25" s="174"/>
      <c r="J25" s="46">
        <f>J20+J23+J24</f>
        <v>310200</v>
      </c>
    </row>
    <row r="26" spans="1:14" ht="15.75" customHeight="1" x14ac:dyDescent="0.25">
      <c r="A26" s="176" t="s">
        <v>25</v>
      </c>
      <c r="B26" s="177"/>
      <c r="C26" s="37" t="s">
        <v>39</v>
      </c>
      <c r="D26" s="38"/>
      <c r="E26" s="38"/>
    </row>
    <row r="27" spans="1:14" x14ac:dyDescent="0.25">
      <c r="B27" s="169" t="s">
        <v>82</v>
      </c>
      <c r="C27" s="169"/>
      <c r="D27" s="169"/>
      <c r="E27" s="169"/>
      <c r="F27" s="169"/>
      <c r="G27" s="169"/>
      <c r="H27" s="169"/>
      <c r="I27" s="169"/>
      <c r="J27" s="169"/>
      <c r="K27" s="169"/>
      <c r="L27" s="169"/>
    </row>
    <row r="28" spans="1:14" x14ac:dyDescent="0.25">
      <c r="A28" s="53"/>
      <c r="B28" s="175" t="s">
        <v>78</v>
      </c>
      <c r="C28" s="175"/>
      <c r="D28" s="175"/>
      <c r="E28" s="175"/>
      <c r="F28" s="175"/>
      <c r="G28" s="175"/>
      <c r="H28" s="175"/>
      <c r="I28" s="175"/>
      <c r="J28" s="175"/>
      <c r="K28" s="175"/>
      <c r="L28" s="175"/>
    </row>
    <row r="29" spans="1:14" x14ac:dyDescent="0.25">
      <c r="A29" s="53"/>
      <c r="B29" s="53"/>
      <c r="C29" s="53"/>
      <c r="D29" s="53"/>
      <c r="E29" s="53"/>
      <c r="F29" s="53"/>
      <c r="G29" s="53"/>
      <c r="I29" s="53"/>
      <c r="J29" s="53"/>
      <c r="K29" s="53"/>
      <c r="L29" s="53"/>
    </row>
    <row r="32" spans="1:14" x14ac:dyDescent="0.25">
      <c r="F32" s="25"/>
    </row>
  </sheetData>
  <mergeCells count="19">
    <mergeCell ref="B28:L28"/>
    <mergeCell ref="K10:L10"/>
    <mergeCell ref="A17:D17"/>
    <mergeCell ref="A18:I18"/>
    <mergeCell ref="A20:I20"/>
    <mergeCell ref="A21:I21"/>
    <mergeCell ref="A22:I22"/>
    <mergeCell ref="A23:I23"/>
    <mergeCell ref="A24:I24"/>
    <mergeCell ref="A25:I25"/>
    <mergeCell ref="A26:B26"/>
    <mergeCell ref="B27:L27"/>
    <mergeCell ref="A9:L9"/>
    <mergeCell ref="A19:I19"/>
    <mergeCell ref="A4:L4"/>
    <mergeCell ref="C6:I6"/>
    <mergeCell ref="J6:K6"/>
    <mergeCell ref="F7:L7"/>
    <mergeCell ref="F8:L8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4" zoomScaleNormal="100" workbookViewId="0">
      <selection activeCell="G15" sqref="G15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147" t="s">
        <v>142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6" ht="10.5" customHeight="1" x14ac:dyDescent="0.3">
      <c r="E5" s="5"/>
      <c r="I5" s="5"/>
    </row>
    <row r="6" spans="1:16" ht="27" customHeight="1" x14ac:dyDescent="0.4">
      <c r="C6" s="148" t="s">
        <v>16</v>
      </c>
      <c r="D6" s="148"/>
      <c r="E6" s="148"/>
      <c r="F6" s="148"/>
      <c r="G6" s="148"/>
      <c r="H6" s="148"/>
      <c r="I6" s="148"/>
      <c r="J6" s="146" t="s">
        <v>17</v>
      </c>
      <c r="K6" s="146"/>
      <c r="L6" s="54"/>
      <c r="M6" s="25"/>
    </row>
    <row r="7" spans="1:16" ht="18.75" x14ac:dyDescent="0.3">
      <c r="D7" s="54" t="s">
        <v>18</v>
      </c>
      <c r="E7" s="54"/>
      <c r="F7" s="149" t="s">
        <v>31</v>
      </c>
      <c r="G7" s="149"/>
      <c r="H7" s="149"/>
      <c r="I7" s="149"/>
      <c r="J7" s="149"/>
      <c r="K7" s="149"/>
      <c r="L7" s="149"/>
      <c r="M7" s="25"/>
    </row>
    <row r="8" spans="1:16" ht="16.5" customHeight="1" x14ac:dyDescent="0.3">
      <c r="A8" s="4"/>
      <c r="D8" s="54"/>
      <c r="E8" s="54"/>
      <c r="F8" s="146" t="s">
        <v>42</v>
      </c>
      <c r="G8" s="146"/>
      <c r="H8" s="146"/>
      <c r="I8" s="146"/>
      <c r="J8" s="146"/>
      <c r="K8" s="146"/>
      <c r="L8" s="146"/>
      <c r="M8" s="25"/>
    </row>
    <row r="9" spans="1:16" ht="18.75" customHeight="1" x14ac:dyDescent="0.3">
      <c r="A9" s="146" t="s">
        <v>19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</row>
    <row r="10" spans="1:16" ht="6.75" customHeight="1" x14ac:dyDescent="0.3">
      <c r="K10" s="153"/>
      <c r="L10" s="153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19">
        <v>1</v>
      </c>
      <c r="B12" s="3" t="s">
        <v>45</v>
      </c>
      <c r="C12" s="10" t="s">
        <v>91</v>
      </c>
      <c r="D12" s="28" t="s">
        <v>43</v>
      </c>
      <c r="E12" s="13">
        <v>85000</v>
      </c>
      <c r="F12" s="2"/>
      <c r="G12" s="14"/>
      <c r="H12" s="13">
        <v>85000</v>
      </c>
      <c r="I12" s="13"/>
      <c r="J12" s="27">
        <f>SUM(H12:I12)</f>
        <v>85000</v>
      </c>
      <c r="K12" s="9" t="s">
        <v>143</v>
      </c>
      <c r="L12" s="29" t="s">
        <v>36</v>
      </c>
    </row>
    <row r="13" spans="1:16" ht="20.25" customHeight="1" x14ac:dyDescent="0.25">
      <c r="A13" s="19">
        <v>2</v>
      </c>
      <c r="B13" s="3" t="s">
        <v>62</v>
      </c>
      <c r="C13" s="10" t="s">
        <v>21</v>
      </c>
      <c r="D13" s="7" t="s">
        <v>63</v>
      </c>
      <c r="E13" s="13">
        <v>25000</v>
      </c>
      <c r="F13" s="13"/>
      <c r="G13" s="8"/>
      <c r="H13" s="13"/>
      <c r="I13" s="13"/>
      <c r="J13" s="27">
        <f t="shared" ref="J13:J16" si="0">SUM(H13:I13)</f>
        <v>0</v>
      </c>
      <c r="K13" s="9"/>
      <c r="L13" s="29"/>
      <c r="M13" s="16"/>
      <c r="N13" s="16"/>
      <c r="O13" s="16"/>
      <c r="P13" s="26"/>
    </row>
    <row r="14" spans="1:16" ht="20.25" customHeight="1" x14ac:dyDescent="0.25">
      <c r="A14" s="19">
        <v>3</v>
      </c>
      <c r="B14" s="3" t="s">
        <v>22</v>
      </c>
      <c r="C14" s="10" t="s">
        <v>23</v>
      </c>
      <c r="D14" s="49" t="s">
        <v>24</v>
      </c>
      <c r="E14" s="13">
        <v>22500</v>
      </c>
      <c r="F14" s="13">
        <v>391000</v>
      </c>
      <c r="G14" s="8">
        <v>58500</v>
      </c>
      <c r="H14" s="13"/>
      <c r="I14" s="13"/>
      <c r="J14" s="27">
        <f t="shared" si="0"/>
        <v>0</v>
      </c>
      <c r="K14" s="9"/>
      <c r="L14" s="34"/>
      <c r="M14" s="26"/>
      <c r="N14" s="16"/>
      <c r="O14" s="24"/>
      <c r="P14" s="26"/>
    </row>
    <row r="15" spans="1:16" ht="20.25" customHeight="1" x14ac:dyDescent="0.25">
      <c r="A15" s="19">
        <v>4</v>
      </c>
      <c r="B15" s="3" t="s">
        <v>113</v>
      </c>
      <c r="C15" s="10" t="s">
        <v>26</v>
      </c>
      <c r="D15" s="49" t="s">
        <v>114</v>
      </c>
      <c r="E15" s="13">
        <v>25000</v>
      </c>
      <c r="F15" s="13"/>
      <c r="G15" s="13"/>
      <c r="H15" s="13"/>
      <c r="I15" s="13"/>
      <c r="J15" s="27">
        <f t="shared" si="0"/>
        <v>0</v>
      </c>
      <c r="K15" s="9"/>
      <c r="L15" s="20" t="s">
        <v>137</v>
      </c>
      <c r="N15" s="16"/>
      <c r="O15" s="26"/>
      <c r="P15" s="26"/>
    </row>
    <row r="16" spans="1:16" ht="20.25" customHeight="1" x14ac:dyDescent="0.25">
      <c r="A16" s="19">
        <v>5</v>
      </c>
      <c r="B16" s="3" t="s">
        <v>115</v>
      </c>
      <c r="C16" s="10" t="s">
        <v>27</v>
      </c>
      <c r="D16" s="49" t="s">
        <v>40</v>
      </c>
      <c r="E16" s="13">
        <v>22500</v>
      </c>
      <c r="F16" s="13">
        <v>639250</v>
      </c>
      <c r="G16" s="8">
        <v>51750</v>
      </c>
      <c r="H16" s="13">
        <v>50000</v>
      </c>
      <c r="I16" s="13"/>
      <c r="J16" s="27">
        <f t="shared" si="0"/>
        <v>50000</v>
      </c>
      <c r="K16" s="9"/>
      <c r="L16" s="20" t="s">
        <v>144</v>
      </c>
      <c r="M16" s="25"/>
      <c r="N16" s="24"/>
      <c r="O16" s="26"/>
      <c r="P16" s="26"/>
    </row>
    <row r="17" spans="1:14" ht="24.75" customHeight="1" x14ac:dyDescent="0.25">
      <c r="A17" s="154" t="s">
        <v>38</v>
      </c>
      <c r="B17" s="155"/>
      <c r="C17" s="155"/>
      <c r="D17" s="156"/>
      <c r="E17" s="22">
        <f>SUM(E12:E16)</f>
        <v>180000</v>
      </c>
      <c r="F17" s="30">
        <f t="shared" ref="F17:J17" si="1">SUM(F12:F16)</f>
        <v>1030250</v>
      </c>
      <c r="G17" s="27">
        <f t="shared" si="1"/>
        <v>110250</v>
      </c>
      <c r="H17" s="27">
        <f t="shared" si="1"/>
        <v>135000</v>
      </c>
      <c r="I17" s="27">
        <f t="shared" si="1"/>
        <v>0</v>
      </c>
      <c r="J17" s="27">
        <f t="shared" si="1"/>
        <v>135000</v>
      </c>
      <c r="K17" s="9" t="s">
        <v>148</v>
      </c>
      <c r="L17" s="22" t="s">
        <v>33</v>
      </c>
      <c r="N17" s="24"/>
    </row>
    <row r="18" spans="1:14" ht="17.25" customHeight="1" x14ac:dyDescent="0.3">
      <c r="A18" s="178" t="s">
        <v>34</v>
      </c>
      <c r="B18" s="178"/>
      <c r="C18" s="178"/>
      <c r="D18" s="178"/>
      <c r="E18" s="178"/>
      <c r="F18" s="178"/>
      <c r="G18" s="178"/>
      <c r="H18" s="178"/>
      <c r="I18" s="178"/>
      <c r="J18" s="18">
        <f>-J17*0.1</f>
        <v>-13500</v>
      </c>
      <c r="N18" s="25"/>
    </row>
    <row r="19" spans="1:14" ht="17.25" customHeight="1" x14ac:dyDescent="0.3">
      <c r="A19" s="157" t="s">
        <v>147</v>
      </c>
      <c r="B19" s="158"/>
      <c r="C19" s="158"/>
      <c r="D19" s="158"/>
      <c r="E19" s="158"/>
      <c r="F19" s="158"/>
      <c r="G19" s="158"/>
      <c r="H19" s="158"/>
      <c r="I19" s="159"/>
      <c r="J19" s="59">
        <v>-50000</v>
      </c>
      <c r="N19" s="25"/>
    </row>
    <row r="20" spans="1:14" ht="17.25" customHeight="1" x14ac:dyDescent="0.3">
      <c r="A20" s="179" t="s">
        <v>35</v>
      </c>
      <c r="B20" s="179"/>
      <c r="C20" s="179"/>
      <c r="D20" s="179"/>
      <c r="E20" s="179"/>
      <c r="F20" s="179"/>
      <c r="G20" s="179"/>
      <c r="H20" s="179"/>
      <c r="I20" s="179"/>
      <c r="J20" s="39">
        <f>SUM(J17:J19)</f>
        <v>71500</v>
      </c>
      <c r="N20" s="25"/>
    </row>
    <row r="21" spans="1:14" x14ac:dyDescent="0.25">
      <c r="A21" s="171" t="s">
        <v>145</v>
      </c>
      <c r="B21" s="171"/>
      <c r="C21" s="171"/>
      <c r="D21" s="171"/>
      <c r="E21" s="171"/>
      <c r="F21" s="171"/>
      <c r="G21" s="171"/>
      <c r="H21" s="171"/>
      <c r="I21" s="171"/>
      <c r="J21" s="52">
        <v>79200</v>
      </c>
      <c r="K21" s="26" t="s">
        <v>146</v>
      </c>
      <c r="L21" s="26"/>
      <c r="M21" s="25"/>
    </row>
    <row r="22" spans="1:14" x14ac:dyDescent="0.25">
      <c r="A22" s="171" t="s">
        <v>69</v>
      </c>
      <c r="B22" s="171"/>
      <c r="C22" s="171"/>
      <c r="D22" s="171"/>
      <c r="E22" s="171"/>
      <c r="F22" s="171"/>
      <c r="G22" s="171"/>
      <c r="H22" s="171"/>
      <c r="I22" s="171"/>
      <c r="J22" s="40">
        <v>-9000</v>
      </c>
      <c r="K22" s="26"/>
      <c r="L22" s="26"/>
    </row>
    <row r="23" spans="1:14" x14ac:dyDescent="0.25">
      <c r="A23" s="171" t="s">
        <v>70</v>
      </c>
      <c r="B23" s="171"/>
      <c r="C23" s="171"/>
      <c r="D23" s="171"/>
      <c r="E23" s="171"/>
      <c r="F23" s="171"/>
      <c r="G23" s="171"/>
      <c r="H23" s="171"/>
      <c r="I23" s="171"/>
      <c r="J23" s="40">
        <v>70200</v>
      </c>
      <c r="K23" s="26"/>
      <c r="L23" s="26"/>
    </row>
    <row r="24" spans="1:14" ht="15.75" x14ac:dyDescent="0.25">
      <c r="A24" s="174" t="s">
        <v>133</v>
      </c>
      <c r="B24" s="174"/>
      <c r="C24" s="174"/>
      <c r="D24" s="174"/>
      <c r="E24" s="174"/>
      <c r="F24" s="174"/>
      <c r="G24" s="174"/>
      <c r="H24" s="174"/>
      <c r="I24" s="174"/>
      <c r="J24" s="46">
        <f>J20+J23</f>
        <v>141700</v>
      </c>
    </row>
    <row r="25" spans="1:14" ht="15.75" customHeight="1" x14ac:dyDescent="0.25">
      <c r="A25" s="176" t="s">
        <v>25</v>
      </c>
      <c r="B25" s="177"/>
      <c r="C25" s="37" t="s">
        <v>39</v>
      </c>
      <c r="D25" s="38"/>
      <c r="E25" s="38"/>
    </row>
    <row r="26" spans="1:14" x14ac:dyDescent="0.25">
      <c r="B26" s="183" t="s">
        <v>82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</row>
    <row r="27" spans="1:14" x14ac:dyDescent="0.25">
      <c r="A27" s="53"/>
      <c r="B27" s="152" t="s">
        <v>78</v>
      </c>
      <c r="C27" s="152"/>
      <c r="D27" s="152"/>
      <c r="E27" s="152"/>
      <c r="F27" s="152"/>
      <c r="G27" s="152"/>
      <c r="H27" s="152"/>
      <c r="I27" s="152"/>
      <c r="J27" s="152"/>
      <c r="K27" s="152"/>
      <c r="L27" s="152"/>
    </row>
    <row r="28" spans="1:14" x14ac:dyDescent="0.25">
      <c r="A28" s="53"/>
      <c r="B28" s="53"/>
      <c r="C28" s="53"/>
      <c r="D28" s="53"/>
      <c r="E28" s="53"/>
      <c r="F28" s="53"/>
      <c r="G28" s="53"/>
      <c r="I28" s="53"/>
      <c r="J28" s="53"/>
      <c r="K28" s="53"/>
      <c r="L28" s="53"/>
    </row>
    <row r="30" spans="1:14" x14ac:dyDescent="0.25">
      <c r="H30" s="25"/>
    </row>
    <row r="31" spans="1:14" x14ac:dyDescent="0.25">
      <c r="F31" s="25"/>
    </row>
  </sheetData>
  <mergeCells count="18">
    <mergeCell ref="B27:L27"/>
    <mergeCell ref="K10:L10"/>
    <mergeCell ref="A17:D17"/>
    <mergeCell ref="A18:I18"/>
    <mergeCell ref="A20:I20"/>
    <mergeCell ref="A21:I21"/>
    <mergeCell ref="A22:I22"/>
    <mergeCell ref="A23:I23"/>
    <mergeCell ref="A24:I24"/>
    <mergeCell ref="A25:B25"/>
    <mergeCell ref="B26:L26"/>
    <mergeCell ref="A9:L9"/>
    <mergeCell ref="A19:I19"/>
    <mergeCell ref="A4:L4"/>
    <mergeCell ref="C6:I6"/>
    <mergeCell ref="J6:K6"/>
    <mergeCell ref="F7:L7"/>
    <mergeCell ref="F8:L8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ETAT DES CAUTIONS</vt:lpstr>
      <vt:lpstr>DECEMBRE 2018</vt:lpstr>
      <vt:lpstr>IMPOT 2020</vt:lpstr>
      <vt:lpstr>JANVIER 19</vt:lpstr>
      <vt:lpstr>FEVRIER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  <vt:lpstr>DECEMBRE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2020-12-03T12:19:06Z</cp:lastPrinted>
  <dcterms:created xsi:type="dcterms:W3CDTF">2013-02-10T07:37:00Z</dcterms:created>
  <dcterms:modified xsi:type="dcterms:W3CDTF">2020-12-11T09:29:21Z</dcterms:modified>
</cp:coreProperties>
</file>