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440" windowHeight="7995" firstSheet="1" activeTab="3"/>
  </bookViews>
  <sheets>
    <sheet name="BAUX DE JUILLET 18" sheetId="2" r:id="rId1"/>
    <sheet name="LOYERS ENCAISSES AOUT 1-18" sheetId="4" r:id="rId2"/>
    <sheet name="LOYERS ENCAISSES JUILLET 2-2018" sheetId="5" r:id="rId3"/>
    <sheet name="BILAN JUILLET 2018" sheetId="3" r:id="rId4"/>
  </sheets>
  <calcPr calcId="125725"/>
</workbook>
</file>

<file path=xl/calcChain.xml><?xml version="1.0" encoding="utf-8"?>
<calcChain xmlns="http://schemas.openxmlformats.org/spreadsheetml/2006/main">
  <c r="J8" i="5"/>
  <c r="J9"/>
  <c r="J10"/>
  <c r="J11"/>
  <c r="J12"/>
  <c r="J13"/>
  <c r="J14"/>
  <c r="J15"/>
  <c r="J16"/>
  <c r="J17"/>
  <c r="J9" i="4" l="1"/>
  <c r="J10"/>
  <c r="J11"/>
  <c r="J12"/>
  <c r="J13"/>
  <c r="J14"/>
  <c r="J15"/>
  <c r="J16"/>
  <c r="J17"/>
  <c r="J18"/>
  <c r="J8"/>
  <c r="H19" l="1"/>
  <c r="I19"/>
  <c r="J19"/>
  <c r="G19"/>
  <c r="F19"/>
  <c r="E19"/>
  <c r="J21" i="5" l="1"/>
  <c r="I18"/>
  <c r="H18"/>
  <c r="G18"/>
  <c r="F18"/>
  <c r="J7"/>
  <c r="J18" s="1"/>
  <c r="J21" i="2" l="1"/>
  <c r="G28" l="1"/>
  <c r="G30" s="1"/>
  <c r="J22"/>
  <c r="G13"/>
  <c r="G17" s="1"/>
  <c r="H17" s="1"/>
  <c r="G14" l="1"/>
  <c r="G15" s="1"/>
  <c r="G16" s="1"/>
  <c r="C12" i="3"/>
  <c r="H9" l="1"/>
  <c r="F9"/>
  <c r="E9"/>
  <c r="B12" l="1"/>
  <c r="F12" l="1"/>
  <c r="G12"/>
  <c r="G10" l="1"/>
  <c r="G11"/>
  <c r="H8" l="1"/>
  <c r="H12" s="1"/>
  <c r="F10" l="1"/>
  <c r="F11"/>
  <c r="F8"/>
  <c r="D11" l="1"/>
  <c r="D10"/>
  <c r="E8"/>
  <c r="E12" s="1"/>
  <c r="D12" l="1"/>
  <c r="B14" s="1"/>
  <c r="B16" s="1"/>
  <c r="B13"/>
  <c r="E18" i="5"/>
</calcChain>
</file>

<file path=xl/sharedStrings.xml><?xml version="1.0" encoding="utf-8"?>
<sst xmlns="http://schemas.openxmlformats.org/spreadsheetml/2006/main" count="262" uniqueCount="189">
  <si>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</si>
  <si>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</si>
  <si>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</si>
  <si>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</si>
  <si>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</si>
  <si>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</si>
  <si>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</si>
  <si>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</si>
  <si>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</si>
  <si>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</si>
  <si>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</si>
  <si>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</si>
  <si>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</si>
  <si>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</si>
  <si>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</si>
  <si>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</si>
  <si>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</si>
  <si>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</si>
  <si>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</si>
  <si>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</si>
  <si>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</si>
  <si>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</si>
  <si>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</si>
  <si>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</si>
  <si>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</si>
  <si>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</si>
  <si>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</si>
  <si>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</si>
  <si>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</si>
  <si>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</si>
  <si>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</si>
  <si>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</si>
  <si>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</si>
  <si>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</si>
  <si>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</si>
  <si>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N'DA KOUADIO</t>
  </si>
  <si>
    <t>2011000852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</si>
  <si>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</si>
  <si>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</si>
  <si>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</si>
  <si>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</si>
  <si>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</si>
  <si>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</si>
  <si>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</si>
  <si>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</si>
  <si>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</si>
  <si>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</si>
  <si>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</si>
  <si>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</si>
  <si>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</si>
  <si>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</si>
  <si>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</si>
  <si>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</si>
  <si>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</si>
  <si>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</si>
  <si>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</si>
  <si>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</si>
  <si>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</si>
  <si>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</si>
  <si>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</si>
  <si>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</si>
  <si>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</si>
  <si>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</si>
  <si>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</si>
  <si>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</si>
  <si>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</si>
  <si>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</si>
  <si>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</si>
  <si>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</si>
  <si>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</si>
  <si>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</si>
  <si>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</si>
  <si>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</si>
  <si>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</si>
  <si>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</si>
  <si>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</si>
  <si>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</si>
  <si>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</si>
  <si>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</si>
  <si>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</si>
  <si>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</si>
  <si>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</si>
  <si>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</si>
  <si>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</si>
  <si>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</si>
  <si>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</si>
  <si>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</si>
  <si>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</si>
  <si>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</si>
  <si>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</si>
  <si>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</si>
  <si>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</si>
  <si>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</si>
  <si>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</si>
  <si>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DAI FUSHUN (LES CHINOIS)</t>
  </si>
  <si>
    <t>77443174 - 57575225</t>
  </si>
  <si>
    <t>M BLAISE KOFFI 47 12 16 83 OCCUPE L'APPARTEMENT 1D1 EN ACCORD AVEC LE MDL GOUAL HAMED BEN I HORS D'ABIDJAN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</si>
  <si>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</si>
  <si>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</si>
  <si>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</si>
  <si>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</si>
  <si>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</si>
  <si>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</si>
  <si>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</si>
  <si>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</si>
  <si>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</si>
  <si>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</si>
  <si>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</si>
  <si>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3G2</t>
  </si>
  <si>
    <t>TOURE KOSSA BLE ERIC (SGBCI)</t>
  </si>
  <si>
    <t>3D1</t>
  </si>
  <si>
    <t>BANQUE : SIB</t>
  </si>
  <si>
    <t>BANQUE : SGCI</t>
  </si>
  <si>
    <t>PRELEVEMENT DIRECT DES IMPOTS 12% SUR LES BAUX</t>
  </si>
  <si>
    <t>BAH ALLASSANE</t>
  </si>
  <si>
    <t>47135692</t>
  </si>
  <si>
    <t>09241251</t>
  </si>
  <si>
    <t>07678755</t>
  </si>
  <si>
    <t>07595990</t>
  </si>
  <si>
    <t xml:space="preserve">09987300 </t>
  </si>
  <si>
    <t>PENALITES</t>
  </si>
  <si>
    <t>ESPECES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</si>
  <si>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</si>
  <si>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</si>
  <si>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</si>
  <si>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</si>
  <si>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</si>
  <si>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</si>
  <si>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</si>
  <si>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</si>
  <si>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</si>
  <si>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MONTANT TOTAL VIRE </t>
  </si>
  <si>
    <t xml:space="preserve">COMMISSION BAUX CCGIM </t>
  </si>
  <si>
    <t>N'GUESSAN LOUKOU ALAIN</t>
  </si>
  <si>
    <t>BAIL DE M ZAMBLE BI IRIE DOMINIQUE N° CC 9102014T</t>
  </si>
  <si>
    <t>REMBOURSEMENT 4 X 61 600 F</t>
  </si>
  <si>
    <t>KAMBIRE</t>
  </si>
  <si>
    <t>DE 11/2017  A  02/2018</t>
  </si>
  <si>
    <t>REMBOURSEMENT DE 7 MOIS X 70 000 F CFA DE BAUX VIRES A LA SGBCI POUR M ZAMBLE  A COMPTER DE NOVEMBRE 2017 JUSQU’À FEVRIER 2018 (8X61600 F CFA= 492 800 F CFA)</t>
  </si>
  <si>
    <t>3D2 OCCUPE PAR LE MDL TANOH N'DRI BERENGER A COMPTER DE SEPTEMBRE 2016 . LA GENDARMERIE A DECIDE PAYER 140 000 F CFA EN 10 MOIS A COMPTER DE FEVRIER 2018</t>
  </si>
  <si>
    <t>LES 140 000 F CFA A RECUPERER  EN DECEMBRE 2018 A LA GENDARMERIE VOIR M DOUMBIA AU 07 62 40 73 (TRAITE LE MERCREDI 17 JANVIER 2018)</t>
  </si>
  <si>
    <t>NB: PAIEMENT SUSPENDU FIN FEVRIER ET UN MOIS PAYE  FIN MARS 2018</t>
  </si>
  <si>
    <t>MONTANT REMBOURSE</t>
  </si>
  <si>
    <t>61 600 X 7</t>
  </si>
  <si>
    <t>MONTANT VIRE CHEZ M ZAMBLE A LA SGBCI PENDANT  7 MOIS (AVRIL 2016 A OCTOBRE 2016)</t>
  </si>
  <si>
    <t>70 000 X 7</t>
  </si>
  <si>
    <t>RESTE A PAYER</t>
  </si>
  <si>
    <t>CETTE SOMME SERA RECUPEREE PAR LE CCGIM ET REVERSE SUR LE COMPTE DE HADJA KOURANIMA</t>
  </si>
  <si>
    <t>CE BAIL EST RESILIE LE 31 MARS 2018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</si>
  <si>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</si>
  <si>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</si>
  <si>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10/06/18</t>
  </si>
  <si>
    <t>PAPA FOFANA</t>
  </si>
  <si>
    <t>M MA YANCHUN</t>
  </si>
  <si>
    <t>YOPOUGON NIANGON ACADEMIE 07/18</t>
  </si>
  <si>
    <t>M IRIE BI CLEMENT</t>
  </si>
  <si>
    <t>07744211-44702857</t>
  </si>
  <si>
    <t>BHCI 06/18</t>
  </si>
  <si>
    <t>NOUVEAU GERANT DU MAGASIN GAZ : M IRIE BI CLEMENT : 07 74 42 11 - 44 70 28 57</t>
  </si>
  <si>
    <t>M DA FUSHUN S'EST FAIRT REMPLACE PAR M MA YANCHUN QUI PAYE LE LOYER AVANT CONSOMMATION  IL A DONC PAYE LESLOYERS DE MAI ET DE JUIN 2018</t>
  </si>
  <si>
    <t>TOTAL A VERSER</t>
  </si>
  <si>
    <t>CCGIM</t>
  </si>
  <si>
    <t>08511244-09805919</t>
  </si>
  <si>
    <t>27/07/2018</t>
  </si>
  <si>
    <t>BILAN : MOIS DE JUILLET 2018</t>
  </si>
  <si>
    <t>ETAT DES ENCAISSEMENTS : MOIS D'AOUT  1 2018</t>
  </si>
  <si>
    <t>02/08/18</t>
  </si>
  <si>
    <t xml:space="preserve">Mlle DIOMANDE KONIA </t>
  </si>
  <si>
    <t>78740950</t>
  </si>
  <si>
    <t>22/07/18</t>
  </si>
  <si>
    <t>ESPECES 08+09/18</t>
  </si>
  <si>
    <t>1G1</t>
  </si>
  <si>
    <t>ETAT DES ENCAISSEMENTS : MOIS DE JUILLET 2 2018</t>
  </si>
  <si>
    <t>RELEVE MENSUEL DES BAUX : MOIS DE JUILLET 2018</t>
  </si>
  <si>
    <t>11/08/18</t>
  </si>
  <si>
    <t>ORANGE MONEY</t>
  </si>
  <si>
    <t>15/08/18</t>
  </si>
  <si>
    <t>MTN</t>
  </si>
  <si>
    <t>13/08/18</t>
  </si>
  <si>
    <t>17/08/18</t>
  </si>
  <si>
    <t>06/18 BHCI</t>
  </si>
  <si>
    <t>YOPOUGON NIANGON ACADEMIE 08/18</t>
  </si>
  <si>
    <t>AVANCE 2 MOIS DE 1G3 22/07/2018</t>
  </si>
  <si>
    <t>M FOFANA MOUSSA 3D1 : VIREMENT DE 40 000 F CFA LOYER DE MAI 2018 PARVENU A LA BHCI  LE 17/08/2018</t>
  </si>
  <si>
    <t>14/08/18</t>
  </si>
  <si>
    <t>25/08/18</t>
  </si>
  <si>
    <t>10/08/18</t>
  </si>
  <si>
    <t>06/08/18</t>
  </si>
  <si>
    <t>01/08/18</t>
  </si>
</sst>
</file>

<file path=xl/styles.xml><?xml version="1.0" encoding="utf-8"?>
<styleSheet xmlns="http://schemas.openxmlformats.org/spreadsheetml/2006/main">
  <numFmts count="2">
    <numFmt numFmtId="164" formatCode="#,##0\ &quot;F&quot;;[Red]\-#,##0\ &quot;F&quot;"/>
    <numFmt numFmtId="165" formatCode="#,##0\ &quot;F&quot;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49" fontId="8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0" xfId="0" applyFont="1" applyBorder="1"/>
    <xf numFmtId="0" fontId="1" fillId="0" borderId="0" xfId="0" applyFont="1" applyBorder="1"/>
    <xf numFmtId="0" fontId="10" fillId="0" borderId="1" xfId="0" applyFont="1" applyBorder="1"/>
    <xf numFmtId="3" fontId="0" fillId="0" borderId="0" xfId="0" applyNumberFormat="1"/>
    <xf numFmtId="164" fontId="0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3" fontId="11" fillId="0" borderId="9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1" fillId="0" borderId="1" xfId="0" applyFon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opLeftCell="A16" zoomScale="115" zoomScaleNormal="115" workbookViewId="0">
      <selection activeCell="A2" sqref="A2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>
      <c r="A1" s="124" t="s">
        <v>173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"/>
    </row>
    <row r="2" spans="1:12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5" t="s">
        <v>6</v>
      </c>
      <c r="K3" s="125"/>
      <c r="L3" s="125"/>
    </row>
    <row r="4" spans="1:12" ht="15" customHeight="1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5" t="s">
        <v>87</v>
      </c>
      <c r="K4" s="125"/>
      <c r="L4" s="125"/>
    </row>
    <row r="5" spans="1:12" ht="18.75">
      <c r="A5" s="95"/>
      <c r="J5" s="117" t="s">
        <v>88</v>
      </c>
      <c r="K5" s="117"/>
      <c r="L5" s="117"/>
    </row>
    <row r="6" spans="1:12" ht="31.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6" t="s">
        <v>19</v>
      </c>
      <c r="K6" s="126"/>
      <c r="L6" s="93" t="s">
        <v>20</v>
      </c>
    </row>
    <row r="7" spans="1:12" ht="15.75">
      <c r="A7" s="8">
        <v>1</v>
      </c>
      <c r="B7" s="15" t="s">
        <v>38</v>
      </c>
      <c r="C7" s="60" t="s">
        <v>39</v>
      </c>
      <c r="D7" s="8">
        <v>28226</v>
      </c>
      <c r="E7" s="43" t="s">
        <v>29</v>
      </c>
      <c r="F7" s="10" t="s">
        <v>40</v>
      </c>
      <c r="G7" s="8">
        <v>70000</v>
      </c>
      <c r="H7" s="43"/>
      <c r="I7" s="9"/>
      <c r="J7" s="8"/>
      <c r="K7" s="9"/>
      <c r="L7" s="10" t="s">
        <v>41</v>
      </c>
    </row>
    <row r="8" spans="1:12" ht="15.75">
      <c r="A8" s="8">
        <v>2</v>
      </c>
      <c r="B8" s="7" t="s">
        <v>109</v>
      </c>
      <c r="C8" s="60" t="s">
        <v>28</v>
      </c>
      <c r="D8" s="8">
        <v>44521</v>
      </c>
      <c r="E8" s="43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>
      <c r="A9" s="8">
        <v>3</v>
      </c>
      <c r="B9" s="7" t="s">
        <v>32</v>
      </c>
      <c r="C9" s="60" t="s">
        <v>28</v>
      </c>
      <c r="D9" s="8">
        <v>41401</v>
      </c>
      <c r="E9" s="43" t="s">
        <v>29</v>
      </c>
      <c r="F9" s="10" t="s">
        <v>33</v>
      </c>
      <c r="G9" s="8">
        <v>70000</v>
      </c>
      <c r="H9" s="14"/>
      <c r="I9" s="8"/>
      <c r="J9" s="88">
        <v>57636449</v>
      </c>
      <c r="K9" s="12"/>
      <c r="L9" s="10" t="s">
        <v>34</v>
      </c>
    </row>
    <row r="10" spans="1:12" ht="15.75" customHeight="1">
      <c r="A10" s="8">
        <v>4</v>
      </c>
      <c r="B10" s="7" t="s">
        <v>89</v>
      </c>
      <c r="C10" s="60" t="s">
        <v>22</v>
      </c>
      <c r="D10" s="8">
        <v>67664</v>
      </c>
      <c r="E10" s="43" t="s">
        <v>23</v>
      </c>
      <c r="F10" s="10"/>
      <c r="G10" s="8">
        <v>70000</v>
      </c>
      <c r="H10" s="14"/>
      <c r="I10" s="8"/>
      <c r="J10" s="88" t="s">
        <v>90</v>
      </c>
      <c r="K10" s="88" t="s">
        <v>91</v>
      </c>
      <c r="L10" s="10" t="s">
        <v>63</v>
      </c>
    </row>
    <row r="11" spans="1:12" ht="15.75" customHeight="1">
      <c r="A11" s="8">
        <v>5</v>
      </c>
      <c r="B11" s="7" t="s">
        <v>21</v>
      </c>
      <c r="C11" s="60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88" t="s">
        <v>25</v>
      </c>
      <c r="K11" s="94"/>
      <c r="L11" s="13" t="s">
        <v>26</v>
      </c>
    </row>
    <row r="12" spans="1:12" ht="15.75">
      <c r="A12" s="8">
        <v>6</v>
      </c>
      <c r="B12" s="15" t="s">
        <v>102</v>
      </c>
      <c r="C12" s="60" t="s">
        <v>28</v>
      </c>
      <c r="D12" s="8">
        <v>48716</v>
      </c>
      <c r="E12" s="43" t="s">
        <v>29</v>
      </c>
      <c r="F12" s="10" t="s">
        <v>103</v>
      </c>
      <c r="G12" s="8">
        <v>90000</v>
      </c>
      <c r="H12" s="8">
        <v>210000</v>
      </c>
      <c r="I12" s="52"/>
      <c r="J12" s="88" t="s">
        <v>104</v>
      </c>
      <c r="K12" s="88" t="s">
        <v>105</v>
      </c>
      <c r="L12" s="10" t="s">
        <v>106</v>
      </c>
    </row>
    <row r="13" spans="1:12" ht="15" customHeight="1">
      <c r="A13" s="127" t="s">
        <v>42</v>
      </c>
      <c r="B13" s="128"/>
      <c r="C13" s="128"/>
      <c r="D13" s="128"/>
      <c r="E13" s="128"/>
      <c r="F13" s="129"/>
      <c r="G13" s="16">
        <f>SUM(G7:G12)</f>
        <v>440000</v>
      </c>
      <c r="H13" s="17"/>
      <c r="I13" s="16"/>
      <c r="J13" s="18"/>
      <c r="K13" s="18"/>
    </row>
    <row r="14" spans="1:12" ht="15" customHeight="1">
      <c r="A14" s="130" t="s">
        <v>113</v>
      </c>
      <c r="B14" s="131"/>
      <c r="C14" s="131"/>
      <c r="D14" s="131"/>
      <c r="E14" s="131"/>
      <c r="F14" s="132"/>
      <c r="G14" s="19">
        <f>(G13*0.12)</f>
        <v>52800</v>
      </c>
      <c r="H14" s="20"/>
      <c r="I14" s="21"/>
      <c r="J14" s="18"/>
      <c r="K14" s="18"/>
    </row>
    <row r="15" spans="1:12" ht="15" customHeight="1">
      <c r="A15" s="130" t="s">
        <v>130</v>
      </c>
      <c r="B15" s="131"/>
      <c r="C15" s="131"/>
      <c r="D15" s="131"/>
      <c r="E15" s="131"/>
      <c r="F15" s="132"/>
      <c r="G15" s="46">
        <f>G13-G14</f>
        <v>387200</v>
      </c>
      <c r="H15" s="20"/>
      <c r="I15" s="21"/>
      <c r="J15" s="18"/>
      <c r="K15" s="18"/>
    </row>
    <row r="16" spans="1:12" ht="15" customHeight="1">
      <c r="A16" s="133" t="s">
        <v>131</v>
      </c>
      <c r="B16" s="134"/>
      <c r="C16" s="134"/>
      <c r="D16" s="134"/>
      <c r="E16" s="134"/>
      <c r="F16" s="135"/>
      <c r="G16" s="46">
        <f>SUM(G15:G15)</f>
        <v>387200</v>
      </c>
      <c r="H16" s="20"/>
      <c r="I16" s="21"/>
      <c r="J16" s="18"/>
      <c r="K16" s="18"/>
    </row>
    <row r="17" spans="1:14" ht="15" customHeight="1">
      <c r="A17" s="136" t="s">
        <v>132</v>
      </c>
      <c r="B17" s="137"/>
      <c r="C17" s="137"/>
      <c r="D17" s="137"/>
      <c r="E17" s="137"/>
      <c r="F17" s="138"/>
      <c r="G17" s="77">
        <f>G13*0.05</f>
        <v>22000</v>
      </c>
      <c r="H17" s="139">
        <f>SUM(G17:G17)</f>
        <v>22000</v>
      </c>
      <c r="I17" s="140"/>
      <c r="J17" s="22"/>
      <c r="M17" s="19"/>
    </row>
    <row r="18" spans="1:14" ht="15" customHeight="1">
      <c r="A18" s="78">
        <v>1</v>
      </c>
      <c r="B18" s="79" t="s">
        <v>133</v>
      </c>
      <c r="C18" s="78"/>
      <c r="D18" s="80">
        <v>29450</v>
      </c>
      <c r="E18" s="113" t="s">
        <v>134</v>
      </c>
      <c r="F18" s="114"/>
      <c r="G18" s="114"/>
      <c r="H18" s="114"/>
      <c r="I18" s="114"/>
      <c r="J18" s="115" t="s">
        <v>135</v>
      </c>
      <c r="K18" s="115"/>
      <c r="L18" s="115"/>
    </row>
    <row r="19" spans="1:14" ht="15" customHeight="1">
      <c r="A19" s="78">
        <v>2</v>
      </c>
      <c r="B19" s="79" t="s">
        <v>136</v>
      </c>
      <c r="C19" s="78"/>
      <c r="D19" s="80">
        <v>61761</v>
      </c>
      <c r="E19" s="113" t="s">
        <v>134</v>
      </c>
      <c r="F19" s="114"/>
      <c r="G19" s="114"/>
      <c r="H19" s="114"/>
      <c r="I19" s="114"/>
      <c r="J19" s="116" t="s">
        <v>137</v>
      </c>
      <c r="K19" s="116"/>
      <c r="L19" s="116"/>
    </row>
    <row r="20" spans="1:14" ht="7.5" customHeight="1">
      <c r="A20" s="117"/>
      <c r="B20" s="117"/>
      <c r="C20" s="117"/>
      <c r="D20" s="117"/>
      <c r="E20" s="117"/>
      <c r="F20" s="117"/>
      <c r="G20" s="117"/>
      <c r="H20" s="117"/>
      <c r="I20" s="117"/>
    </row>
    <row r="21" spans="1:14" ht="18.75">
      <c r="A21" s="118" t="s">
        <v>111</v>
      </c>
      <c r="B21" s="118"/>
      <c r="C21" s="118"/>
      <c r="D21" s="118"/>
      <c r="E21" s="119">
        <v>264000</v>
      </c>
      <c r="F21" s="120"/>
      <c r="G21" s="120"/>
      <c r="H21" s="120"/>
      <c r="I21" s="61">
        <v>4</v>
      </c>
      <c r="J21" s="121">
        <f>SUM(E21:H21)</f>
        <v>264000</v>
      </c>
      <c r="K21" s="122"/>
    </row>
    <row r="22" spans="1:14" ht="17.25" customHeight="1">
      <c r="A22" s="118" t="s">
        <v>112</v>
      </c>
      <c r="B22" s="118"/>
      <c r="C22" s="118"/>
      <c r="D22" s="118"/>
      <c r="E22" s="119">
        <v>123200</v>
      </c>
      <c r="F22" s="120"/>
      <c r="G22" s="120"/>
      <c r="H22" s="120"/>
      <c r="I22" s="62">
        <v>2</v>
      </c>
      <c r="J22" s="121">
        <f>SUM(E22)</f>
        <v>123200</v>
      </c>
      <c r="K22" s="122"/>
      <c r="M22" s="99"/>
    </row>
    <row r="23" spans="1:14">
      <c r="A23" s="123" t="s">
        <v>96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45"/>
      <c r="N23" s="45"/>
    </row>
    <row r="24" spans="1:14">
      <c r="A24" s="123" t="s">
        <v>139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45"/>
      <c r="N24" s="45"/>
    </row>
    <row r="25" spans="1:14" ht="12.75" customHeight="1">
      <c r="A25" s="123" t="s">
        <v>140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96"/>
      <c r="N25" s="97"/>
    </row>
    <row r="26" spans="1:14">
      <c r="A26" s="123" t="s">
        <v>138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</row>
    <row r="27" spans="1:14">
      <c r="A27" s="123" t="s">
        <v>141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</row>
    <row r="28" spans="1:14">
      <c r="A28" s="143" t="s">
        <v>142</v>
      </c>
      <c r="B28" s="143"/>
      <c r="C28" s="143"/>
      <c r="D28" s="143"/>
      <c r="E28" s="144"/>
      <c r="F28" s="83" t="s">
        <v>143</v>
      </c>
      <c r="G28" s="83">
        <f>-61600*7</f>
        <v>-431200</v>
      </c>
    </row>
    <row r="29" spans="1:14">
      <c r="A29" s="145" t="s">
        <v>144</v>
      </c>
      <c r="B29" s="145"/>
      <c r="C29" s="145"/>
      <c r="D29" s="145"/>
      <c r="E29" s="146"/>
      <c r="F29" s="83" t="s">
        <v>145</v>
      </c>
      <c r="G29" s="83">
        <v>490000</v>
      </c>
    </row>
    <row r="30" spans="1:14">
      <c r="F30" s="98" t="s">
        <v>146</v>
      </c>
      <c r="G30" s="21">
        <f>SUM(G28:G29)</f>
        <v>58800</v>
      </c>
    </row>
    <row r="31" spans="1:14">
      <c r="A31" s="141" t="s">
        <v>147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</row>
    <row r="32" spans="1:14" ht="7.5" customHeight="1">
      <c r="E32" s="45"/>
      <c r="F32" s="96"/>
      <c r="G32" s="97"/>
      <c r="H32" s="45"/>
    </row>
    <row r="33" spans="1:12" ht="15.75">
      <c r="A33" s="8"/>
      <c r="B33" s="7" t="s">
        <v>35</v>
      </c>
      <c r="C33" s="60" t="s">
        <v>28</v>
      </c>
      <c r="D33" s="8">
        <v>41788</v>
      </c>
      <c r="E33" s="43" t="s">
        <v>29</v>
      </c>
      <c r="F33" s="10" t="s">
        <v>36</v>
      </c>
      <c r="G33" s="8"/>
      <c r="H33" s="14"/>
      <c r="I33" s="8"/>
      <c r="J33" s="8"/>
      <c r="K33" s="9"/>
      <c r="L33" s="10" t="s">
        <v>37</v>
      </c>
    </row>
    <row r="34" spans="1:12">
      <c r="A34" s="112" t="s">
        <v>148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</row>
  </sheetData>
  <mergeCells count="31">
    <mergeCell ref="H17:I17"/>
    <mergeCell ref="A31:L31"/>
    <mergeCell ref="A26:L26"/>
    <mergeCell ref="A27:L27"/>
    <mergeCell ref="A25:L25"/>
    <mergeCell ref="A28:E28"/>
    <mergeCell ref="A29:E29"/>
    <mergeCell ref="A13:F13"/>
    <mergeCell ref="A14:F14"/>
    <mergeCell ref="A15:F15"/>
    <mergeCell ref="A16:F16"/>
    <mergeCell ref="A17:F17"/>
    <mergeCell ref="A1:K1"/>
    <mergeCell ref="J3:L3"/>
    <mergeCell ref="J6:K6"/>
    <mergeCell ref="J5:L5"/>
    <mergeCell ref="J4:L4"/>
    <mergeCell ref="A34:L34"/>
    <mergeCell ref="E18:I18"/>
    <mergeCell ref="J18:L18"/>
    <mergeCell ref="E19:I19"/>
    <mergeCell ref="J19:L19"/>
    <mergeCell ref="A20:I20"/>
    <mergeCell ref="A21:D21"/>
    <mergeCell ref="E21:H21"/>
    <mergeCell ref="J21:K21"/>
    <mergeCell ref="A22:D22"/>
    <mergeCell ref="E22:H22"/>
    <mergeCell ref="J22:K22"/>
    <mergeCell ref="A23:L23"/>
    <mergeCell ref="A24:L2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4" workbookViewId="0">
      <selection activeCell="L20" sqref="L20"/>
    </sheetView>
  </sheetViews>
  <sheetFormatPr baseColWidth="10" defaultRowHeight="15"/>
  <cols>
    <col min="1" max="1" width="3" customWidth="1"/>
    <col min="2" max="2" width="23.710937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>
      <c r="A1" s="148" t="s">
        <v>165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3" ht="18.75">
      <c r="A2" s="2" t="s">
        <v>0</v>
      </c>
      <c r="E2" s="149" t="s">
        <v>97</v>
      </c>
      <c r="F2" s="149"/>
      <c r="G2" s="149"/>
      <c r="H2" s="149"/>
      <c r="I2" s="149"/>
      <c r="J2" s="149"/>
      <c r="K2" s="149" t="s">
        <v>2</v>
      </c>
      <c r="L2" s="149"/>
    </row>
    <row r="3" spans="1:13" ht="18.75">
      <c r="A3" s="2" t="s">
        <v>3</v>
      </c>
      <c r="E3" s="24"/>
      <c r="F3" s="24"/>
      <c r="G3" s="24"/>
      <c r="H3" s="24" t="s">
        <v>5</v>
      </c>
      <c r="I3" s="24"/>
      <c r="K3" s="150" t="s">
        <v>100</v>
      </c>
      <c r="L3" s="150"/>
    </row>
    <row r="4" spans="1:13" ht="18.75">
      <c r="A4" s="2" t="s">
        <v>7</v>
      </c>
      <c r="D4" s="110" t="s">
        <v>43</v>
      </c>
      <c r="E4" s="110"/>
      <c r="F4" s="110"/>
      <c r="G4" s="110"/>
      <c r="H4" s="110" t="s">
        <v>44</v>
      </c>
      <c r="I4" s="110"/>
      <c r="J4" s="110"/>
      <c r="K4" s="125" t="s">
        <v>87</v>
      </c>
      <c r="L4" s="125"/>
      <c r="M4" s="125"/>
    </row>
    <row r="5" spans="1:13">
      <c r="K5" s="147" t="s">
        <v>88</v>
      </c>
      <c r="L5" s="147"/>
      <c r="M5" s="147"/>
    </row>
    <row r="6" spans="1:13">
      <c r="K6" s="108"/>
      <c r="L6" s="108"/>
      <c r="M6" s="109"/>
    </row>
    <row r="7" spans="1:13" ht="12.75" customHeight="1">
      <c r="A7" s="107" t="s">
        <v>10</v>
      </c>
      <c r="B7" s="26" t="s">
        <v>11</v>
      </c>
      <c r="C7" s="26" t="s">
        <v>47</v>
      </c>
      <c r="D7" s="26" t="s">
        <v>19</v>
      </c>
      <c r="E7" s="26" t="s">
        <v>48</v>
      </c>
      <c r="F7" s="26" t="s">
        <v>120</v>
      </c>
      <c r="G7" s="26" t="s">
        <v>49</v>
      </c>
      <c r="H7" s="27" t="s">
        <v>50</v>
      </c>
      <c r="I7" s="26" t="s">
        <v>17</v>
      </c>
      <c r="J7" s="28" t="s">
        <v>51</v>
      </c>
      <c r="K7" s="26" t="s">
        <v>52</v>
      </c>
      <c r="L7" s="28" t="s">
        <v>86</v>
      </c>
      <c r="M7" s="45"/>
    </row>
    <row r="8" spans="1:13" ht="14.25" customHeight="1">
      <c r="A8" s="13">
        <v>1</v>
      </c>
      <c r="B8" s="48" t="s">
        <v>98</v>
      </c>
      <c r="C8" s="30" t="s">
        <v>59</v>
      </c>
      <c r="D8" s="47" t="s">
        <v>99</v>
      </c>
      <c r="E8" s="54">
        <v>35000</v>
      </c>
      <c r="F8" s="54"/>
      <c r="G8" s="48"/>
      <c r="H8" s="54">
        <v>35000</v>
      </c>
      <c r="I8" s="48"/>
      <c r="J8" s="54">
        <f>SUM(H8:I8)</f>
        <v>35000</v>
      </c>
      <c r="K8" s="76" t="s">
        <v>174</v>
      </c>
      <c r="L8" s="55" t="s">
        <v>175</v>
      </c>
    </row>
    <row r="9" spans="1:13" ht="14.25" customHeight="1">
      <c r="A9" s="13">
        <v>2</v>
      </c>
      <c r="B9" s="48" t="s">
        <v>122</v>
      </c>
      <c r="C9" s="30" t="s">
        <v>62</v>
      </c>
      <c r="D9" s="47" t="s">
        <v>123</v>
      </c>
      <c r="E9" s="54">
        <v>35000</v>
      </c>
      <c r="F9" s="54">
        <v>14000</v>
      </c>
      <c r="G9" s="54">
        <v>119000</v>
      </c>
      <c r="H9" s="54">
        <v>35000</v>
      </c>
      <c r="I9" s="54"/>
      <c r="J9" s="54">
        <f t="shared" ref="J9:J18" si="0">SUM(H9:I9)</f>
        <v>35000</v>
      </c>
      <c r="K9" s="76" t="s">
        <v>176</v>
      </c>
      <c r="L9" s="55" t="s">
        <v>121</v>
      </c>
    </row>
    <row r="10" spans="1:13" ht="17.25" customHeight="1">
      <c r="A10" s="13">
        <v>3</v>
      </c>
      <c r="B10" s="48" t="s">
        <v>149</v>
      </c>
      <c r="C10" s="30" t="s">
        <v>37</v>
      </c>
      <c r="D10" s="47" t="s">
        <v>150</v>
      </c>
      <c r="E10" s="54">
        <v>70000</v>
      </c>
      <c r="F10" s="54"/>
      <c r="G10" s="54"/>
      <c r="H10" s="54">
        <v>70000</v>
      </c>
      <c r="I10" s="54"/>
      <c r="J10" s="54">
        <f t="shared" si="0"/>
        <v>70000</v>
      </c>
      <c r="K10" s="76" t="s">
        <v>166</v>
      </c>
      <c r="L10" s="55" t="s">
        <v>121</v>
      </c>
    </row>
    <row r="11" spans="1:13" ht="17.25" customHeight="1">
      <c r="A11" s="13">
        <v>4</v>
      </c>
      <c r="B11" s="48" t="s">
        <v>153</v>
      </c>
      <c r="C11" s="30" t="s">
        <v>72</v>
      </c>
      <c r="D11" s="47" t="s">
        <v>95</v>
      </c>
      <c r="E11" s="54">
        <v>120000</v>
      </c>
      <c r="F11" s="54"/>
      <c r="G11" s="54"/>
      <c r="H11" s="54">
        <v>120000</v>
      </c>
      <c r="I11" s="54"/>
      <c r="J11" s="54">
        <f t="shared" si="0"/>
        <v>120000</v>
      </c>
      <c r="K11" s="76" t="s">
        <v>185</v>
      </c>
      <c r="L11" s="55" t="s">
        <v>121</v>
      </c>
    </row>
    <row r="12" spans="1:13" ht="20.25" customHeight="1">
      <c r="A12" s="13">
        <v>5</v>
      </c>
      <c r="B12" s="48" t="s">
        <v>155</v>
      </c>
      <c r="C12" s="30" t="s">
        <v>53</v>
      </c>
      <c r="D12" s="47" t="s">
        <v>156</v>
      </c>
      <c r="E12" s="54">
        <v>30000</v>
      </c>
      <c r="F12" s="100">
        <v>12000</v>
      </c>
      <c r="G12" s="100">
        <v>102000</v>
      </c>
      <c r="H12" s="54">
        <v>30000</v>
      </c>
      <c r="I12" s="54">
        <v>10000</v>
      </c>
      <c r="J12" s="54">
        <f t="shared" si="0"/>
        <v>40000</v>
      </c>
      <c r="K12" s="76" t="s">
        <v>174</v>
      </c>
      <c r="L12" s="55" t="s">
        <v>177</v>
      </c>
    </row>
    <row r="13" spans="1:13" ht="18" customHeight="1">
      <c r="A13" s="13">
        <v>6</v>
      </c>
      <c r="B13" s="72" t="s">
        <v>167</v>
      </c>
      <c r="C13" s="30" t="s">
        <v>66</v>
      </c>
      <c r="D13" s="47" t="s">
        <v>168</v>
      </c>
      <c r="E13" s="54">
        <v>40000</v>
      </c>
      <c r="F13" s="100"/>
      <c r="G13" s="100"/>
      <c r="H13" s="54">
        <v>80000</v>
      </c>
      <c r="I13" s="54"/>
      <c r="J13" s="54">
        <f t="shared" si="0"/>
        <v>80000</v>
      </c>
      <c r="K13" s="76" t="s">
        <v>169</v>
      </c>
      <c r="L13" s="55" t="s">
        <v>170</v>
      </c>
    </row>
    <row r="14" spans="1:13" ht="13.5" customHeight="1">
      <c r="A14" s="13">
        <v>7</v>
      </c>
      <c r="B14" s="72"/>
      <c r="C14" s="30" t="s">
        <v>171</v>
      </c>
      <c r="D14" s="47"/>
      <c r="E14" s="54">
        <v>50000</v>
      </c>
      <c r="F14" s="100"/>
      <c r="G14" s="100"/>
      <c r="H14" s="54"/>
      <c r="I14" s="54"/>
      <c r="J14" s="54">
        <f t="shared" si="0"/>
        <v>0</v>
      </c>
      <c r="K14" s="76"/>
      <c r="L14" s="55"/>
    </row>
    <row r="15" spans="1:13" ht="15.75">
      <c r="A15" s="13">
        <v>8</v>
      </c>
      <c r="B15" s="72"/>
      <c r="C15" s="30" t="s">
        <v>92</v>
      </c>
      <c r="D15" s="47"/>
      <c r="E15" s="54">
        <v>50000</v>
      </c>
      <c r="F15" s="100"/>
      <c r="G15" s="100"/>
      <c r="H15" s="54"/>
      <c r="I15" s="54"/>
      <c r="J15" s="54">
        <f t="shared" si="0"/>
        <v>0</v>
      </c>
      <c r="K15" s="76"/>
      <c r="L15" s="55"/>
    </row>
    <row r="16" spans="1:13" ht="15.75">
      <c r="A16" s="13">
        <v>9</v>
      </c>
      <c r="B16" s="72"/>
      <c r="C16" s="30" t="s">
        <v>69</v>
      </c>
      <c r="D16" s="47"/>
      <c r="E16" s="54">
        <v>50000</v>
      </c>
      <c r="F16" s="100"/>
      <c r="G16" s="100"/>
      <c r="H16" s="54"/>
      <c r="I16" s="54"/>
      <c r="J16" s="54">
        <f t="shared" si="0"/>
        <v>0</v>
      </c>
      <c r="K16" s="76"/>
      <c r="L16" s="55"/>
    </row>
    <row r="17" spans="1:12" ht="18" customHeight="1">
      <c r="A17" s="13">
        <v>10</v>
      </c>
      <c r="B17" s="72"/>
      <c r="C17" s="30" t="s">
        <v>70</v>
      </c>
      <c r="D17" s="47"/>
      <c r="E17" s="54">
        <v>50000</v>
      </c>
      <c r="F17" s="100"/>
      <c r="G17" s="100"/>
      <c r="H17" s="54"/>
      <c r="I17" s="54"/>
      <c r="J17" s="54">
        <f t="shared" si="0"/>
        <v>0</v>
      </c>
      <c r="K17" s="76"/>
      <c r="L17" s="55"/>
    </row>
    <row r="18" spans="1:12" ht="15.75">
      <c r="A18" s="13">
        <v>11</v>
      </c>
      <c r="B18" s="72"/>
      <c r="C18" s="30" t="s">
        <v>71</v>
      </c>
      <c r="D18" s="47"/>
      <c r="E18" s="54">
        <v>50000</v>
      </c>
      <c r="F18" s="100"/>
      <c r="G18" s="100"/>
      <c r="H18" s="54"/>
      <c r="I18" s="54"/>
      <c r="J18" s="54">
        <f t="shared" si="0"/>
        <v>0</v>
      </c>
      <c r="K18" s="76"/>
      <c r="L18" s="55"/>
    </row>
    <row r="19" spans="1:12" ht="18" customHeight="1">
      <c r="A19" s="122" t="s">
        <v>73</v>
      </c>
      <c r="B19" s="122"/>
      <c r="C19" s="122"/>
      <c r="D19" s="122"/>
      <c r="E19" s="90">
        <f>SUM(E8:E18)</f>
        <v>580000</v>
      </c>
      <c r="F19" s="90">
        <f t="shared" ref="F19:J19" si="1">SUM(F8:F18)</f>
        <v>26000</v>
      </c>
      <c r="G19" s="90">
        <f t="shared" si="1"/>
        <v>221000</v>
      </c>
      <c r="H19" s="90">
        <f t="shared" si="1"/>
        <v>370000</v>
      </c>
      <c r="I19" s="90">
        <f t="shared" si="1"/>
        <v>10000</v>
      </c>
      <c r="J19" s="90">
        <f t="shared" si="1"/>
        <v>380000</v>
      </c>
      <c r="K19" s="82" t="s">
        <v>185</v>
      </c>
      <c r="L19" s="32" t="s">
        <v>161</v>
      </c>
    </row>
    <row r="20" spans="1:12" ht="18.75">
      <c r="A20" s="56"/>
      <c r="B20" s="56"/>
      <c r="C20" s="56"/>
      <c r="D20" s="56"/>
      <c r="E20" s="57"/>
      <c r="F20" s="57"/>
      <c r="G20" s="57"/>
      <c r="H20" s="57"/>
      <c r="I20" s="57"/>
      <c r="J20" s="57"/>
      <c r="K20" s="58"/>
      <c r="L20" s="59"/>
    </row>
  </sheetData>
  <mergeCells count="7">
    <mergeCell ref="A19:D19"/>
    <mergeCell ref="K5:M5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7"/>
  <sheetViews>
    <sheetView topLeftCell="A7" workbookViewId="0">
      <selection activeCell="A19" sqref="A19:L19"/>
    </sheetView>
  </sheetViews>
  <sheetFormatPr baseColWidth="10" defaultRowHeight="1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>
      <c r="A1" s="148" t="s">
        <v>172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4" ht="18.75">
      <c r="A2" s="2" t="s">
        <v>0</v>
      </c>
      <c r="E2" s="149" t="s">
        <v>97</v>
      </c>
      <c r="F2" s="149"/>
      <c r="G2" s="149"/>
      <c r="H2" s="149"/>
      <c r="I2" s="149"/>
      <c r="J2" s="149"/>
      <c r="K2" s="149" t="s">
        <v>2</v>
      </c>
      <c r="L2" s="149"/>
    </row>
    <row r="3" spans="1:14" ht="18.75">
      <c r="A3" s="2" t="s">
        <v>3</v>
      </c>
      <c r="E3" s="24"/>
      <c r="F3" s="24"/>
      <c r="G3" s="24"/>
      <c r="H3" s="24" t="s">
        <v>5</v>
      </c>
      <c r="I3" s="24"/>
      <c r="K3" s="150" t="s">
        <v>100</v>
      </c>
      <c r="L3" s="150"/>
    </row>
    <row r="4" spans="1:14" ht="18.75">
      <c r="A4" s="2" t="s">
        <v>7</v>
      </c>
      <c r="D4" s="104" t="s">
        <v>43</v>
      </c>
      <c r="E4" s="104"/>
      <c r="F4" s="104"/>
      <c r="G4" s="104"/>
      <c r="H4" s="104" t="s">
        <v>44</v>
      </c>
      <c r="I4" s="104"/>
      <c r="J4" s="104"/>
      <c r="K4" s="125" t="s">
        <v>87</v>
      </c>
      <c r="L4" s="125"/>
      <c r="M4" s="125"/>
    </row>
    <row r="5" spans="1:14">
      <c r="K5" s="117" t="s">
        <v>88</v>
      </c>
      <c r="L5" s="117"/>
      <c r="M5" s="147"/>
    </row>
    <row r="6" spans="1:14">
      <c r="A6" s="102" t="s">
        <v>10</v>
      </c>
      <c r="B6" s="26" t="s">
        <v>11</v>
      </c>
      <c r="C6" s="26" t="s">
        <v>47</v>
      </c>
      <c r="D6" s="26" t="s">
        <v>19</v>
      </c>
      <c r="E6" s="26" t="s">
        <v>48</v>
      </c>
      <c r="F6" s="26" t="s">
        <v>49</v>
      </c>
      <c r="G6" s="26" t="s">
        <v>120</v>
      </c>
      <c r="H6" s="27" t="s">
        <v>50</v>
      </c>
      <c r="I6" s="26" t="s">
        <v>17</v>
      </c>
      <c r="J6" s="28" t="s">
        <v>51</v>
      </c>
      <c r="K6" s="26" t="s">
        <v>52</v>
      </c>
      <c r="L6" s="28" t="s">
        <v>86</v>
      </c>
      <c r="M6" s="45"/>
    </row>
    <row r="7" spans="1:14" ht="15.75">
      <c r="A7" s="13">
        <v>1</v>
      </c>
      <c r="B7" s="63" t="s">
        <v>114</v>
      </c>
      <c r="C7" s="64" t="s">
        <v>54</v>
      </c>
      <c r="D7" s="65" t="s">
        <v>115</v>
      </c>
      <c r="E7" s="54">
        <v>30000</v>
      </c>
      <c r="F7" s="54"/>
      <c r="G7" s="54"/>
      <c r="H7" s="54">
        <v>30000</v>
      </c>
      <c r="I7" s="54"/>
      <c r="J7" s="31">
        <f>SUM(H7:I7)</f>
        <v>30000</v>
      </c>
      <c r="K7" s="53" t="s">
        <v>166</v>
      </c>
      <c r="L7" s="92" t="s">
        <v>121</v>
      </c>
    </row>
    <row r="8" spans="1:14" ht="15.75">
      <c r="A8" s="13">
        <v>2</v>
      </c>
      <c r="B8" s="63" t="s">
        <v>107</v>
      </c>
      <c r="C8" s="64" t="s">
        <v>55</v>
      </c>
      <c r="D8" s="65" t="s">
        <v>116</v>
      </c>
      <c r="E8" s="54">
        <v>30000</v>
      </c>
      <c r="F8" s="54">
        <v>9000</v>
      </c>
      <c r="G8" s="54">
        <v>9000</v>
      </c>
      <c r="H8" s="54">
        <v>30000</v>
      </c>
      <c r="I8" s="54"/>
      <c r="J8" s="31">
        <f t="shared" ref="J8:J17" si="0">SUM(H8:I8)</f>
        <v>30000</v>
      </c>
      <c r="K8" s="53" t="s">
        <v>186</v>
      </c>
      <c r="L8" s="92" t="s">
        <v>175</v>
      </c>
      <c r="N8" s="87"/>
    </row>
    <row r="9" spans="1:14" ht="15.75">
      <c r="A9" s="13">
        <v>3</v>
      </c>
      <c r="B9" s="63" t="s">
        <v>56</v>
      </c>
      <c r="C9" s="64" t="s">
        <v>57</v>
      </c>
      <c r="D9" s="65" t="s">
        <v>117</v>
      </c>
      <c r="E9" s="54">
        <v>30000</v>
      </c>
      <c r="F9" s="54">
        <v>120000</v>
      </c>
      <c r="G9" s="54">
        <v>9000</v>
      </c>
      <c r="H9" s="54">
        <v>30000</v>
      </c>
      <c r="I9" s="54">
        <v>20000</v>
      </c>
      <c r="J9" s="31">
        <f t="shared" si="0"/>
        <v>50000</v>
      </c>
      <c r="K9" s="53" t="s">
        <v>178</v>
      </c>
      <c r="L9" s="92" t="s">
        <v>175</v>
      </c>
    </row>
    <row r="10" spans="1:14" ht="15.75">
      <c r="A10" s="13">
        <v>4</v>
      </c>
      <c r="B10" s="63" t="s">
        <v>93</v>
      </c>
      <c r="C10" s="13" t="s">
        <v>58</v>
      </c>
      <c r="D10" s="65" t="s">
        <v>162</v>
      </c>
      <c r="E10" s="54">
        <v>35000</v>
      </c>
      <c r="F10" s="54">
        <v>42000</v>
      </c>
      <c r="G10" s="54">
        <v>7000</v>
      </c>
      <c r="H10" s="54">
        <v>35000</v>
      </c>
      <c r="I10" s="54"/>
      <c r="J10" s="31">
        <f t="shared" si="0"/>
        <v>35000</v>
      </c>
      <c r="K10" s="53" t="s">
        <v>187</v>
      </c>
      <c r="L10" s="92" t="s">
        <v>121</v>
      </c>
      <c r="M10" s="31"/>
    </row>
    <row r="11" spans="1:14" ht="15.75">
      <c r="A11" s="13">
        <v>5</v>
      </c>
      <c r="B11" s="66" t="s">
        <v>60</v>
      </c>
      <c r="C11" s="64" t="s">
        <v>61</v>
      </c>
      <c r="D11" s="47" t="s">
        <v>118</v>
      </c>
      <c r="E11" s="54">
        <v>30000</v>
      </c>
      <c r="F11" s="54">
        <v>72000</v>
      </c>
      <c r="G11" s="54">
        <v>9000</v>
      </c>
      <c r="H11" s="54">
        <v>30000</v>
      </c>
      <c r="I11" s="54"/>
      <c r="J11" s="31">
        <f t="shared" si="0"/>
        <v>30000</v>
      </c>
      <c r="K11" s="53" t="s">
        <v>184</v>
      </c>
      <c r="L11" s="111" t="s">
        <v>175</v>
      </c>
      <c r="N11" s="87"/>
    </row>
    <row r="12" spans="1:14" ht="15.75">
      <c r="A12" s="13">
        <v>6</v>
      </c>
      <c r="B12" s="63" t="s">
        <v>64</v>
      </c>
      <c r="C12" s="64" t="s">
        <v>65</v>
      </c>
      <c r="D12" s="47" t="s">
        <v>101</v>
      </c>
      <c r="E12" s="54">
        <v>40000</v>
      </c>
      <c r="F12" s="54">
        <v>4000</v>
      </c>
      <c r="G12" s="54">
        <v>4000</v>
      </c>
      <c r="H12" s="54">
        <v>40000</v>
      </c>
      <c r="I12" s="54"/>
      <c r="J12" s="31">
        <f t="shared" si="0"/>
        <v>40000</v>
      </c>
      <c r="K12" s="53" t="s">
        <v>185</v>
      </c>
      <c r="L12" s="92" t="s">
        <v>121</v>
      </c>
    </row>
    <row r="13" spans="1:14" ht="15.75">
      <c r="A13" s="67"/>
      <c r="B13" s="68"/>
      <c r="C13" s="69" t="s">
        <v>66</v>
      </c>
      <c r="D13" s="70"/>
      <c r="E13" s="71"/>
      <c r="F13" s="71"/>
      <c r="G13" s="71"/>
      <c r="H13" s="71"/>
      <c r="I13" s="71"/>
      <c r="J13" s="31">
        <f t="shared" si="0"/>
        <v>0</v>
      </c>
      <c r="K13" s="71"/>
      <c r="L13" s="71"/>
    </row>
    <row r="14" spans="1:14" ht="13.5" customHeight="1">
      <c r="A14" s="13">
        <v>7</v>
      </c>
      <c r="B14" s="63" t="s">
        <v>67</v>
      </c>
      <c r="C14" s="64" t="s">
        <v>68</v>
      </c>
      <c r="D14" s="29" t="s">
        <v>119</v>
      </c>
      <c r="E14" s="54">
        <v>40000</v>
      </c>
      <c r="F14" s="54">
        <v>99000</v>
      </c>
      <c r="G14" s="54">
        <v>12000</v>
      </c>
      <c r="H14" s="54"/>
      <c r="I14" s="54"/>
      <c r="J14" s="31">
        <f t="shared" si="0"/>
        <v>0</v>
      </c>
      <c r="K14" s="53"/>
      <c r="L14" s="92"/>
    </row>
    <row r="15" spans="1:14" ht="18" customHeight="1">
      <c r="A15" s="13">
        <v>8</v>
      </c>
      <c r="B15" s="63" t="s">
        <v>124</v>
      </c>
      <c r="C15" s="64" t="s">
        <v>27</v>
      </c>
      <c r="D15" s="29" t="s">
        <v>125</v>
      </c>
      <c r="E15" s="54">
        <v>61600</v>
      </c>
      <c r="F15" s="54"/>
      <c r="G15" s="54"/>
      <c r="H15" s="54">
        <v>61600</v>
      </c>
      <c r="I15" s="54"/>
      <c r="J15" s="31">
        <f t="shared" si="0"/>
        <v>61600</v>
      </c>
      <c r="K15" s="53" t="s">
        <v>188</v>
      </c>
      <c r="L15" s="44" t="s">
        <v>157</v>
      </c>
    </row>
    <row r="16" spans="1:14" ht="18" customHeight="1">
      <c r="A16" s="13">
        <v>9</v>
      </c>
      <c r="B16" s="63" t="s">
        <v>126</v>
      </c>
      <c r="C16" s="64" t="s">
        <v>108</v>
      </c>
      <c r="D16" s="29" t="s">
        <v>127</v>
      </c>
      <c r="E16" s="54">
        <v>61600</v>
      </c>
      <c r="F16" s="54">
        <v>69600</v>
      </c>
      <c r="G16" s="54">
        <v>6400</v>
      </c>
      <c r="H16" s="54">
        <v>61600</v>
      </c>
      <c r="I16" s="54">
        <v>60000</v>
      </c>
      <c r="J16" s="31">
        <f t="shared" si="0"/>
        <v>121600</v>
      </c>
      <c r="K16" s="53" t="s">
        <v>166</v>
      </c>
      <c r="L16" s="44" t="s">
        <v>121</v>
      </c>
      <c r="N16" s="87"/>
    </row>
    <row r="17" spans="1:12" ht="13.5" customHeight="1">
      <c r="A17" s="30">
        <v>10</v>
      </c>
      <c r="B17" s="48" t="s">
        <v>128</v>
      </c>
      <c r="C17" s="51" t="s">
        <v>110</v>
      </c>
      <c r="D17" s="48" t="s">
        <v>129</v>
      </c>
      <c r="E17" s="31">
        <v>40000</v>
      </c>
      <c r="F17" s="31">
        <v>80000</v>
      </c>
      <c r="G17" s="48"/>
      <c r="H17" s="31"/>
      <c r="I17" s="31">
        <v>40000</v>
      </c>
      <c r="J17" s="31">
        <f t="shared" si="0"/>
        <v>40000</v>
      </c>
      <c r="K17" s="53" t="s">
        <v>179</v>
      </c>
      <c r="L17" s="53" t="s">
        <v>180</v>
      </c>
    </row>
    <row r="18" spans="1:12" ht="13.5" customHeight="1">
      <c r="A18" s="122" t="s">
        <v>73</v>
      </c>
      <c r="B18" s="122"/>
      <c r="C18" s="122"/>
      <c r="D18" s="122"/>
      <c r="E18" s="81">
        <f ca="1">SUM(E7:E21)</f>
        <v>548200</v>
      </c>
      <c r="F18" s="81">
        <f>SUM(F7:F17)</f>
        <v>495600</v>
      </c>
      <c r="G18" s="81">
        <f>SUM(G7:G17)</f>
        <v>56400</v>
      </c>
      <c r="H18" s="81">
        <f>SUM(H7:H17)</f>
        <v>318200</v>
      </c>
      <c r="I18" s="90">
        <f>SUM(I7:I17)</f>
        <v>120000</v>
      </c>
      <c r="J18" s="81">
        <f>SUM(J7:J17)</f>
        <v>438200</v>
      </c>
      <c r="K18" s="91" t="s">
        <v>163</v>
      </c>
      <c r="L18" s="103"/>
    </row>
    <row r="19" spans="1:12" ht="14.25" customHeight="1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</row>
    <row r="20" spans="1:12" ht="17.25" customHeight="1">
      <c r="A20" s="125" t="s">
        <v>158</v>
      </c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</row>
    <row r="21" spans="1:12" ht="17.25" customHeight="1">
      <c r="A21" s="30">
        <v>12</v>
      </c>
      <c r="B21" s="72" t="s">
        <v>94</v>
      </c>
      <c r="C21" s="75" t="s">
        <v>72</v>
      </c>
      <c r="D21" s="73" t="s">
        <v>95</v>
      </c>
      <c r="E21" s="31">
        <v>120000</v>
      </c>
      <c r="F21" s="30"/>
      <c r="G21" s="30"/>
      <c r="H21" s="31">
        <v>120000</v>
      </c>
      <c r="I21" s="74"/>
      <c r="J21" s="31">
        <f>SUM(H21:I21)</f>
        <v>120000</v>
      </c>
      <c r="K21" s="53" t="s">
        <v>151</v>
      </c>
      <c r="L21" s="92" t="s">
        <v>152</v>
      </c>
    </row>
    <row r="22" spans="1:12" ht="18.75" customHeight="1">
      <c r="A22" s="112" t="s">
        <v>159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</row>
    <row r="23" spans="1:12" ht="10.5" customHeight="1"/>
    <row r="25" spans="1:12" ht="12.75" customHeight="1"/>
    <row r="26" spans="1:12" ht="12.75" customHeight="1"/>
    <row r="27" spans="1:12" ht="6" customHeight="1"/>
  </sheetData>
  <mergeCells count="10">
    <mergeCell ref="A1:K1"/>
    <mergeCell ref="E2:J2"/>
    <mergeCell ref="K2:L2"/>
    <mergeCell ref="K3:L3"/>
    <mergeCell ref="K4:M4"/>
    <mergeCell ref="K5:M5"/>
    <mergeCell ref="A22:L22"/>
    <mergeCell ref="A18:D18"/>
    <mergeCell ref="A19:L19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tabSelected="1" zoomScaleNormal="100" workbookViewId="0">
      <selection activeCell="F13" sqref="F13"/>
    </sheetView>
  </sheetViews>
  <sheetFormatPr baseColWidth="10" defaultRowHeight="1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>
      <c r="A1" s="148" t="s">
        <v>164</v>
      </c>
      <c r="B1" s="148"/>
      <c r="C1" s="148"/>
      <c r="D1" s="148"/>
      <c r="E1" s="148"/>
      <c r="F1" s="148"/>
      <c r="G1" s="148"/>
      <c r="H1" s="148"/>
      <c r="I1" s="148"/>
    </row>
    <row r="2" spans="1:9" ht="18.75">
      <c r="A2" s="2" t="s">
        <v>0</v>
      </c>
      <c r="C2" s="24" t="s">
        <v>1</v>
      </c>
      <c r="F2" s="24"/>
      <c r="H2" s="42" t="s">
        <v>2</v>
      </c>
      <c r="I2" s="42"/>
    </row>
    <row r="3" spans="1:9" ht="18.75">
      <c r="A3" s="2" t="s">
        <v>3</v>
      </c>
      <c r="C3" s="24" t="s">
        <v>4</v>
      </c>
      <c r="F3" s="24"/>
      <c r="G3" s="24" t="s">
        <v>5</v>
      </c>
    </row>
    <row r="4" spans="1:9" ht="18.75">
      <c r="A4" s="2" t="s">
        <v>7</v>
      </c>
      <c r="B4" s="41" t="s">
        <v>43</v>
      </c>
      <c r="C4" s="41"/>
      <c r="D4" s="25" t="s">
        <v>85</v>
      </c>
      <c r="G4" s="25"/>
    </row>
    <row r="5" spans="1:9" ht="18.75">
      <c r="C5" s="153" t="s">
        <v>45</v>
      </c>
      <c r="D5" s="153"/>
      <c r="F5" s="153" t="s">
        <v>46</v>
      </c>
      <c r="G5" s="153"/>
      <c r="H5" s="49" t="s">
        <v>87</v>
      </c>
    </row>
    <row r="6" spans="1:9">
      <c r="H6" s="50" t="s">
        <v>88</v>
      </c>
    </row>
    <row r="7" spans="1:9" ht="18.75">
      <c r="A7" s="32" t="s">
        <v>74</v>
      </c>
      <c r="B7" s="32" t="s">
        <v>75</v>
      </c>
      <c r="C7" s="32" t="s">
        <v>76</v>
      </c>
      <c r="D7" s="33">
        <v>0.05</v>
      </c>
      <c r="E7" s="33">
        <v>0.1</v>
      </c>
      <c r="F7" s="34" t="s">
        <v>77</v>
      </c>
      <c r="G7" s="34" t="s">
        <v>78</v>
      </c>
      <c r="H7" s="35" t="s">
        <v>79</v>
      </c>
    </row>
    <row r="8" spans="1:9" ht="18.75">
      <c r="A8" s="83" t="s">
        <v>154</v>
      </c>
      <c r="B8" s="36">
        <v>438200</v>
      </c>
      <c r="C8" s="23"/>
      <c r="D8" s="37"/>
      <c r="E8" s="37">
        <f>B8*0.1</f>
        <v>43820</v>
      </c>
      <c r="F8" s="37">
        <f>(B8+C8)*0.12</f>
        <v>52584</v>
      </c>
      <c r="G8" s="37"/>
      <c r="H8" s="38">
        <f>B8*0.78</f>
        <v>341796</v>
      </c>
    </row>
    <row r="9" spans="1:9" ht="18.75">
      <c r="A9" s="83" t="s">
        <v>181</v>
      </c>
      <c r="B9" s="36">
        <v>380000</v>
      </c>
      <c r="C9" s="23"/>
      <c r="D9" s="37"/>
      <c r="E9" s="37">
        <f>B9*0.1</f>
        <v>38000</v>
      </c>
      <c r="F9" s="37">
        <f>(B9+C9)*0.12</f>
        <v>45600</v>
      </c>
      <c r="G9" s="37"/>
      <c r="H9" s="38">
        <f>B9*0.78</f>
        <v>296400</v>
      </c>
    </row>
    <row r="10" spans="1:9" ht="18.75">
      <c r="A10" s="23" t="s">
        <v>80</v>
      </c>
      <c r="B10" s="23"/>
      <c r="C10" s="84">
        <v>140000</v>
      </c>
      <c r="D10" s="36">
        <f>C10*0.05</f>
        <v>7000</v>
      </c>
      <c r="E10" s="37"/>
      <c r="F10" s="37">
        <f t="shared" ref="F10:F12" si="0">(B10+C10)*0.12</f>
        <v>16800</v>
      </c>
      <c r="G10" s="38">
        <f t="shared" ref="G10:G11" si="1">C10*0.88</f>
        <v>123200</v>
      </c>
      <c r="H10" s="38"/>
    </row>
    <row r="11" spans="1:9" ht="18.75">
      <c r="A11" s="23" t="s">
        <v>81</v>
      </c>
      <c r="B11" s="23"/>
      <c r="C11" s="84">
        <v>300000</v>
      </c>
      <c r="D11" s="36">
        <f>C11*0.05</f>
        <v>15000</v>
      </c>
      <c r="E11" s="37"/>
      <c r="F11" s="37">
        <f t="shared" si="0"/>
        <v>36000</v>
      </c>
      <c r="G11" s="38">
        <f t="shared" si="1"/>
        <v>264000</v>
      </c>
      <c r="H11" s="37"/>
    </row>
    <row r="12" spans="1:9" ht="18.75">
      <c r="A12" s="32" t="s">
        <v>82</v>
      </c>
      <c r="B12" s="39">
        <f>SUM(B8:B11)</f>
        <v>818200</v>
      </c>
      <c r="C12" s="85">
        <f>SUM(C10:C11)</f>
        <v>440000</v>
      </c>
      <c r="D12" s="38">
        <f>SUM(D10:D11)</f>
        <v>22000</v>
      </c>
      <c r="E12" s="86">
        <f>SUM(E8:E11)</f>
        <v>81820</v>
      </c>
      <c r="F12" s="37">
        <f t="shared" si="0"/>
        <v>150984</v>
      </c>
      <c r="G12" s="38">
        <f>C12*0.88</f>
        <v>387200</v>
      </c>
      <c r="H12" s="38">
        <f>SUM(H8:H11)</f>
        <v>638196</v>
      </c>
    </row>
    <row r="13" spans="1:9" ht="21">
      <c r="A13" s="40" t="s">
        <v>83</v>
      </c>
      <c r="B13" s="38">
        <f>B12+C12</f>
        <v>1258200</v>
      </c>
      <c r="F13" s="155"/>
    </row>
    <row r="14" spans="1:9" ht="21">
      <c r="A14" s="40" t="s">
        <v>84</v>
      </c>
      <c r="B14" s="39">
        <f>D12+E12</f>
        <v>103820</v>
      </c>
    </row>
    <row r="15" spans="1:9" ht="18.75">
      <c r="A15" s="101" t="s">
        <v>182</v>
      </c>
      <c r="B15" s="38">
        <v>80000</v>
      </c>
      <c r="C15" s="151"/>
      <c r="D15" s="152"/>
      <c r="E15" s="152"/>
      <c r="F15" s="152"/>
      <c r="G15" s="152"/>
      <c r="H15" s="152"/>
      <c r="I15" s="89"/>
    </row>
    <row r="16" spans="1:9" ht="18.75">
      <c r="A16" s="154" t="s">
        <v>160</v>
      </c>
      <c r="B16" s="39">
        <f>B12-B14-B15</f>
        <v>634380</v>
      </c>
      <c r="C16" s="106"/>
      <c r="D16" s="105"/>
      <c r="E16" s="105"/>
      <c r="F16" s="105"/>
      <c r="G16" s="105"/>
      <c r="H16" s="105"/>
      <c r="I16" s="89"/>
    </row>
    <row r="17" spans="1:9" ht="15.75" customHeight="1">
      <c r="A17" s="142"/>
      <c r="B17" s="142"/>
      <c r="C17" s="142"/>
      <c r="D17" s="142"/>
      <c r="E17" s="142"/>
      <c r="F17" s="142"/>
      <c r="G17" s="142"/>
      <c r="H17" s="142"/>
      <c r="I17" s="142"/>
    </row>
    <row r="18" spans="1:9">
      <c r="A18" s="125"/>
      <c r="B18" s="125"/>
      <c r="C18" s="125"/>
      <c r="D18" s="125"/>
      <c r="E18" s="125"/>
      <c r="F18" s="125"/>
      <c r="G18" s="125"/>
      <c r="H18" s="125"/>
    </row>
    <row r="19" spans="1:9">
      <c r="A19" s="125" t="s">
        <v>183</v>
      </c>
      <c r="B19" s="125"/>
      <c r="C19" s="125"/>
      <c r="D19" s="125"/>
      <c r="E19" s="125"/>
      <c r="F19" s="125"/>
      <c r="G19" s="125"/>
      <c r="H19" s="125"/>
    </row>
    <row r="20" spans="1:9">
      <c r="A20" s="125"/>
      <c r="B20" s="125"/>
      <c r="C20" s="125"/>
      <c r="D20" s="125"/>
      <c r="E20" s="125"/>
      <c r="F20" s="125"/>
      <c r="G20" s="125"/>
      <c r="H20" s="125"/>
    </row>
  </sheetData>
  <mergeCells count="8">
    <mergeCell ref="A20:H20"/>
    <mergeCell ref="C15:H15"/>
    <mergeCell ref="A19:H19"/>
    <mergeCell ref="A1:I1"/>
    <mergeCell ref="C5:D5"/>
    <mergeCell ref="F5:G5"/>
    <mergeCell ref="A17:I17"/>
    <mergeCell ref="A18:H18"/>
  </mergeCells>
  <printOptions horizontalCentered="1"/>
  <pageMargins left="0.51181102362204722" right="0.31496062992125984" top="0.35433070866141736" bottom="0.35433070866141736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JUILLET 18</vt:lpstr>
      <vt:lpstr>LOYERS ENCAISSES AOUT 1-18</vt:lpstr>
      <vt:lpstr>LOYERS ENCAISSES JUILLET 2-2018</vt:lpstr>
      <vt:lpstr>BILAN JUILLET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Internet</cp:lastModifiedBy>
  <cp:lastPrinted>2018-08-30T10:24:49Z</cp:lastPrinted>
  <dcterms:created xsi:type="dcterms:W3CDTF">2015-04-15T15:36:35Z</dcterms:created>
  <dcterms:modified xsi:type="dcterms:W3CDTF">2018-08-30T10:46:00Z</dcterms:modified>
</cp:coreProperties>
</file>