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LES BILANS MENSUELS\BILANS 2019\"/>
    </mc:Choice>
  </mc:AlternateContent>
  <bookViews>
    <workbookView xWindow="240" yWindow="45" windowWidth="19440" windowHeight="7995"/>
  </bookViews>
  <sheets>
    <sheet name="BAUX DE JUIN 2019" sheetId="2" r:id="rId1"/>
    <sheet name="LOYERS ENCAISSES JUILLET 2019" sheetId="4" r:id="rId2"/>
    <sheet name="LOYERS ENCAISSES JUIN 2019" sheetId="5" r:id="rId3"/>
    <sheet name="BILAN JUIN 2019" sheetId="3" r:id="rId4"/>
  </sheets>
  <calcPr calcId="152511"/>
</workbook>
</file>

<file path=xl/calcChain.xml><?xml version="1.0" encoding="utf-8"?>
<calcChain xmlns="http://schemas.openxmlformats.org/spreadsheetml/2006/main">
  <c r="G14" i="2" l="1"/>
  <c r="I17" i="5"/>
  <c r="H17" i="5"/>
  <c r="G17" i="5"/>
  <c r="F17" i="5"/>
  <c r="E17" i="5"/>
  <c r="J16" i="5"/>
  <c r="J15" i="5"/>
  <c r="J14" i="5"/>
  <c r="J13" i="5"/>
  <c r="J12" i="5"/>
  <c r="J11" i="5"/>
  <c r="J10" i="5"/>
  <c r="J9" i="5"/>
  <c r="J8" i="5"/>
  <c r="J7" i="5"/>
  <c r="J17" i="5" s="1"/>
  <c r="G15" i="2" l="1"/>
  <c r="G16" i="2" s="1"/>
  <c r="H18" i="4"/>
  <c r="G18" i="4"/>
  <c r="F18" i="4"/>
  <c r="E18" i="4"/>
  <c r="J16" i="4"/>
  <c r="J15" i="4"/>
  <c r="J14" i="4"/>
  <c r="J13" i="4"/>
  <c r="J12" i="4"/>
  <c r="J11" i="4"/>
  <c r="J10" i="4"/>
  <c r="J9" i="4"/>
  <c r="J8" i="4"/>
  <c r="B20" i="3"/>
  <c r="B18" i="3"/>
  <c r="B15" i="3"/>
  <c r="J18" i="4" l="1"/>
  <c r="G17" i="2"/>
  <c r="G18" i="2"/>
  <c r="H18" i="2" s="1"/>
  <c r="C12" i="3" l="1"/>
  <c r="H9" i="3" l="1"/>
  <c r="F9" i="3"/>
  <c r="E9" i="3"/>
  <c r="B12" i="3" l="1"/>
  <c r="F12" i="3" l="1"/>
  <c r="G12" i="3"/>
  <c r="G10" i="3" l="1"/>
  <c r="G11" i="3"/>
  <c r="H8" i="3" l="1"/>
  <c r="H12" i="3" s="1"/>
  <c r="F10" i="3" l="1"/>
  <c r="F11" i="3"/>
  <c r="F8" i="3"/>
  <c r="D11" i="3" l="1"/>
  <c r="D10" i="3"/>
  <c r="E8" i="3"/>
  <c r="E12" i="3" s="1"/>
  <c r="D12" i="3" l="1"/>
  <c r="B14" i="3" s="1"/>
  <c r="B13" i="3"/>
</calcChain>
</file>

<file path=xl/sharedStrings.xml><?xml version="1.0" encoding="utf-8"?>
<sst xmlns="http://schemas.openxmlformats.org/spreadsheetml/2006/main" count="240" uniqueCount="171">
  <si>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</si>
  <si>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</si>
  <si>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</si>
  <si>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</si>
  <si>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</si>
  <si>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</si>
  <si>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</si>
  <si>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</si>
  <si>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</si>
  <si>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</si>
  <si>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</si>
  <si>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</si>
  <si>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</si>
  <si>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</si>
  <si>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</si>
  <si>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</si>
  <si>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</si>
  <si>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</si>
  <si>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</si>
  <si>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</si>
  <si>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</si>
  <si>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</si>
  <si>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</si>
  <si>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</si>
  <si>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</si>
  <si>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</si>
  <si>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</si>
  <si>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</si>
  <si>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</si>
  <si>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</si>
  <si>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</si>
  <si>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</si>
  <si>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GOUAL HAMED BEN I</t>
  </si>
  <si>
    <t>1756408</t>
  </si>
  <si>
    <t>1D1</t>
  </si>
  <si>
    <t>3G1</t>
  </si>
  <si>
    <t>AR1</t>
  </si>
  <si>
    <t>TOTAL DES BAUX</t>
  </si>
  <si>
    <t xml:space="preserve">10 BP 799 ABIDJAN 10  </t>
  </si>
  <si>
    <t xml:space="preserve">    FILLE FATOU : 07 11 53 84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</si>
  <si>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</si>
  <si>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</si>
  <si>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</si>
  <si>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</si>
  <si>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</si>
  <si>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</si>
  <si>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</si>
  <si>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</si>
  <si>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M1</t>
  </si>
  <si>
    <t>M2</t>
  </si>
  <si>
    <t>M3</t>
  </si>
  <si>
    <t>Mme OULAÏ ODILE</t>
  </si>
  <si>
    <t>M4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</si>
  <si>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</si>
  <si>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</si>
  <si>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</si>
  <si>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</si>
  <si>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</si>
  <si>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</si>
  <si>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</si>
  <si>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</si>
  <si>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</si>
  <si>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1G4</t>
  </si>
  <si>
    <t>2D2</t>
  </si>
  <si>
    <t>2D3</t>
  </si>
  <si>
    <t>2D4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</si>
  <si>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</si>
  <si>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</si>
  <si>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</si>
  <si>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</si>
  <si>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</si>
  <si>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</si>
  <si>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</si>
  <si>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</si>
  <si>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</si>
  <si>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</si>
  <si>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</si>
  <si>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</si>
  <si>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</si>
  <si>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</si>
  <si>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</si>
  <si>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</si>
  <si>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</si>
  <si>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</si>
  <si>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</si>
  <si>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2D1</t>
  </si>
  <si>
    <t>M N'GUESSAN ZINIBA</t>
  </si>
  <si>
    <t>M FOFANA: 06 27 32 43 - 78 54 34 50</t>
  </si>
  <si>
    <t>AKA AKE HERMANCE</t>
  </si>
  <si>
    <t>09303686</t>
  </si>
  <si>
    <t>SOUMAÏLA 87 00 34 01</t>
  </si>
  <si>
    <t>40445986-77784402</t>
  </si>
  <si>
    <t>TANOH N'DRI BERENGER</t>
  </si>
  <si>
    <t>2013000781</t>
  </si>
  <si>
    <t>47144460</t>
  </si>
  <si>
    <t>03297692</t>
  </si>
  <si>
    <t>3D2</t>
  </si>
  <si>
    <t>Mme BROU AKE ROSINE</t>
  </si>
  <si>
    <t>3G2</t>
  </si>
  <si>
    <t>TOURE KOSSA BLE ERIC (SGBCI)</t>
  </si>
  <si>
    <t>3D1</t>
  </si>
  <si>
    <t>PRELEVEMENT DIRECT DES IMPOTS 12% SUR LES BAUX</t>
  </si>
  <si>
    <t>BAH ALLASSANE</t>
  </si>
  <si>
    <t>09241251</t>
  </si>
  <si>
    <t>07678755</t>
  </si>
  <si>
    <t>07595990</t>
  </si>
  <si>
    <t>PENALITES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</si>
  <si>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</si>
  <si>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</si>
  <si>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</si>
  <si>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</si>
  <si>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</si>
  <si>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</si>
  <si>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FOFANA MOUSSA 02262831</t>
  </si>
  <si>
    <t>47291598-01417514</t>
  </si>
  <si>
    <t>MONTANT DES BAUX VIRES SUR  LES COMPTES</t>
  </si>
  <si>
    <t xml:space="preserve">MONTANT TOTAL VIRE </t>
  </si>
  <si>
    <t xml:space="preserve">COMMISSION BAUX CCGIM 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</si>
  <si>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</si>
  <si>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</si>
  <si>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IRIE BI CLEMENT</t>
  </si>
  <si>
    <t>07744211-44702857</t>
  </si>
  <si>
    <t>CCGIM</t>
  </si>
  <si>
    <t>08511244-09805919</t>
  </si>
  <si>
    <t xml:space="preserve">Mlle DIOMANDE KONIA </t>
  </si>
  <si>
    <t>78740950</t>
  </si>
  <si>
    <t>1G1</t>
  </si>
  <si>
    <t>ORANGE MONEY</t>
  </si>
  <si>
    <t>Mlle AKOUSSAN GAÏZO INGRID MARLENE</t>
  </si>
  <si>
    <t>77352482</t>
  </si>
  <si>
    <t>ENFANTS FOFANA</t>
  </si>
  <si>
    <t>MTN</t>
  </si>
  <si>
    <t>BHCI</t>
  </si>
  <si>
    <t>BILAN : MOIS DE JUIN 2019</t>
  </si>
  <si>
    <t>YOPOUGON NIANGON ACADEMIE 06/19</t>
  </si>
  <si>
    <t>YOPOUGON NIANGON ACADEMIE 07/19</t>
  </si>
  <si>
    <t>TOTAL A VERSER</t>
  </si>
  <si>
    <t>ENCAISSES PAR PAPA FOFANA 05/19 -1G2</t>
  </si>
  <si>
    <t>SOMME DISPONIBLE A LA BHCI</t>
  </si>
  <si>
    <t>TOTAL VERSE LE 13/07/2019</t>
  </si>
  <si>
    <t>RELEVEMENT DU BAIL C2-F4</t>
  </si>
  <si>
    <t>RELEVE MENSUEL DES BAUX : MOIS DE JUIN 2019</t>
  </si>
  <si>
    <t>ETAT DES ENCAISSEMENTS : MOIS DE JUILLET 2019</t>
  </si>
  <si>
    <t>09/07/19</t>
  </si>
  <si>
    <t>12/07/19</t>
  </si>
  <si>
    <t>12/06/19</t>
  </si>
  <si>
    <t xml:space="preserve"> </t>
  </si>
  <si>
    <t>2D2 FACTURE SODECI : -19420</t>
  </si>
  <si>
    <t>ETAT DES ENCAISSEMENTS : MOIS  DE JUIN 2019</t>
  </si>
  <si>
    <t>53099409</t>
  </si>
  <si>
    <t>17/06 OM</t>
  </si>
  <si>
    <t>05/07/19</t>
  </si>
  <si>
    <t>24/06 OM</t>
  </si>
  <si>
    <t>10/06 FOF</t>
  </si>
  <si>
    <t>24/06/19</t>
  </si>
  <si>
    <t>11/07/19</t>
  </si>
  <si>
    <t>27/06 BHCI</t>
  </si>
  <si>
    <t>15/09 BHCI</t>
  </si>
  <si>
    <t>IL A PAYE 167 700 F DE 2 MOIS + 49300</t>
  </si>
  <si>
    <t>REGULARISATION DE 4 MOIS 240 000 F PAR LA BHCI</t>
  </si>
  <si>
    <t>VIRE BHCI</t>
  </si>
  <si>
    <t>ORO ALAIN PASCAL ARNAUD</t>
  </si>
  <si>
    <t>MAL</t>
  </si>
  <si>
    <t>2013000198</t>
  </si>
  <si>
    <t>RESTE A VERSER A LA SIB 13/07/19</t>
  </si>
  <si>
    <t>REGULARISATION DES VIREMENTS A LA BHCI FOFANA MAMADOU 246 000 F 24/06/19</t>
  </si>
  <si>
    <t>REGULARISATION DES VIREMENTS A LA BHCI DIOMANDE LOSSENY 240 000 F LE 27/06/19</t>
  </si>
  <si>
    <t xml:space="preserve">VERSEMENT ESPECES 11/07/19 :233 000 F </t>
  </si>
  <si>
    <t>02585018</t>
  </si>
  <si>
    <t>79698943</t>
  </si>
  <si>
    <t>C2-FA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</si>
</sst>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1" fillId="2" borderId="0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12" fillId="0" borderId="1" xfId="0" applyFont="1" applyFill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2" xfId="0" applyFont="1" applyBorder="1"/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0" borderId="1" xfId="0" applyNumberFormat="1" applyFont="1" applyBorder="1"/>
    <xf numFmtId="165" fontId="3" fillId="2" borderId="1" xfId="0" applyNumberFormat="1" applyFont="1" applyFill="1" applyBorder="1"/>
    <xf numFmtId="165" fontId="6" fillId="2" borderId="1" xfId="0" applyNumberFormat="1" applyFont="1" applyFill="1" applyBorder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14" fillId="0" borderId="1" xfId="0" applyNumberFormat="1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Fill="1" applyBorder="1"/>
    <xf numFmtId="49" fontId="8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49" fontId="0" fillId="2" borderId="0" xfId="0" applyNumberFormat="1" applyFill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164" fontId="0" fillId="0" borderId="1" xfId="0" applyNumberFormat="1" applyBorder="1"/>
    <xf numFmtId="3" fontId="6" fillId="0" borderId="2" xfId="0" applyNumberFormat="1" applyFont="1" applyBorder="1" applyAlignment="1">
      <alignment horizontal="center" vertical="center" wrapText="1"/>
    </xf>
    <xf numFmtId="3" fontId="0" fillId="2" borderId="6" xfId="0" applyNumberFormat="1" applyFill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3" fontId="1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6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15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2" borderId="8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13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15" zoomScaleNormal="115" workbookViewId="0">
      <selection activeCell="I25" sqref="I2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30" t="s">
        <v>141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"/>
    </row>
    <row r="2" spans="1:12" x14ac:dyDescent="0.25">
      <c r="A2" s="2" t="s">
        <v>0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31" t="s">
        <v>6</v>
      </c>
      <c r="K3" s="131"/>
      <c r="L3" s="131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31" t="s">
        <v>80</v>
      </c>
      <c r="K4" s="131"/>
      <c r="L4" s="131"/>
    </row>
    <row r="5" spans="1:12" ht="18.75" x14ac:dyDescent="0.3">
      <c r="A5" s="73"/>
      <c r="J5" s="133" t="s">
        <v>81</v>
      </c>
      <c r="K5" s="133"/>
      <c r="L5" s="133"/>
    </row>
    <row r="6" spans="1:12" ht="31.5" x14ac:dyDescent="0.25">
      <c r="A6" s="88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32" t="s">
        <v>19</v>
      </c>
      <c r="K6" s="132"/>
      <c r="L6" s="72" t="s">
        <v>20</v>
      </c>
    </row>
    <row r="7" spans="1:12" ht="15.75" x14ac:dyDescent="0.25">
      <c r="A7" s="8">
        <v>1</v>
      </c>
      <c r="B7" s="15"/>
      <c r="C7" s="54"/>
      <c r="D7" s="8"/>
      <c r="E7" s="43"/>
      <c r="F7" s="10"/>
      <c r="G7" s="8"/>
      <c r="H7" s="43"/>
      <c r="I7" s="9"/>
      <c r="J7" s="8"/>
      <c r="K7" s="9"/>
      <c r="L7" s="10" t="s">
        <v>36</v>
      </c>
    </row>
    <row r="8" spans="1:12" ht="15.75" x14ac:dyDescent="0.25">
      <c r="A8" s="8">
        <v>2</v>
      </c>
      <c r="B8" s="7" t="s">
        <v>99</v>
      </c>
      <c r="C8" s="54" t="s">
        <v>28</v>
      </c>
      <c r="D8" s="8">
        <v>44521</v>
      </c>
      <c r="E8" s="43" t="s">
        <v>29</v>
      </c>
      <c r="F8" s="10" t="s">
        <v>30</v>
      </c>
      <c r="G8" s="8">
        <v>70000</v>
      </c>
      <c r="H8" s="14"/>
      <c r="I8" s="8"/>
      <c r="J8" s="8"/>
      <c r="K8" s="9"/>
      <c r="L8" s="10" t="s">
        <v>31</v>
      </c>
    </row>
    <row r="9" spans="1:12" ht="15.75" x14ac:dyDescent="0.25">
      <c r="A9" s="8">
        <v>3</v>
      </c>
      <c r="B9" s="7" t="s">
        <v>32</v>
      </c>
      <c r="C9" s="54" t="s">
        <v>28</v>
      </c>
      <c r="D9" s="8">
        <v>41401</v>
      </c>
      <c r="E9" s="43" t="s">
        <v>29</v>
      </c>
      <c r="F9" s="10" t="s">
        <v>33</v>
      </c>
      <c r="G9" s="8">
        <v>70000</v>
      </c>
      <c r="H9" s="14"/>
      <c r="I9" s="8"/>
      <c r="J9" s="76">
        <v>57636449</v>
      </c>
      <c r="K9" s="77"/>
      <c r="L9" s="10" t="s">
        <v>34</v>
      </c>
    </row>
    <row r="10" spans="1:12" ht="15.75" customHeight="1" x14ac:dyDescent="0.25">
      <c r="A10" s="8">
        <v>4</v>
      </c>
      <c r="B10" s="7" t="s">
        <v>82</v>
      </c>
      <c r="C10" s="54" t="s">
        <v>22</v>
      </c>
      <c r="D10" s="8">
        <v>67664</v>
      </c>
      <c r="E10" s="43" t="s">
        <v>23</v>
      </c>
      <c r="F10" s="10"/>
      <c r="G10" s="8">
        <v>70000</v>
      </c>
      <c r="H10" s="14"/>
      <c r="I10" s="8"/>
      <c r="J10" s="76" t="s">
        <v>83</v>
      </c>
      <c r="K10" s="76" t="s">
        <v>84</v>
      </c>
      <c r="L10" s="10" t="s">
        <v>58</v>
      </c>
    </row>
    <row r="11" spans="1:12" ht="15.75" customHeight="1" x14ac:dyDescent="0.25">
      <c r="A11" s="8">
        <v>5</v>
      </c>
      <c r="B11" s="7" t="s">
        <v>21</v>
      </c>
      <c r="C11" s="54" t="s">
        <v>22</v>
      </c>
      <c r="D11" s="8">
        <v>61145</v>
      </c>
      <c r="E11" s="9" t="s">
        <v>23</v>
      </c>
      <c r="F11" s="10" t="s">
        <v>24</v>
      </c>
      <c r="G11" s="8">
        <v>70000</v>
      </c>
      <c r="H11" s="11"/>
      <c r="I11" s="12"/>
      <c r="J11" s="76" t="s">
        <v>25</v>
      </c>
      <c r="K11" s="78"/>
      <c r="L11" s="13" t="s">
        <v>26</v>
      </c>
    </row>
    <row r="12" spans="1:12" ht="15.75" x14ac:dyDescent="0.25">
      <c r="A12" s="8">
        <v>6</v>
      </c>
      <c r="B12" s="15" t="s">
        <v>92</v>
      </c>
      <c r="C12" s="54" t="s">
        <v>28</v>
      </c>
      <c r="D12" s="8">
        <v>48716</v>
      </c>
      <c r="E12" s="43" t="s">
        <v>29</v>
      </c>
      <c r="F12" s="10" t="s">
        <v>93</v>
      </c>
      <c r="G12" s="8">
        <v>90000</v>
      </c>
      <c r="H12" s="8"/>
      <c r="I12" s="51"/>
      <c r="J12" s="76" t="s">
        <v>94</v>
      </c>
      <c r="K12" s="76" t="s">
        <v>95</v>
      </c>
      <c r="L12" s="10" t="s">
        <v>96</v>
      </c>
    </row>
    <row r="13" spans="1:12" ht="15.75" x14ac:dyDescent="0.25">
      <c r="A13" s="109">
        <v>7</v>
      </c>
      <c r="B13" s="110" t="s">
        <v>161</v>
      </c>
      <c r="C13" s="111" t="s">
        <v>162</v>
      </c>
      <c r="D13" s="112">
        <v>85529</v>
      </c>
      <c r="E13" s="43" t="s">
        <v>29</v>
      </c>
      <c r="F13" s="113" t="s">
        <v>163</v>
      </c>
      <c r="G13" s="114">
        <v>90000</v>
      </c>
      <c r="H13" s="114"/>
      <c r="I13" s="115"/>
      <c r="J13" s="76" t="s">
        <v>168</v>
      </c>
      <c r="K13" s="76" t="s">
        <v>169</v>
      </c>
      <c r="L13" s="10" t="s">
        <v>170</v>
      </c>
    </row>
    <row r="14" spans="1:12" ht="15" customHeight="1" x14ac:dyDescent="0.25">
      <c r="A14" s="118" t="s">
        <v>37</v>
      </c>
      <c r="B14" s="119"/>
      <c r="C14" s="119"/>
      <c r="D14" s="119"/>
      <c r="E14" s="119"/>
      <c r="F14" s="120"/>
      <c r="G14" s="16">
        <f>SUM(G7:G13)</f>
        <v>460000</v>
      </c>
      <c r="H14" s="17"/>
      <c r="I14" s="16"/>
      <c r="J14" s="18"/>
      <c r="K14" s="18"/>
    </row>
    <row r="15" spans="1:12" ht="15" customHeight="1" x14ac:dyDescent="0.25">
      <c r="A15" s="121" t="s">
        <v>101</v>
      </c>
      <c r="B15" s="122"/>
      <c r="C15" s="122"/>
      <c r="D15" s="122"/>
      <c r="E15" s="122"/>
      <c r="F15" s="123"/>
      <c r="G15" s="19">
        <f>-(G14*0.12)</f>
        <v>-55200</v>
      </c>
      <c r="H15" s="20"/>
      <c r="I15" s="21"/>
      <c r="J15" s="18"/>
      <c r="K15" s="18"/>
    </row>
    <row r="16" spans="1:12" ht="15" customHeight="1" x14ac:dyDescent="0.25">
      <c r="A16" s="121" t="s">
        <v>115</v>
      </c>
      <c r="B16" s="122"/>
      <c r="C16" s="122"/>
      <c r="D16" s="122"/>
      <c r="E16" s="122"/>
      <c r="F16" s="123"/>
      <c r="G16" s="45">
        <f>SUM(G14:G15)</f>
        <v>404800</v>
      </c>
      <c r="H16" s="20"/>
      <c r="I16" s="21"/>
      <c r="J16" s="18"/>
      <c r="K16" s="18"/>
    </row>
    <row r="17" spans="1:11" ht="15" customHeight="1" x14ac:dyDescent="0.25">
      <c r="A17" s="124" t="s">
        <v>116</v>
      </c>
      <c r="B17" s="125"/>
      <c r="C17" s="125"/>
      <c r="D17" s="125"/>
      <c r="E17" s="125"/>
      <c r="F17" s="126"/>
      <c r="G17" s="45">
        <f>SUM(G16:G16)</f>
        <v>404800</v>
      </c>
      <c r="H17" s="20"/>
      <c r="I17" s="21"/>
      <c r="J17" s="18"/>
      <c r="K17" s="18"/>
    </row>
    <row r="18" spans="1:11" ht="15" customHeight="1" x14ac:dyDescent="0.25">
      <c r="A18" s="127" t="s">
        <v>117</v>
      </c>
      <c r="B18" s="128"/>
      <c r="C18" s="128"/>
      <c r="D18" s="128"/>
      <c r="E18" s="128"/>
      <c r="F18" s="129"/>
      <c r="G18" s="60">
        <f>G14*0.05</f>
        <v>23000</v>
      </c>
      <c r="H18" s="117">
        <f>SUM(G18:G18)</f>
        <v>23000</v>
      </c>
      <c r="I18" s="117"/>
      <c r="J18" s="22"/>
    </row>
  </sheetData>
  <mergeCells count="11">
    <mergeCell ref="A1:K1"/>
    <mergeCell ref="J3:L3"/>
    <mergeCell ref="J6:K6"/>
    <mergeCell ref="J5:L5"/>
    <mergeCell ref="J4:L4"/>
    <mergeCell ref="H18:I18"/>
    <mergeCell ref="A14:F14"/>
    <mergeCell ref="A15:F15"/>
    <mergeCell ref="A16:F16"/>
    <mergeCell ref="A17:F17"/>
    <mergeCell ref="A18:F18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C27" sqref="C27:C28"/>
    </sheetView>
  </sheetViews>
  <sheetFormatPr baseColWidth="10" defaultRowHeight="15" x14ac:dyDescent="0.25"/>
  <cols>
    <col min="1" max="1" width="3" customWidth="1"/>
    <col min="2" max="2" width="26.7109375" customWidth="1"/>
    <col min="3" max="3" width="7.5703125" customWidth="1"/>
    <col min="4" max="4" width="17.57031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36" t="s">
        <v>142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4" ht="18.75" x14ac:dyDescent="0.3">
      <c r="A2" s="137" t="s">
        <v>0</v>
      </c>
      <c r="B2" s="137"/>
      <c r="C2" s="137"/>
      <c r="D2" s="137"/>
      <c r="E2" s="138" t="s">
        <v>87</v>
      </c>
      <c r="F2" s="138"/>
      <c r="G2" s="138"/>
      <c r="H2" s="138"/>
      <c r="I2" s="138"/>
      <c r="J2" s="94"/>
      <c r="K2" s="94" t="s">
        <v>2</v>
      </c>
      <c r="L2" s="94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97" t="s">
        <v>90</v>
      </c>
      <c r="L3" s="97"/>
    </row>
    <row r="4" spans="1:14" ht="18.75" x14ac:dyDescent="0.3">
      <c r="A4" s="2" t="s">
        <v>7</v>
      </c>
      <c r="D4" s="94" t="s">
        <v>38</v>
      </c>
      <c r="E4" s="94"/>
      <c r="F4" s="94"/>
      <c r="G4" s="94"/>
      <c r="H4" s="94" t="s">
        <v>39</v>
      </c>
      <c r="I4" s="94"/>
      <c r="J4" s="94"/>
      <c r="K4" s="92" t="s">
        <v>80</v>
      </c>
      <c r="L4" s="92"/>
      <c r="M4" s="92"/>
    </row>
    <row r="5" spans="1:14" x14ac:dyDescent="0.25">
      <c r="K5" s="96" t="s">
        <v>81</v>
      </c>
      <c r="L5" s="96"/>
      <c r="M5" s="96"/>
    </row>
    <row r="6" spans="1:14" x14ac:dyDescent="0.25">
      <c r="K6" s="93"/>
      <c r="L6" s="93"/>
      <c r="M6" s="96"/>
    </row>
    <row r="7" spans="1:14" ht="12.75" customHeight="1" x14ac:dyDescent="0.25">
      <c r="A7" s="87" t="s">
        <v>10</v>
      </c>
      <c r="B7" s="26" t="s">
        <v>11</v>
      </c>
      <c r="C7" s="26" t="s">
        <v>42</v>
      </c>
      <c r="D7" s="26" t="s">
        <v>19</v>
      </c>
      <c r="E7" s="26" t="s">
        <v>43</v>
      </c>
      <c r="F7" s="26" t="s">
        <v>106</v>
      </c>
      <c r="G7" s="26" t="s">
        <v>44</v>
      </c>
      <c r="H7" s="27" t="s">
        <v>45</v>
      </c>
      <c r="I7" s="26" t="s">
        <v>17</v>
      </c>
      <c r="J7" s="28" t="s">
        <v>46</v>
      </c>
      <c r="K7" s="26" t="s">
        <v>47</v>
      </c>
      <c r="L7" s="28" t="s">
        <v>79</v>
      </c>
      <c r="M7" s="44"/>
    </row>
    <row r="8" spans="1:14" ht="14.25" customHeight="1" x14ac:dyDescent="0.25">
      <c r="A8" s="13">
        <v>1</v>
      </c>
      <c r="B8" s="47" t="s">
        <v>88</v>
      </c>
      <c r="C8" s="30" t="s">
        <v>54</v>
      </c>
      <c r="D8" s="46" t="s">
        <v>89</v>
      </c>
      <c r="E8" s="53">
        <v>35000</v>
      </c>
      <c r="F8" s="53">
        <v>7000</v>
      </c>
      <c r="G8" s="53"/>
      <c r="H8" s="53"/>
      <c r="I8" s="53"/>
      <c r="J8" s="53">
        <f>SUM(H8:I8)</f>
        <v>0</v>
      </c>
      <c r="K8" s="99"/>
      <c r="L8" s="90"/>
      <c r="N8" s="66"/>
    </row>
    <row r="9" spans="1:14" ht="14.25" customHeight="1" x14ac:dyDescent="0.25">
      <c r="A9" s="13">
        <v>2</v>
      </c>
      <c r="B9" s="47" t="s">
        <v>107</v>
      </c>
      <c r="C9" s="30" t="s">
        <v>57</v>
      </c>
      <c r="D9" s="46" t="s">
        <v>108</v>
      </c>
      <c r="E9" s="53">
        <v>35000</v>
      </c>
      <c r="F9" s="53">
        <v>45500</v>
      </c>
      <c r="G9" s="53">
        <v>307000</v>
      </c>
      <c r="H9" s="53">
        <v>0</v>
      </c>
      <c r="I9" s="53"/>
      <c r="J9" s="53">
        <f t="shared" ref="J9:J16" si="0">SUM(H9:I9)</f>
        <v>0</v>
      </c>
      <c r="K9" s="99"/>
      <c r="L9" s="90"/>
    </row>
    <row r="10" spans="1:14" ht="17.25" customHeight="1" x14ac:dyDescent="0.25">
      <c r="A10" s="13">
        <v>3</v>
      </c>
      <c r="B10" s="47" t="s">
        <v>118</v>
      </c>
      <c r="C10" s="30" t="s">
        <v>35</v>
      </c>
      <c r="D10" s="46" t="s">
        <v>119</v>
      </c>
      <c r="E10" s="53">
        <v>70000</v>
      </c>
      <c r="F10" s="53">
        <v>7000</v>
      </c>
      <c r="G10" s="53"/>
      <c r="H10" s="53">
        <v>70000</v>
      </c>
      <c r="I10" s="53"/>
      <c r="J10" s="53">
        <f t="shared" si="0"/>
        <v>70000</v>
      </c>
      <c r="K10" s="99" t="s">
        <v>143</v>
      </c>
      <c r="L10" s="90" t="s">
        <v>127</v>
      </c>
      <c r="N10" s="66"/>
    </row>
    <row r="11" spans="1:14" ht="17.25" customHeight="1" x14ac:dyDescent="0.25">
      <c r="A11" s="13">
        <v>4</v>
      </c>
      <c r="B11" s="47" t="s">
        <v>120</v>
      </c>
      <c r="C11" s="30" t="s">
        <v>48</v>
      </c>
      <c r="D11" s="46" t="s">
        <v>121</v>
      </c>
      <c r="E11" s="53">
        <v>30000</v>
      </c>
      <c r="F11" s="53">
        <v>30000</v>
      </c>
      <c r="G11" s="53"/>
      <c r="H11" s="53">
        <v>30000</v>
      </c>
      <c r="I11" s="53"/>
      <c r="J11" s="53">
        <f t="shared" si="0"/>
        <v>30000</v>
      </c>
      <c r="K11" s="99" t="s">
        <v>144</v>
      </c>
      <c r="L11" s="100" t="s">
        <v>131</v>
      </c>
    </row>
    <row r="12" spans="1:14" ht="20.25" customHeight="1" x14ac:dyDescent="0.25">
      <c r="A12" s="13">
        <v>5</v>
      </c>
      <c r="B12" s="47" t="s">
        <v>124</v>
      </c>
      <c r="C12" s="30" t="s">
        <v>61</v>
      </c>
      <c r="D12" s="46" t="s">
        <v>125</v>
      </c>
      <c r="E12" s="53">
        <v>40000</v>
      </c>
      <c r="F12" s="53">
        <v>20000</v>
      </c>
      <c r="G12" s="53">
        <v>100000</v>
      </c>
      <c r="H12" s="53"/>
      <c r="I12" s="53"/>
      <c r="J12" s="53">
        <f t="shared" si="0"/>
        <v>0</v>
      </c>
      <c r="K12" s="99"/>
      <c r="L12" s="90"/>
    </row>
    <row r="13" spans="1:14" ht="18" customHeight="1" x14ac:dyDescent="0.25">
      <c r="A13" s="13">
        <v>6</v>
      </c>
      <c r="B13" s="79" t="s">
        <v>128</v>
      </c>
      <c r="C13" s="30" t="s">
        <v>126</v>
      </c>
      <c r="D13" s="29" t="s">
        <v>129</v>
      </c>
      <c r="E13" s="53">
        <v>50000</v>
      </c>
      <c r="F13" s="53">
        <v>25000</v>
      </c>
      <c r="G13" s="53">
        <v>125000</v>
      </c>
      <c r="H13" s="53"/>
      <c r="I13" s="53"/>
      <c r="J13" s="53">
        <f t="shared" si="0"/>
        <v>0</v>
      </c>
      <c r="K13" s="99" t="s">
        <v>145</v>
      </c>
      <c r="L13" s="90" t="s">
        <v>127</v>
      </c>
    </row>
    <row r="14" spans="1:14" ht="13.5" customHeight="1" x14ac:dyDescent="0.25">
      <c r="A14" s="13"/>
      <c r="B14" s="80"/>
      <c r="C14" s="30" t="s">
        <v>85</v>
      </c>
      <c r="D14" s="46"/>
      <c r="E14" s="53">
        <v>50000</v>
      </c>
      <c r="F14" s="53"/>
      <c r="G14" s="53"/>
      <c r="H14" s="53">
        <v>0</v>
      </c>
      <c r="I14" s="53"/>
      <c r="J14" s="53">
        <f t="shared" si="0"/>
        <v>0</v>
      </c>
      <c r="K14" s="99"/>
      <c r="L14" s="90"/>
    </row>
    <row r="15" spans="1:14" ht="15.75" x14ac:dyDescent="0.25">
      <c r="A15" s="13"/>
      <c r="B15" s="80"/>
      <c r="C15" s="30" t="s">
        <v>63</v>
      </c>
      <c r="D15" s="29"/>
      <c r="E15" s="53">
        <v>50000</v>
      </c>
      <c r="F15" s="53"/>
      <c r="G15" s="53"/>
      <c r="H15" s="53">
        <v>0</v>
      </c>
      <c r="I15" s="53"/>
      <c r="J15" s="53">
        <f t="shared" si="0"/>
        <v>0</v>
      </c>
      <c r="K15" s="99"/>
      <c r="L15" s="90"/>
      <c r="N15" t="s">
        <v>146</v>
      </c>
    </row>
    <row r="16" spans="1:14" ht="15.75" x14ac:dyDescent="0.25">
      <c r="A16" s="13"/>
      <c r="B16" s="59"/>
      <c r="C16" s="30" t="s">
        <v>64</v>
      </c>
      <c r="D16" s="46"/>
      <c r="E16" s="53">
        <v>50000</v>
      </c>
      <c r="F16" s="53"/>
      <c r="G16" s="53"/>
      <c r="H16" s="53">
        <v>0</v>
      </c>
      <c r="I16" s="53"/>
      <c r="J16" s="53">
        <f t="shared" si="0"/>
        <v>0</v>
      </c>
      <c r="K16" s="99"/>
      <c r="L16" s="90"/>
    </row>
    <row r="17" spans="1:12" ht="18" customHeight="1" x14ac:dyDescent="0.25">
      <c r="A17" s="81">
        <v>7</v>
      </c>
      <c r="B17" s="82" t="s">
        <v>130</v>
      </c>
      <c r="C17" s="81" t="s">
        <v>65</v>
      </c>
      <c r="D17" s="83"/>
      <c r="E17" s="84"/>
      <c r="F17" s="85"/>
      <c r="G17" s="85"/>
      <c r="H17" s="84"/>
      <c r="I17" s="84"/>
      <c r="J17" s="84"/>
      <c r="K17" s="86"/>
      <c r="L17" s="101"/>
    </row>
    <row r="18" spans="1:12" ht="18.75" x14ac:dyDescent="0.3">
      <c r="A18" s="141" t="s">
        <v>66</v>
      </c>
      <c r="B18" s="142"/>
      <c r="C18" s="142"/>
      <c r="D18" s="143"/>
      <c r="E18" s="67">
        <f>SUM(E8:E17)</f>
        <v>410000</v>
      </c>
      <c r="F18" s="67">
        <f t="shared" ref="F18:G18" si="1">SUM(F8:F17)</f>
        <v>134500</v>
      </c>
      <c r="G18" s="67">
        <f t="shared" si="1"/>
        <v>532000</v>
      </c>
      <c r="H18" s="67">
        <f>SUM(H8:H17)</f>
        <v>100000</v>
      </c>
      <c r="I18" s="67"/>
      <c r="J18" s="67">
        <f>SUM(J8:J17)</f>
        <v>100000</v>
      </c>
      <c r="K18" s="102" t="s">
        <v>144</v>
      </c>
      <c r="L18" s="32" t="s">
        <v>122</v>
      </c>
    </row>
    <row r="19" spans="1:12" x14ac:dyDescent="0.25">
      <c r="A19" s="135" t="s">
        <v>147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</row>
    <row r="20" spans="1:12" x14ac:dyDescent="0.25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</row>
    <row r="21" spans="1:12" x14ac:dyDescent="0.25">
      <c r="A21" s="131"/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</row>
    <row r="22" spans="1:12" x14ac:dyDescent="0.25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</row>
    <row r="23" spans="1:12" x14ac:dyDescent="0.25">
      <c r="G23" s="66"/>
    </row>
    <row r="24" spans="1:12" x14ac:dyDescent="0.25">
      <c r="F24" s="66"/>
    </row>
  </sheetData>
  <mergeCells count="8">
    <mergeCell ref="A20:L20"/>
    <mergeCell ref="A21:L21"/>
    <mergeCell ref="A22:L22"/>
    <mergeCell ref="A19:L19"/>
    <mergeCell ref="A1:L1"/>
    <mergeCell ref="A2:D2"/>
    <mergeCell ref="E2:I2"/>
    <mergeCell ref="A18:D18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0" sqref="E3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136" t="s">
        <v>148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4" ht="18.75" x14ac:dyDescent="0.3">
      <c r="A2" s="2" t="s">
        <v>0</v>
      </c>
      <c r="E2" s="138" t="s">
        <v>87</v>
      </c>
      <c r="F2" s="138"/>
      <c r="G2" s="138"/>
      <c r="H2" s="138"/>
      <c r="I2" s="138"/>
      <c r="J2" s="138"/>
      <c r="K2" s="138" t="s">
        <v>2</v>
      </c>
      <c r="L2" s="138"/>
    </row>
    <row r="3" spans="1:14" ht="18.75" x14ac:dyDescent="0.3">
      <c r="A3" s="2" t="s">
        <v>3</v>
      </c>
      <c r="E3" s="24"/>
      <c r="F3" s="24"/>
      <c r="G3" s="24"/>
      <c r="H3" s="24" t="s">
        <v>5</v>
      </c>
      <c r="I3" s="24"/>
      <c r="K3" s="153" t="s">
        <v>90</v>
      </c>
      <c r="L3" s="153"/>
    </row>
    <row r="4" spans="1:14" ht="18.75" x14ac:dyDescent="0.3">
      <c r="A4" s="2" t="s">
        <v>7</v>
      </c>
      <c r="D4" s="94" t="s">
        <v>38</v>
      </c>
      <c r="E4" s="94"/>
      <c r="F4" s="94"/>
      <c r="G4" s="94"/>
      <c r="H4" s="94" t="s">
        <v>39</v>
      </c>
      <c r="I4" s="94"/>
      <c r="J4" s="94"/>
      <c r="K4" s="131" t="s">
        <v>80</v>
      </c>
      <c r="L4" s="131"/>
      <c r="M4" s="131"/>
    </row>
    <row r="5" spans="1:14" x14ac:dyDescent="0.25">
      <c r="K5" s="133" t="s">
        <v>81</v>
      </c>
      <c r="L5" s="133"/>
      <c r="M5" s="152"/>
    </row>
    <row r="6" spans="1:14" x14ac:dyDescent="0.25">
      <c r="A6" s="87" t="s">
        <v>10</v>
      </c>
      <c r="B6" s="26" t="s">
        <v>11</v>
      </c>
      <c r="C6" s="26" t="s">
        <v>42</v>
      </c>
      <c r="D6" s="26" t="s">
        <v>19</v>
      </c>
      <c r="E6" s="26" t="s">
        <v>43</v>
      </c>
      <c r="F6" s="26" t="s">
        <v>44</v>
      </c>
      <c r="G6" s="26" t="s">
        <v>106</v>
      </c>
      <c r="H6" s="27" t="s">
        <v>45</v>
      </c>
      <c r="I6" s="26" t="s">
        <v>17</v>
      </c>
      <c r="J6" s="28" t="s">
        <v>46</v>
      </c>
      <c r="K6" s="26" t="s">
        <v>47</v>
      </c>
      <c r="L6" s="28" t="s">
        <v>79</v>
      </c>
      <c r="M6" s="44"/>
    </row>
    <row r="7" spans="1:14" ht="15.75" x14ac:dyDescent="0.25">
      <c r="A7" s="13">
        <v>1</v>
      </c>
      <c r="B7" s="55" t="s">
        <v>102</v>
      </c>
      <c r="C7" s="56" t="s">
        <v>49</v>
      </c>
      <c r="D7" s="57" t="s">
        <v>149</v>
      </c>
      <c r="E7" s="53">
        <v>30000</v>
      </c>
      <c r="F7" s="53">
        <v>57000</v>
      </c>
      <c r="G7" s="53">
        <v>27000</v>
      </c>
      <c r="H7" s="53"/>
      <c r="I7" s="71"/>
      <c r="J7" s="31">
        <f>SUM(H7:I7)</f>
        <v>0</v>
      </c>
      <c r="K7" s="52"/>
      <c r="L7" s="74"/>
    </row>
    <row r="8" spans="1:14" ht="15.75" x14ac:dyDescent="0.25">
      <c r="A8" s="13">
        <v>2</v>
      </c>
      <c r="B8" s="55" t="s">
        <v>97</v>
      </c>
      <c r="C8" s="56" t="s">
        <v>50</v>
      </c>
      <c r="D8" s="57" t="s">
        <v>103</v>
      </c>
      <c r="E8" s="53">
        <v>30000</v>
      </c>
      <c r="F8" s="53">
        <v>63000</v>
      </c>
      <c r="G8" s="53">
        <v>30000</v>
      </c>
      <c r="H8" s="53">
        <v>30000</v>
      </c>
      <c r="I8" s="71"/>
      <c r="J8" s="31">
        <f t="shared" ref="J8:J16" si="0">SUM(H8:I8)</f>
        <v>30000</v>
      </c>
      <c r="K8" s="52" t="s">
        <v>144</v>
      </c>
      <c r="L8" s="74" t="s">
        <v>127</v>
      </c>
      <c r="N8" s="66"/>
    </row>
    <row r="9" spans="1:14" ht="15.75" x14ac:dyDescent="0.25">
      <c r="A9" s="13">
        <v>3</v>
      </c>
      <c r="B9" s="55" t="s">
        <v>51</v>
      </c>
      <c r="C9" s="56" t="s">
        <v>52</v>
      </c>
      <c r="D9" s="57" t="s">
        <v>104</v>
      </c>
      <c r="E9" s="53">
        <v>30000</v>
      </c>
      <c r="F9" s="53">
        <v>216000</v>
      </c>
      <c r="G9" s="53">
        <v>30000</v>
      </c>
      <c r="H9" s="53"/>
      <c r="I9" s="71">
        <v>30000</v>
      </c>
      <c r="J9" s="31">
        <f t="shared" si="0"/>
        <v>30000</v>
      </c>
      <c r="K9" s="52"/>
      <c r="L9" s="74" t="s">
        <v>150</v>
      </c>
    </row>
    <row r="10" spans="1:14" ht="15.75" x14ac:dyDescent="0.25">
      <c r="A10" s="13">
        <v>4</v>
      </c>
      <c r="B10" s="55" t="s">
        <v>86</v>
      </c>
      <c r="C10" s="13" t="s">
        <v>53</v>
      </c>
      <c r="D10" s="57" t="s">
        <v>123</v>
      </c>
      <c r="E10" s="53">
        <v>35000</v>
      </c>
      <c r="F10" s="53">
        <v>42000</v>
      </c>
      <c r="G10" s="53">
        <v>7000</v>
      </c>
      <c r="H10" s="53">
        <v>35000</v>
      </c>
      <c r="I10" s="71"/>
      <c r="J10" s="31">
        <f t="shared" si="0"/>
        <v>35000</v>
      </c>
      <c r="K10" s="52" t="s">
        <v>151</v>
      </c>
      <c r="L10" s="74" t="s">
        <v>127</v>
      </c>
    </row>
    <row r="11" spans="1:14" ht="15.75" x14ac:dyDescent="0.25">
      <c r="A11" s="13">
        <v>5</v>
      </c>
      <c r="B11" s="58" t="s">
        <v>55</v>
      </c>
      <c r="C11" s="56" t="s">
        <v>56</v>
      </c>
      <c r="D11" s="46" t="s">
        <v>105</v>
      </c>
      <c r="E11" s="53">
        <v>30000</v>
      </c>
      <c r="F11" s="53">
        <v>93500</v>
      </c>
      <c r="G11" s="53">
        <v>30000</v>
      </c>
      <c r="H11" s="53"/>
      <c r="I11" s="71">
        <v>30000</v>
      </c>
      <c r="J11" s="31">
        <f t="shared" si="0"/>
        <v>30000</v>
      </c>
      <c r="K11" s="52"/>
      <c r="L11" s="74" t="s">
        <v>152</v>
      </c>
      <c r="N11" s="66"/>
    </row>
    <row r="12" spans="1:14" ht="15.75" x14ac:dyDescent="0.25">
      <c r="A12" s="13">
        <v>6</v>
      </c>
      <c r="B12" s="55" t="s">
        <v>59</v>
      </c>
      <c r="C12" s="56" t="s">
        <v>60</v>
      </c>
      <c r="D12" s="46" t="s">
        <v>91</v>
      </c>
      <c r="E12" s="53">
        <v>40000</v>
      </c>
      <c r="F12" s="53">
        <v>108000</v>
      </c>
      <c r="G12" s="53">
        <v>28000</v>
      </c>
      <c r="H12" s="53">
        <v>40000</v>
      </c>
      <c r="I12" s="71">
        <v>40000</v>
      </c>
      <c r="J12" s="31">
        <f t="shared" si="0"/>
        <v>80000</v>
      </c>
      <c r="K12" s="52" t="s">
        <v>144</v>
      </c>
      <c r="L12" s="103" t="s">
        <v>153</v>
      </c>
    </row>
    <row r="13" spans="1:14" ht="13.5" customHeight="1" x14ac:dyDescent="0.25">
      <c r="A13" s="13"/>
      <c r="B13" s="55"/>
      <c r="C13" s="56" t="s">
        <v>62</v>
      </c>
      <c r="D13" s="29"/>
      <c r="E13" s="53">
        <v>50000</v>
      </c>
      <c r="F13" s="53"/>
      <c r="G13" s="53"/>
      <c r="H13" s="53"/>
      <c r="I13" s="71"/>
      <c r="J13" s="31">
        <f t="shared" si="0"/>
        <v>0</v>
      </c>
      <c r="K13" s="52"/>
      <c r="L13" s="69"/>
    </row>
    <row r="14" spans="1:14" ht="18" customHeight="1" x14ac:dyDescent="0.25">
      <c r="A14" s="13">
        <v>8</v>
      </c>
      <c r="B14" s="55" t="s">
        <v>109</v>
      </c>
      <c r="C14" s="56" t="s">
        <v>27</v>
      </c>
      <c r="D14" s="29" t="s">
        <v>110</v>
      </c>
      <c r="E14" s="53">
        <v>59200</v>
      </c>
      <c r="F14" s="53"/>
      <c r="G14" s="53"/>
      <c r="H14" s="53">
        <v>59200</v>
      </c>
      <c r="I14" s="71">
        <v>186800</v>
      </c>
      <c r="J14" s="31">
        <f t="shared" si="0"/>
        <v>246000</v>
      </c>
      <c r="K14" s="52" t="s">
        <v>154</v>
      </c>
      <c r="L14" s="103" t="s">
        <v>132</v>
      </c>
    </row>
    <row r="15" spans="1:14" ht="18" customHeight="1" x14ac:dyDescent="0.25">
      <c r="A15" s="13">
        <v>9</v>
      </c>
      <c r="B15" s="55" t="s">
        <v>111</v>
      </c>
      <c r="C15" s="56" t="s">
        <v>98</v>
      </c>
      <c r="D15" s="29" t="s">
        <v>112</v>
      </c>
      <c r="E15" s="53">
        <v>59200</v>
      </c>
      <c r="F15" s="53">
        <v>540700</v>
      </c>
      <c r="G15" s="53"/>
      <c r="H15" s="53">
        <v>59200</v>
      </c>
      <c r="I15" s="71">
        <v>413800</v>
      </c>
      <c r="J15" s="31">
        <f t="shared" si="0"/>
        <v>473000</v>
      </c>
      <c r="K15" s="52" t="s">
        <v>155</v>
      </c>
      <c r="L15" s="103" t="s">
        <v>156</v>
      </c>
      <c r="M15" s="66"/>
      <c r="N15" s="66"/>
    </row>
    <row r="16" spans="1:14" ht="15.75" x14ac:dyDescent="0.25">
      <c r="A16" s="30">
        <v>10</v>
      </c>
      <c r="B16" s="47" t="s">
        <v>113</v>
      </c>
      <c r="C16" s="50" t="s">
        <v>100</v>
      </c>
      <c r="D16" s="47" t="s">
        <v>114</v>
      </c>
      <c r="E16" s="31">
        <v>40000</v>
      </c>
      <c r="F16" s="31">
        <v>40000</v>
      </c>
      <c r="G16" s="53">
        <v>12000</v>
      </c>
      <c r="H16" s="31"/>
      <c r="I16" s="89">
        <v>40000</v>
      </c>
      <c r="J16" s="31">
        <f t="shared" si="0"/>
        <v>40000</v>
      </c>
      <c r="K16" s="52"/>
      <c r="L16" s="103" t="s">
        <v>157</v>
      </c>
    </row>
    <row r="17" spans="1:12" ht="18" customHeight="1" x14ac:dyDescent="0.25">
      <c r="A17" s="150" t="s">
        <v>66</v>
      </c>
      <c r="B17" s="150"/>
      <c r="C17" s="150"/>
      <c r="D17" s="150"/>
      <c r="E17" s="61">
        <f>SUM(E7:E16)</f>
        <v>403400</v>
      </c>
      <c r="F17" s="67">
        <f>SUM(F7:F16)</f>
        <v>1160200</v>
      </c>
      <c r="G17" s="61">
        <f>SUM(G7:G16)</f>
        <v>164000</v>
      </c>
      <c r="H17" s="61">
        <f t="shared" ref="H17:J17" si="1">SUM(H7:H16)</f>
        <v>223400</v>
      </c>
      <c r="I17" s="67">
        <f t="shared" si="1"/>
        <v>740600</v>
      </c>
      <c r="J17" s="61">
        <f t="shared" si="1"/>
        <v>964000</v>
      </c>
      <c r="K17" s="68" t="s">
        <v>144</v>
      </c>
      <c r="L17" s="95" t="s">
        <v>122</v>
      </c>
    </row>
    <row r="18" spans="1:12" ht="18" customHeight="1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</row>
    <row r="19" spans="1:12" ht="12" customHeight="1" x14ac:dyDescent="0.25">
      <c r="B19" s="55" t="s">
        <v>109</v>
      </c>
      <c r="C19" s="56" t="s">
        <v>27</v>
      </c>
      <c r="D19" s="29" t="s">
        <v>110</v>
      </c>
      <c r="E19" s="146" t="s">
        <v>158</v>
      </c>
      <c r="F19" s="146"/>
      <c r="G19" s="146"/>
      <c r="H19" s="146"/>
      <c r="I19" s="146"/>
      <c r="J19" s="146"/>
      <c r="K19" s="146"/>
      <c r="L19" s="146"/>
    </row>
    <row r="20" spans="1:12" ht="16.5" customHeight="1" x14ac:dyDescent="0.25">
      <c r="A20" s="44"/>
      <c r="B20" s="104"/>
      <c r="C20" s="105"/>
      <c r="D20" s="106"/>
      <c r="E20" s="107"/>
      <c r="F20" s="107"/>
      <c r="G20" s="107"/>
      <c r="H20" s="107"/>
      <c r="I20" s="107"/>
      <c r="J20" s="107"/>
      <c r="K20" s="107"/>
      <c r="L20" s="107"/>
    </row>
    <row r="21" spans="1:12" ht="13.5" customHeight="1" x14ac:dyDescent="0.25">
      <c r="B21" s="55" t="s">
        <v>111</v>
      </c>
      <c r="C21" s="56" t="s">
        <v>98</v>
      </c>
      <c r="D21" s="29" t="s">
        <v>112</v>
      </c>
      <c r="E21" s="147" t="s">
        <v>159</v>
      </c>
      <c r="F21" s="147"/>
      <c r="G21" s="147"/>
      <c r="H21" s="147"/>
      <c r="I21" s="147"/>
      <c r="J21" s="147"/>
      <c r="K21" s="147"/>
      <c r="L21" s="147"/>
    </row>
    <row r="22" spans="1:12" ht="13.5" customHeight="1" x14ac:dyDescent="0.25">
      <c r="B22" s="151" t="s">
        <v>167</v>
      </c>
      <c r="C22" s="151"/>
      <c r="D22" s="159"/>
      <c r="E22" s="148">
        <v>43300</v>
      </c>
      <c r="F22" s="149"/>
      <c r="G22" s="108">
        <v>60000</v>
      </c>
      <c r="H22" s="62" t="s">
        <v>160</v>
      </c>
      <c r="J22" s="66"/>
    </row>
    <row r="23" spans="1:12" ht="14.25" customHeight="1" x14ac:dyDescent="0.25">
      <c r="E23" s="144">
        <v>43341</v>
      </c>
      <c r="F23" s="145"/>
      <c r="G23" s="108">
        <v>60000</v>
      </c>
      <c r="H23" s="62" t="s">
        <v>160</v>
      </c>
    </row>
    <row r="24" spans="1:12" ht="17.25" customHeight="1" x14ac:dyDescent="0.25">
      <c r="E24" s="144">
        <v>43370</v>
      </c>
      <c r="F24" s="145"/>
      <c r="G24" s="108">
        <v>60000</v>
      </c>
      <c r="H24" s="62" t="s">
        <v>160</v>
      </c>
    </row>
    <row r="25" spans="1:12" ht="17.25" customHeight="1" x14ac:dyDescent="0.25">
      <c r="E25" s="144">
        <v>43420</v>
      </c>
      <c r="F25" s="145"/>
      <c r="G25" s="108">
        <v>60000</v>
      </c>
      <c r="H25" s="62" t="s">
        <v>160</v>
      </c>
    </row>
    <row r="26" spans="1:12" ht="18.75" customHeight="1" x14ac:dyDescent="0.25"/>
    <row r="27" spans="1:12" ht="10.5" customHeight="1" x14ac:dyDescent="0.25"/>
    <row r="29" spans="1:12" ht="12.75" customHeight="1" x14ac:dyDescent="0.25"/>
    <row r="30" spans="1:12" ht="12.75" customHeight="1" x14ac:dyDescent="0.25"/>
    <row r="31" spans="1:12" ht="6" customHeight="1" x14ac:dyDescent="0.25"/>
  </sheetData>
  <mergeCells count="15">
    <mergeCell ref="B22:D22"/>
    <mergeCell ref="A17:D17"/>
    <mergeCell ref="A18:L18"/>
    <mergeCell ref="K5:M5"/>
    <mergeCell ref="A1:K1"/>
    <mergeCell ref="E2:J2"/>
    <mergeCell ref="K2:L2"/>
    <mergeCell ref="K3:L3"/>
    <mergeCell ref="K4:M4"/>
    <mergeCell ref="E25:F25"/>
    <mergeCell ref="E19:L19"/>
    <mergeCell ref="E21:L21"/>
    <mergeCell ref="E22:F22"/>
    <mergeCell ref="E23:F23"/>
    <mergeCell ref="E24:F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workbookViewId="0">
      <selection activeCell="C17" sqref="C17:H18"/>
    </sheetView>
  </sheetViews>
  <sheetFormatPr baseColWidth="10" defaultRowHeight="15" x14ac:dyDescent="0.25"/>
  <cols>
    <col min="1" max="1" width="36" customWidth="1"/>
    <col min="2" max="2" width="22" customWidth="1"/>
    <col min="3" max="3" width="12.140625" customWidth="1"/>
    <col min="4" max="4" width="11" customWidth="1"/>
    <col min="6" max="6" width="10.7109375" customWidth="1"/>
    <col min="7" max="7" width="16.140625" customWidth="1"/>
    <col min="8" max="8" width="20.5703125" customWidth="1"/>
  </cols>
  <sheetData>
    <row r="1" spans="1:9" ht="18.75" x14ac:dyDescent="0.25">
      <c r="A1" s="136" t="s">
        <v>133</v>
      </c>
      <c r="B1" s="136"/>
      <c r="C1" s="136"/>
      <c r="D1" s="136"/>
      <c r="E1" s="136"/>
      <c r="F1" s="136"/>
      <c r="G1" s="136"/>
      <c r="H1" s="136"/>
      <c r="I1" s="136"/>
    </row>
    <row r="2" spans="1:9" ht="18.75" x14ac:dyDescent="0.3">
      <c r="A2" s="2" t="s">
        <v>0</v>
      </c>
      <c r="C2" s="24" t="s">
        <v>1</v>
      </c>
      <c r="F2" s="24"/>
      <c r="H2" s="42" t="s">
        <v>2</v>
      </c>
      <c r="I2" s="42"/>
    </row>
    <row r="3" spans="1:9" ht="18.75" x14ac:dyDescent="0.3">
      <c r="A3" s="2" t="s">
        <v>3</v>
      </c>
      <c r="C3" s="24" t="s">
        <v>4</v>
      </c>
      <c r="F3" s="24"/>
      <c r="G3" s="24" t="s">
        <v>5</v>
      </c>
    </row>
    <row r="4" spans="1:9" ht="18.75" x14ac:dyDescent="0.3">
      <c r="A4" s="2" t="s">
        <v>7</v>
      </c>
      <c r="B4" s="41" t="s">
        <v>38</v>
      </c>
      <c r="C4" s="41"/>
      <c r="D4" s="25" t="s">
        <v>78</v>
      </c>
      <c r="G4" s="25"/>
    </row>
    <row r="5" spans="1:9" ht="18.75" x14ac:dyDescent="0.3">
      <c r="C5" s="154" t="s">
        <v>40</v>
      </c>
      <c r="D5" s="154"/>
      <c r="F5" s="154" t="s">
        <v>41</v>
      </c>
      <c r="G5" s="154"/>
      <c r="H5" s="48" t="s">
        <v>80</v>
      </c>
    </row>
    <row r="6" spans="1:9" x14ac:dyDescent="0.25">
      <c r="H6" s="49" t="s">
        <v>81</v>
      </c>
    </row>
    <row r="7" spans="1:9" ht="18.75" x14ac:dyDescent="0.3">
      <c r="A7" s="32" t="s">
        <v>67</v>
      </c>
      <c r="B7" s="32" t="s">
        <v>68</v>
      </c>
      <c r="C7" s="32" t="s">
        <v>69</v>
      </c>
      <c r="D7" s="33">
        <v>0.05</v>
      </c>
      <c r="E7" s="33">
        <v>0.1</v>
      </c>
      <c r="F7" s="34" t="s">
        <v>70</v>
      </c>
      <c r="G7" s="34" t="s">
        <v>71</v>
      </c>
      <c r="H7" s="35" t="s">
        <v>72</v>
      </c>
    </row>
    <row r="8" spans="1:9" ht="18.75" x14ac:dyDescent="0.3">
      <c r="A8" s="62" t="s">
        <v>134</v>
      </c>
      <c r="B8" s="36">
        <v>964000</v>
      </c>
      <c r="C8" s="23"/>
      <c r="D8" s="37"/>
      <c r="E8" s="37">
        <f>B8*0.1</f>
        <v>96400</v>
      </c>
      <c r="F8" s="37">
        <f>(B8+C8)*0.12</f>
        <v>115680</v>
      </c>
      <c r="G8" s="37"/>
      <c r="H8" s="38">
        <f>B8*0.78</f>
        <v>751920</v>
      </c>
    </row>
    <row r="9" spans="1:9" ht="18.75" x14ac:dyDescent="0.3">
      <c r="A9" s="62" t="s">
        <v>135</v>
      </c>
      <c r="B9" s="36">
        <v>100000</v>
      </c>
      <c r="C9" s="23"/>
      <c r="D9" s="37"/>
      <c r="E9" s="37">
        <f>B9*0.1</f>
        <v>10000</v>
      </c>
      <c r="F9" s="37">
        <f>(B9+C9)*0.12</f>
        <v>12000</v>
      </c>
      <c r="G9" s="37"/>
      <c r="H9" s="38">
        <f>B9*0.78</f>
        <v>78000</v>
      </c>
    </row>
    <row r="10" spans="1:9" ht="18.75" x14ac:dyDescent="0.3">
      <c r="A10" s="23" t="s">
        <v>73</v>
      </c>
      <c r="B10" s="23"/>
      <c r="C10" s="63">
        <v>70000</v>
      </c>
      <c r="D10" s="36">
        <f>C10*0.05</f>
        <v>3500</v>
      </c>
      <c r="E10" s="37"/>
      <c r="F10" s="37">
        <f t="shared" ref="F10:F12" si="0">(B10+C10)*0.12</f>
        <v>8400</v>
      </c>
      <c r="G10" s="38">
        <f t="shared" ref="G10:G11" si="1">C10*0.88</f>
        <v>61600</v>
      </c>
      <c r="H10" s="38"/>
    </row>
    <row r="11" spans="1:9" ht="18.75" x14ac:dyDescent="0.3">
      <c r="A11" s="23" t="s">
        <v>74</v>
      </c>
      <c r="B11" s="23"/>
      <c r="C11" s="63">
        <v>390000</v>
      </c>
      <c r="D11" s="36">
        <f>C11*0.05</f>
        <v>19500</v>
      </c>
      <c r="E11" s="37"/>
      <c r="F11" s="37">
        <f t="shared" si="0"/>
        <v>46800</v>
      </c>
      <c r="G11" s="38">
        <f t="shared" si="1"/>
        <v>343200</v>
      </c>
      <c r="H11" s="37"/>
    </row>
    <row r="12" spans="1:9" ht="18.75" x14ac:dyDescent="0.3">
      <c r="A12" s="32" t="s">
        <v>75</v>
      </c>
      <c r="B12" s="39">
        <f>SUM(B8:B11)</f>
        <v>1064000</v>
      </c>
      <c r="C12" s="64">
        <f>SUM(C10:C11)</f>
        <v>460000</v>
      </c>
      <c r="D12" s="38">
        <f>SUM(D10:D11)</f>
        <v>23000</v>
      </c>
      <c r="E12" s="65">
        <f>SUM(E8:E11)</f>
        <v>106400</v>
      </c>
      <c r="F12" s="37">
        <f t="shared" si="0"/>
        <v>182880</v>
      </c>
      <c r="G12" s="38">
        <f>C12*0.88</f>
        <v>404800</v>
      </c>
      <c r="H12" s="38">
        <f>SUM(H8:H11)</f>
        <v>829920</v>
      </c>
    </row>
    <row r="13" spans="1:9" ht="21" x14ac:dyDescent="0.35">
      <c r="A13" s="40" t="s">
        <v>76</v>
      </c>
      <c r="B13" s="38">
        <f>B12+C12</f>
        <v>1524000</v>
      </c>
    </row>
    <row r="14" spans="1:9" ht="21" x14ac:dyDescent="0.35">
      <c r="A14" s="40" t="s">
        <v>77</v>
      </c>
      <c r="B14" s="38">
        <f>-(D12+E12)</f>
        <v>-129400</v>
      </c>
    </row>
    <row r="15" spans="1:9" ht="18.75" x14ac:dyDescent="0.3">
      <c r="A15" s="91" t="s">
        <v>136</v>
      </c>
      <c r="B15" s="38">
        <f>B12+B14</f>
        <v>934600</v>
      </c>
      <c r="C15" s="156"/>
      <c r="D15" s="131"/>
      <c r="E15" s="131"/>
      <c r="F15" s="131"/>
      <c r="G15" s="131"/>
      <c r="H15" s="131"/>
    </row>
    <row r="16" spans="1:9" ht="18.75" x14ac:dyDescent="0.3">
      <c r="A16" s="98" t="s">
        <v>137</v>
      </c>
      <c r="B16" s="38">
        <v>-40000</v>
      </c>
      <c r="C16" s="156"/>
      <c r="D16" s="152"/>
      <c r="E16" s="152"/>
      <c r="F16" s="152"/>
      <c r="G16" s="152"/>
      <c r="H16" s="152"/>
    </row>
    <row r="17" spans="1:12" ht="18.75" x14ac:dyDescent="0.3">
      <c r="A17" s="91" t="s">
        <v>138</v>
      </c>
      <c r="B17" s="38">
        <v>-486000</v>
      </c>
      <c r="C17" s="156" t="s">
        <v>165</v>
      </c>
      <c r="D17" s="152"/>
      <c r="E17" s="152"/>
      <c r="F17" s="152"/>
      <c r="G17" s="152"/>
      <c r="H17" s="152"/>
    </row>
    <row r="18" spans="1:12" ht="18.75" x14ac:dyDescent="0.3">
      <c r="A18" s="75" t="s">
        <v>139</v>
      </c>
      <c r="B18" s="70">
        <f>SUM(B15:B17)</f>
        <v>408600</v>
      </c>
      <c r="C18" s="156" t="s">
        <v>166</v>
      </c>
      <c r="D18" s="152"/>
      <c r="E18" s="152"/>
      <c r="F18" s="152"/>
      <c r="G18" s="152"/>
      <c r="H18" s="152"/>
    </row>
    <row r="19" spans="1:12" ht="18.75" x14ac:dyDescent="0.3">
      <c r="A19" s="23" t="s">
        <v>140</v>
      </c>
      <c r="B19" s="36">
        <v>-20000</v>
      </c>
      <c r="C19" s="96"/>
      <c r="D19" s="92"/>
      <c r="E19" s="92"/>
      <c r="F19" s="92"/>
      <c r="G19" s="92"/>
      <c r="H19" s="92"/>
    </row>
    <row r="20" spans="1:12" ht="18.75" x14ac:dyDescent="0.3">
      <c r="A20" s="116" t="s">
        <v>164</v>
      </c>
      <c r="B20" s="70">
        <f>SUM(B18:B19)</f>
        <v>388600</v>
      </c>
      <c r="C20" s="157"/>
      <c r="D20" s="158"/>
      <c r="E20" s="158"/>
      <c r="F20" s="158"/>
      <c r="G20" s="158"/>
      <c r="H20" s="158"/>
    </row>
    <row r="21" spans="1:12" ht="15.75" customHeight="1" x14ac:dyDescent="0.25">
      <c r="A21" s="155"/>
      <c r="B21" s="155"/>
      <c r="C21" s="155"/>
      <c r="D21" s="155"/>
      <c r="E21" s="155"/>
      <c r="F21" s="155"/>
      <c r="G21" s="155"/>
      <c r="H21" s="155"/>
      <c r="I21" s="155"/>
    </row>
    <row r="22" spans="1:12" x14ac:dyDescent="0.25">
      <c r="A22" s="139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</row>
    <row r="23" spans="1:12" ht="6" customHeight="1" x14ac:dyDescent="0.25"/>
    <row r="24" spans="1:12" x14ac:dyDescent="0.25">
      <c r="A24" s="139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</row>
  </sheetData>
  <mergeCells count="11">
    <mergeCell ref="A24:L24"/>
    <mergeCell ref="A1:I1"/>
    <mergeCell ref="C5:D5"/>
    <mergeCell ref="F5:G5"/>
    <mergeCell ref="A21:I21"/>
    <mergeCell ref="A22:L22"/>
    <mergeCell ref="C15:H15"/>
    <mergeCell ref="C16:H16"/>
    <mergeCell ref="C18:H18"/>
    <mergeCell ref="C20:H20"/>
    <mergeCell ref="C17:H17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DE JUIN 2019</vt:lpstr>
      <vt:lpstr>LOYERS ENCAISSES JUILLET 2019</vt:lpstr>
      <vt:lpstr>LOYERS ENCAISSES JUIN 2019</vt:lpstr>
      <vt:lpstr>BILAN JUIN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2019-09-25T11:54:35Z</cp:lastPrinted>
  <dcterms:created xsi:type="dcterms:W3CDTF">2015-04-15T15:36:35Z</dcterms:created>
  <dcterms:modified xsi:type="dcterms:W3CDTF">2019-09-25T11:54:50Z</dcterms:modified>
</cp:coreProperties>
</file>