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FICHE D ENCAISSEMENT\LES BILANS MENSUELS\BILANS 2020\"/>
    </mc:Choice>
  </mc:AlternateContent>
  <bookViews>
    <workbookView xWindow="240" yWindow="45" windowWidth="19440" windowHeight="7995" activeTab="3"/>
  </bookViews>
  <sheets>
    <sheet name="BAUX DE NOVEMBRE 2020" sheetId="2" r:id="rId1"/>
    <sheet name="LOYERS ENCAISSES DE DEC 2020" sheetId="4" r:id="rId2"/>
    <sheet name="LOYERS ENCAISSES  DE NOV 2020" sheetId="5" r:id="rId3"/>
    <sheet name="BILAN DE NOVEMBRE 2020" sheetId="3" r:id="rId4"/>
  </sheets>
  <calcPr calcId="152511"/>
</workbook>
</file>

<file path=xl/calcChain.xml><?xml version="1.0" encoding="utf-8"?>
<calcChain xmlns="http://schemas.openxmlformats.org/spreadsheetml/2006/main">
  <c r="B16" i="3" l="1"/>
  <c r="I24" i="4" l="1"/>
  <c r="H24" i="4"/>
  <c r="G24" i="4"/>
  <c r="F24" i="4"/>
  <c r="E24" i="4"/>
  <c r="J23" i="4"/>
  <c r="J22" i="4"/>
  <c r="J21" i="4"/>
  <c r="J20" i="4"/>
  <c r="J19" i="4"/>
  <c r="J18" i="4"/>
  <c r="J17" i="4"/>
  <c r="J16" i="4"/>
  <c r="J15" i="4"/>
  <c r="J14" i="4"/>
  <c r="J13" i="4"/>
  <c r="J12" i="4"/>
  <c r="J24" i="4" s="1"/>
  <c r="J11" i="4"/>
  <c r="J10" i="4"/>
  <c r="J9" i="4"/>
  <c r="J8" i="4"/>
  <c r="J17" i="5" l="1"/>
  <c r="I17" i="5"/>
  <c r="H17" i="5"/>
  <c r="G17" i="5"/>
  <c r="F17" i="5"/>
  <c r="E17" i="5"/>
  <c r="J16" i="5"/>
  <c r="J15" i="5"/>
  <c r="J14" i="5"/>
  <c r="J13" i="5"/>
  <c r="J12" i="5"/>
  <c r="J11" i="5"/>
  <c r="J10" i="5"/>
  <c r="J9" i="5"/>
  <c r="J8" i="5"/>
  <c r="J7" i="5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D13" i="3" s="1"/>
</calcChain>
</file>

<file path=xl/sharedStrings.xml><?xml version="1.0" encoding="utf-8"?>
<sst xmlns="http://schemas.openxmlformats.org/spreadsheetml/2006/main" count="234" uniqueCount="169">
  <si>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</si>
  <si>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</si>
  <si>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</si>
  <si>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</si>
  <si>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</si>
  <si>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</si>
  <si>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</si>
  <si>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</si>
  <si>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</si>
  <si>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</si>
  <si>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</si>
  <si>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</si>
  <si>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</si>
  <si>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</si>
  <si>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</si>
  <si>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</si>
  <si>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</si>
  <si>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</si>
  <si>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</si>
  <si>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</si>
  <si>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</si>
  <si>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</si>
  <si>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</si>
  <si>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</si>
  <si>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</si>
  <si>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</si>
  <si>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</si>
  <si>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</si>
  <si>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</si>
  <si>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</si>
  <si>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</si>
  <si>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</si>
  <si>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</si>
  <si>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</si>
  <si>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</si>
  <si>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</si>
  <si>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</si>
  <si>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</si>
  <si>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</si>
  <si>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</si>
  <si>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</si>
  <si>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</si>
  <si>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</si>
  <si>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</si>
  <si>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</si>
  <si>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</si>
  <si>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</si>
  <si>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</si>
  <si>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</si>
  <si>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</si>
  <si>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</si>
  <si>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</si>
  <si>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</si>
  <si>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</si>
  <si>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</si>
  <si>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</si>
  <si>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</si>
  <si>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</si>
  <si>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</si>
  <si>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</si>
  <si>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</si>
  <si>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</si>
  <si>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</si>
  <si>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</si>
  <si>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</si>
  <si>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</si>
  <si>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</si>
  <si>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</si>
  <si>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</si>
  <si>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</si>
  <si>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</si>
  <si>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</si>
  <si>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</si>
  <si>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</si>
  <si>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</si>
  <si>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</si>
  <si>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</si>
  <si>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</si>
  <si>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</si>
  <si>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</si>
  <si>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</si>
  <si>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</si>
  <si>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</si>
  <si>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</si>
  <si>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</si>
  <si>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</si>
  <si>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</si>
  <si>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</si>
  <si>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SIB: 66 900000459640 45</t>
  </si>
  <si>
    <t>Mme AKE ROSINE (SARAH)</t>
  </si>
  <si>
    <t>08511244-09805919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</si>
  <si>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</si>
  <si>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</si>
  <si>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</si>
  <si>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</si>
  <si>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</si>
  <si>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</si>
  <si>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</si>
  <si>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</si>
  <si>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</si>
  <si>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</si>
  <si>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07678755-53289116</t>
  </si>
  <si>
    <t>PORTE</t>
  </si>
  <si>
    <t>MONTANTS</t>
  </si>
  <si>
    <t>AKA AKE HERMANCE</t>
  </si>
  <si>
    <t>RC2</t>
  </si>
  <si>
    <t>09303686</t>
  </si>
  <si>
    <t>RC4</t>
  </si>
  <si>
    <t>3G1</t>
  </si>
  <si>
    <t>41629154-07332890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</si>
  <si>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</si>
  <si>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</si>
  <si>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</si>
  <si>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</si>
  <si>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</si>
  <si>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</si>
  <si>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</si>
  <si>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</si>
  <si>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</si>
  <si>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1D2</t>
  </si>
  <si>
    <t>1G1</t>
  </si>
  <si>
    <t>Mlle TIOTE NAFOUADE</t>
  </si>
  <si>
    <t>1G4</t>
  </si>
  <si>
    <t>48222403-76751927</t>
  </si>
  <si>
    <t>OULAÏ KANE AUBIN</t>
  </si>
  <si>
    <t>2D1</t>
  </si>
  <si>
    <t>67476249-01531502</t>
  </si>
  <si>
    <t>2D2</t>
  </si>
  <si>
    <t>49347547-57739223</t>
  </si>
  <si>
    <t>2D3</t>
  </si>
  <si>
    <t>ENFANTS FOFANA</t>
  </si>
  <si>
    <t>2D4</t>
  </si>
  <si>
    <t>3D1</t>
  </si>
  <si>
    <t>Mme ADAM ROCHE (MDL N'DA)</t>
  </si>
  <si>
    <t>POCKA GNOLEBA ARISTIDE GHISLAIN</t>
  </si>
  <si>
    <t>KOFFI KADIEMON KAZEMIR</t>
  </si>
  <si>
    <t>88209821-41486103</t>
  </si>
  <si>
    <t>09241251-04538804</t>
  </si>
  <si>
    <t>ORANGE</t>
  </si>
  <si>
    <t>CCGIM (Cabinet Conseil et de Gestion Immobilière)</t>
  </si>
  <si>
    <t>11/09/20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</si>
  <si>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</si>
  <si>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</si>
  <si>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</si>
  <si>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</si>
  <si>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</si>
  <si>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</si>
  <si>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</si>
  <si>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48105959-02622769</t>
  </si>
  <si>
    <t>AV 10+11/20 ESP</t>
  </si>
  <si>
    <t>BONKANOU CHRISTOPHE  49258719 LE 09/10/20</t>
  </si>
  <si>
    <t>ETAT DES ENCAISSEMENTS : MOIS  D'OCTOBRE 2020</t>
  </si>
  <si>
    <t>24/10 OM</t>
  </si>
  <si>
    <t>30/10/20</t>
  </si>
  <si>
    <t>14/11/20</t>
  </si>
  <si>
    <t>BHCI</t>
  </si>
  <si>
    <t>13/11/20</t>
  </si>
  <si>
    <t>28/10/20</t>
  </si>
  <si>
    <t>27/10 OM</t>
  </si>
  <si>
    <t>10/11/20</t>
  </si>
  <si>
    <t>12/11/20</t>
  </si>
  <si>
    <t>BILAN : MOIS DE NOVEMBRE 2020</t>
  </si>
  <si>
    <t>YOPOUGON NIANGON ACADEMIE 11/2020</t>
  </si>
  <si>
    <t>YOPOUGON NIANGON ACADEMIE  12/2020</t>
  </si>
  <si>
    <t>TRAVAUX RC3 + RC4</t>
  </si>
  <si>
    <t>TRAVAUX DE REMISE EN ETAT PAR ROUGEO LE 18/11/2020 RC3 + RC4 (CAUTION+ UN MOIS AVANCE)</t>
  </si>
  <si>
    <t>TOTAL VERSE LE ……./12/2020</t>
  </si>
  <si>
    <t>RELEVE MENSUEL DES BAUX : MOIS DE NOVEMBRE 2020</t>
  </si>
  <si>
    <t>ETAT DES ENCAISSEMENTS : MOIS DE DECEMBRE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</si>
</sst>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9" fontId="0" fillId="2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3" t="s">
        <v>167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"/>
    </row>
    <row r="2" spans="1:12" x14ac:dyDescent="0.25">
      <c r="A2" s="2" t="s">
        <v>91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8" t="s">
        <v>6</v>
      </c>
      <c r="K3" s="118"/>
      <c r="L3" s="118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8" t="s">
        <v>67</v>
      </c>
      <c r="K4" s="118"/>
      <c r="L4" s="118"/>
    </row>
    <row r="5" spans="1:12" ht="18.75" x14ac:dyDescent="0.3">
      <c r="A5" s="102"/>
      <c r="J5" s="135" t="s">
        <v>68</v>
      </c>
      <c r="K5" s="135"/>
      <c r="L5" s="135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4" t="s">
        <v>19</v>
      </c>
      <c r="K6" s="134"/>
      <c r="L6" s="101" t="s">
        <v>20</v>
      </c>
    </row>
    <row r="7" spans="1:12" ht="15" customHeight="1" x14ac:dyDescent="0.25">
      <c r="A7" s="8">
        <v>1</v>
      </c>
      <c r="B7" s="7" t="s">
        <v>79</v>
      </c>
      <c r="C7" s="45" t="s">
        <v>28</v>
      </c>
      <c r="D7" s="8">
        <v>44521</v>
      </c>
      <c r="E7" s="37" t="s">
        <v>29</v>
      </c>
      <c r="F7" s="100" t="s">
        <v>30</v>
      </c>
      <c r="G7" s="8">
        <v>90000</v>
      </c>
      <c r="H7" s="13"/>
      <c r="I7" s="8"/>
      <c r="J7" s="11"/>
      <c r="K7" s="11"/>
      <c r="L7" s="100" t="s">
        <v>31</v>
      </c>
    </row>
    <row r="8" spans="1:12" ht="15.75" customHeight="1" x14ac:dyDescent="0.25">
      <c r="A8" s="8">
        <v>2</v>
      </c>
      <c r="B8" s="7" t="s">
        <v>69</v>
      </c>
      <c r="C8" s="45" t="s">
        <v>22</v>
      </c>
      <c r="D8" s="8">
        <v>67664</v>
      </c>
      <c r="E8" s="37" t="s">
        <v>23</v>
      </c>
      <c r="F8" s="100"/>
      <c r="G8" s="8">
        <v>90000</v>
      </c>
      <c r="H8" s="13"/>
      <c r="I8" s="8"/>
      <c r="J8" s="81" t="s">
        <v>70</v>
      </c>
      <c r="K8" s="81" t="s">
        <v>71</v>
      </c>
      <c r="L8" s="100" t="s">
        <v>32</v>
      </c>
    </row>
    <row r="9" spans="1:12" ht="15.75" customHeight="1" x14ac:dyDescent="0.25">
      <c r="A9" s="8">
        <v>3</v>
      </c>
      <c r="B9" s="7" t="s">
        <v>21</v>
      </c>
      <c r="C9" s="45" t="s">
        <v>22</v>
      </c>
      <c r="D9" s="8">
        <v>61145</v>
      </c>
      <c r="E9" s="9" t="s">
        <v>23</v>
      </c>
      <c r="F9" s="100" t="s">
        <v>24</v>
      </c>
      <c r="G9" s="8">
        <v>70000</v>
      </c>
      <c r="H9" s="10"/>
      <c r="I9" s="11"/>
      <c r="J9" s="81" t="s">
        <v>25</v>
      </c>
      <c r="K9" s="57"/>
      <c r="L9" s="12" t="s">
        <v>26</v>
      </c>
    </row>
    <row r="10" spans="1:12" ht="15" customHeight="1" x14ac:dyDescent="0.25">
      <c r="A10" s="8">
        <v>4</v>
      </c>
      <c r="B10" s="14" t="s">
        <v>95</v>
      </c>
      <c r="C10" s="45" t="s">
        <v>96</v>
      </c>
      <c r="D10" s="8"/>
      <c r="E10" s="37" t="s">
        <v>97</v>
      </c>
      <c r="F10" s="100"/>
      <c r="G10" s="8">
        <v>110000</v>
      </c>
      <c r="H10" s="58"/>
      <c r="I10" s="59"/>
      <c r="J10" s="79" t="s">
        <v>98</v>
      </c>
      <c r="K10" s="79" t="s">
        <v>99</v>
      </c>
      <c r="L10" s="100" t="s">
        <v>52</v>
      </c>
    </row>
    <row r="11" spans="1:12" ht="15" customHeight="1" x14ac:dyDescent="0.25">
      <c r="A11" s="125" t="s">
        <v>33</v>
      </c>
      <c r="B11" s="126"/>
      <c r="C11" s="126"/>
      <c r="D11" s="126"/>
      <c r="E11" s="126"/>
      <c r="F11" s="127"/>
      <c r="G11" s="67">
        <f>SUM(G7:G10)</f>
        <v>360000</v>
      </c>
      <c r="H11" s="68"/>
      <c r="I11" s="67"/>
      <c r="J11" s="15"/>
      <c r="K11" s="15"/>
    </row>
    <row r="12" spans="1:12" ht="15" customHeight="1" x14ac:dyDescent="0.25">
      <c r="A12" s="128" t="s">
        <v>80</v>
      </c>
      <c r="B12" s="129"/>
      <c r="C12" s="129"/>
      <c r="D12" s="129"/>
      <c r="E12" s="129"/>
      <c r="F12" s="130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28" t="s">
        <v>86</v>
      </c>
      <c r="B13" s="129"/>
      <c r="C13" s="129"/>
      <c r="D13" s="129"/>
      <c r="E13" s="129"/>
      <c r="F13" s="130"/>
      <c r="G13" s="39">
        <f>SUM(G11:G12)</f>
        <v>316800</v>
      </c>
      <c r="H13" s="17"/>
      <c r="I13" s="18"/>
      <c r="J13" s="15"/>
      <c r="K13" s="15"/>
    </row>
    <row r="14" spans="1:12" ht="15" customHeight="1" x14ac:dyDescent="0.25">
      <c r="A14" s="122" t="s">
        <v>87</v>
      </c>
      <c r="B14" s="123"/>
      <c r="C14" s="123"/>
      <c r="D14" s="123"/>
      <c r="E14" s="123"/>
      <c r="F14" s="124"/>
      <c r="G14" s="39">
        <f>G11*-0.05</f>
        <v>-18000</v>
      </c>
      <c r="H14" s="39"/>
      <c r="I14" s="69"/>
      <c r="J14" s="70"/>
    </row>
    <row r="15" spans="1:12" ht="15.75" customHeight="1" x14ac:dyDescent="0.25"/>
    <row r="16" spans="1:12" ht="15.75" x14ac:dyDescent="0.25">
      <c r="A16" s="8">
        <v>6</v>
      </c>
      <c r="B16" s="14" t="s">
        <v>95</v>
      </c>
      <c r="C16" s="45" t="s">
        <v>96</v>
      </c>
      <c r="D16" s="8"/>
      <c r="E16" s="37" t="s">
        <v>97</v>
      </c>
      <c r="F16" s="131" t="s">
        <v>100</v>
      </c>
      <c r="G16" s="131"/>
      <c r="H16" s="131"/>
      <c r="I16" s="131"/>
      <c r="J16" s="131"/>
      <c r="K16" s="131"/>
      <c r="L16" s="131"/>
    </row>
    <row r="17" spans="1:12" ht="15.75" customHeight="1" x14ac:dyDescent="0.25">
      <c r="A17" s="132" t="s">
        <v>141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</row>
    <row r="18" spans="1:12" ht="9" customHeight="1" x14ac:dyDescent="0.25"/>
    <row r="19" spans="1:12" ht="15.75" x14ac:dyDescent="0.25">
      <c r="A19" s="119" t="s">
        <v>144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</row>
    <row r="20" spans="1:12" ht="9" customHeight="1" x14ac:dyDescent="0.25"/>
    <row r="21" spans="1:12" ht="19.5" customHeight="1" x14ac:dyDescent="0.25">
      <c r="A21" s="8">
        <v>5</v>
      </c>
      <c r="B21" s="14" t="s">
        <v>76</v>
      </c>
      <c r="C21" s="45" t="s">
        <v>28</v>
      </c>
      <c r="D21" s="8">
        <v>48716</v>
      </c>
      <c r="E21" s="37" t="s">
        <v>29</v>
      </c>
      <c r="F21" s="100" t="s">
        <v>77</v>
      </c>
      <c r="G21" s="8">
        <v>90000</v>
      </c>
      <c r="H21" s="8"/>
      <c r="I21" s="43"/>
      <c r="J21" s="81" t="s">
        <v>92</v>
      </c>
      <c r="K21" s="81" t="s">
        <v>93</v>
      </c>
      <c r="L21" s="100" t="s">
        <v>94</v>
      </c>
    </row>
    <row r="22" spans="1:12" x14ac:dyDescent="0.25">
      <c r="A22" s="117" t="s">
        <v>142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</row>
    <row r="23" spans="1:12" x14ac:dyDescent="0.25">
      <c r="A23" s="118" t="s">
        <v>143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</row>
    <row r="24" spans="1:12" ht="15.75" x14ac:dyDescent="0.25">
      <c r="A24" s="119" t="s">
        <v>145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A2" sqref="A2:D2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139" t="s">
        <v>168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9" ht="18.75" x14ac:dyDescent="0.3">
      <c r="A2" s="140" t="s">
        <v>0</v>
      </c>
      <c r="B2" s="140"/>
      <c r="C2" s="140"/>
      <c r="D2" s="140"/>
      <c r="E2" s="141" t="s">
        <v>73</v>
      </c>
      <c r="F2" s="141"/>
      <c r="G2" s="141"/>
      <c r="H2" s="141"/>
      <c r="I2" s="141"/>
      <c r="J2" s="109"/>
      <c r="K2" s="109" t="s">
        <v>2</v>
      </c>
      <c r="L2" s="109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08" t="s">
        <v>74</v>
      </c>
      <c r="L3" s="108"/>
    </row>
    <row r="4" spans="1:19" ht="18.75" x14ac:dyDescent="0.3">
      <c r="A4" s="2" t="s">
        <v>7</v>
      </c>
      <c r="D4" s="109" t="s">
        <v>34</v>
      </c>
      <c r="E4" s="109"/>
      <c r="F4" s="109"/>
      <c r="G4" s="109"/>
      <c r="H4" s="109" t="s">
        <v>35</v>
      </c>
      <c r="I4" s="109"/>
      <c r="J4" s="109"/>
      <c r="K4" s="106" t="s">
        <v>67</v>
      </c>
      <c r="L4" s="106"/>
      <c r="M4" s="106"/>
    </row>
    <row r="5" spans="1:19" x14ac:dyDescent="0.25">
      <c r="K5" s="110" t="s">
        <v>68</v>
      </c>
      <c r="L5" s="110"/>
      <c r="M5" s="110"/>
    </row>
    <row r="6" spans="1:19" x14ac:dyDescent="0.25">
      <c r="K6" s="107"/>
      <c r="L6" s="107"/>
      <c r="M6" s="110"/>
    </row>
    <row r="7" spans="1:19" ht="12.75" customHeight="1" x14ac:dyDescent="0.25">
      <c r="A7" s="82" t="s">
        <v>10</v>
      </c>
      <c r="B7" s="83" t="s">
        <v>11</v>
      </c>
      <c r="C7" s="83" t="s">
        <v>102</v>
      </c>
      <c r="D7" s="83" t="s">
        <v>19</v>
      </c>
      <c r="E7" s="22" t="s">
        <v>39</v>
      </c>
      <c r="F7" s="83" t="s">
        <v>40</v>
      </c>
      <c r="G7" s="83" t="s">
        <v>81</v>
      </c>
      <c r="H7" s="23" t="s">
        <v>41</v>
      </c>
      <c r="I7" s="83" t="s">
        <v>17</v>
      </c>
      <c r="J7" s="83" t="s">
        <v>103</v>
      </c>
      <c r="K7" s="83" t="s">
        <v>43</v>
      </c>
      <c r="L7" s="83" t="s">
        <v>66</v>
      </c>
      <c r="M7" s="38"/>
      <c r="N7" s="71"/>
    </row>
    <row r="8" spans="1:19" ht="14.25" customHeight="1" x14ac:dyDescent="0.25">
      <c r="A8" s="12">
        <v>1</v>
      </c>
      <c r="B8" s="84" t="s">
        <v>104</v>
      </c>
      <c r="C8" s="85" t="s">
        <v>105</v>
      </c>
      <c r="D8" s="40" t="s">
        <v>106</v>
      </c>
      <c r="E8" s="86">
        <v>35000</v>
      </c>
      <c r="F8" s="87">
        <v>224000</v>
      </c>
      <c r="G8" s="87">
        <v>49000</v>
      </c>
      <c r="H8" s="87"/>
      <c r="I8" s="44">
        <v>35000</v>
      </c>
      <c r="J8" s="87">
        <f>SUM(H8:I8)</f>
        <v>35000</v>
      </c>
      <c r="K8" s="73"/>
      <c r="L8" s="75" t="s">
        <v>158</v>
      </c>
      <c r="N8" s="74"/>
    </row>
    <row r="9" spans="1:19" ht="14.25" customHeight="1" x14ac:dyDescent="0.25">
      <c r="A9" s="12"/>
      <c r="B9" s="84"/>
      <c r="C9" s="85" t="s">
        <v>49</v>
      </c>
      <c r="D9" s="40"/>
      <c r="E9" s="86">
        <v>50000</v>
      </c>
      <c r="F9" s="87"/>
      <c r="G9" s="87"/>
      <c r="H9" s="87"/>
      <c r="I9" s="44"/>
      <c r="J9" s="87">
        <f t="shared" ref="J9:J23" si="0">SUM(H9:I9)</f>
        <v>0</v>
      </c>
      <c r="K9" s="73"/>
      <c r="L9" s="75"/>
      <c r="N9" s="74"/>
    </row>
    <row r="10" spans="1:19" ht="17.25" customHeight="1" x14ac:dyDescent="0.25">
      <c r="A10" s="12"/>
      <c r="B10" s="112"/>
      <c r="C10" s="85" t="s">
        <v>107</v>
      </c>
      <c r="D10" s="40"/>
      <c r="E10" s="86">
        <v>50000</v>
      </c>
      <c r="F10" s="87"/>
      <c r="G10" s="44"/>
      <c r="H10" s="87"/>
      <c r="I10" s="44"/>
      <c r="J10" s="87">
        <f t="shared" si="0"/>
        <v>0</v>
      </c>
      <c r="K10" s="73"/>
      <c r="L10" s="113"/>
      <c r="N10" s="74"/>
    </row>
    <row r="11" spans="1:19" ht="17.25" customHeight="1" x14ac:dyDescent="0.25">
      <c r="A11" s="12">
        <v>2</v>
      </c>
      <c r="B11" s="114" t="s">
        <v>133</v>
      </c>
      <c r="C11" s="85" t="s">
        <v>108</v>
      </c>
      <c r="D11" s="40" t="s">
        <v>109</v>
      </c>
      <c r="E11" s="86">
        <v>70000</v>
      </c>
      <c r="F11" s="87">
        <v>70000</v>
      </c>
      <c r="G11" s="87">
        <v>70000</v>
      </c>
      <c r="H11" s="87">
        <v>70000</v>
      </c>
      <c r="I11" s="44"/>
      <c r="J11" s="87">
        <f t="shared" si="0"/>
        <v>70000</v>
      </c>
      <c r="K11" s="73" t="s">
        <v>159</v>
      </c>
      <c r="L11" s="75" t="s">
        <v>138</v>
      </c>
      <c r="N11" s="74"/>
    </row>
    <row r="12" spans="1:19" ht="20.25" customHeight="1" x14ac:dyDescent="0.25">
      <c r="A12" s="12">
        <v>3</v>
      </c>
      <c r="B12" s="84" t="s">
        <v>110</v>
      </c>
      <c r="C12" s="85" t="s">
        <v>111</v>
      </c>
      <c r="D12" s="40" t="s">
        <v>112</v>
      </c>
      <c r="E12" s="86">
        <v>30000</v>
      </c>
      <c r="F12" s="87">
        <v>336000</v>
      </c>
      <c r="G12" s="87">
        <v>66000</v>
      </c>
      <c r="H12" s="87"/>
      <c r="I12" s="44"/>
      <c r="J12" s="87">
        <f t="shared" si="0"/>
        <v>0</v>
      </c>
      <c r="K12" s="73"/>
      <c r="L12" s="75"/>
      <c r="M12" s="142"/>
      <c r="N12" s="143"/>
      <c r="O12" s="143"/>
      <c r="P12" s="143"/>
      <c r="Q12" s="143"/>
      <c r="R12" s="143"/>
      <c r="S12" s="143"/>
    </row>
    <row r="13" spans="1:19" ht="18" customHeight="1" x14ac:dyDescent="0.25">
      <c r="A13" s="12"/>
      <c r="B13" s="84"/>
      <c r="C13" s="85" t="s">
        <v>44</v>
      </c>
      <c r="D13" s="40"/>
      <c r="E13" s="86">
        <v>50000</v>
      </c>
      <c r="F13" s="87"/>
      <c r="G13" s="87"/>
      <c r="H13" s="87"/>
      <c r="I13" s="44"/>
      <c r="J13" s="87">
        <f t="shared" si="0"/>
        <v>0</v>
      </c>
      <c r="K13" s="73"/>
      <c r="L13" s="75"/>
      <c r="M13" s="103"/>
      <c r="N13" s="108"/>
      <c r="O13" s="108"/>
      <c r="P13" s="108"/>
      <c r="Q13" s="108"/>
      <c r="R13" s="108"/>
      <c r="S13" s="108"/>
    </row>
    <row r="14" spans="1:19" ht="13.5" customHeight="1" x14ac:dyDescent="0.25">
      <c r="A14" s="12">
        <v>4</v>
      </c>
      <c r="B14" s="88" t="s">
        <v>113</v>
      </c>
      <c r="C14" s="85" t="s">
        <v>114</v>
      </c>
      <c r="D14" s="40" t="s">
        <v>115</v>
      </c>
      <c r="E14" s="86">
        <v>40000</v>
      </c>
      <c r="F14" s="87">
        <v>256000</v>
      </c>
      <c r="G14" s="87">
        <v>56000</v>
      </c>
      <c r="H14" s="87"/>
      <c r="I14" s="44"/>
      <c r="J14" s="87">
        <f t="shared" si="0"/>
        <v>0</v>
      </c>
      <c r="K14" s="73"/>
      <c r="L14" s="75"/>
      <c r="N14" s="74"/>
    </row>
    <row r="15" spans="1:19" ht="18.75" x14ac:dyDescent="0.25">
      <c r="A15" s="12"/>
      <c r="B15" s="84"/>
      <c r="C15" s="85" t="s">
        <v>119</v>
      </c>
      <c r="D15" s="40"/>
      <c r="E15" s="86">
        <v>70000</v>
      </c>
      <c r="F15" s="87"/>
      <c r="G15" s="87"/>
      <c r="H15" s="87"/>
      <c r="I15" s="44"/>
      <c r="J15" s="87">
        <f t="shared" si="0"/>
        <v>0</v>
      </c>
      <c r="K15" s="73"/>
      <c r="L15" s="75"/>
      <c r="N15" s="74"/>
    </row>
    <row r="16" spans="1:19" ht="18.75" x14ac:dyDescent="0.25">
      <c r="A16" s="12"/>
      <c r="B16" s="84"/>
      <c r="C16" s="85" t="s">
        <v>120</v>
      </c>
      <c r="D16" s="40"/>
      <c r="E16" s="86">
        <v>50000</v>
      </c>
      <c r="F16" s="87"/>
      <c r="G16" s="87"/>
      <c r="H16" s="87"/>
      <c r="I16" s="44"/>
      <c r="J16" s="87">
        <f t="shared" si="0"/>
        <v>0</v>
      </c>
      <c r="K16" s="73"/>
      <c r="L16" s="75"/>
      <c r="N16" s="74"/>
    </row>
    <row r="17" spans="1:14" ht="18" customHeight="1" x14ac:dyDescent="0.25">
      <c r="A17" s="12">
        <v>5</v>
      </c>
      <c r="B17" s="84" t="s">
        <v>121</v>
      </c>
      <c r="C17" s="85" t="s">
        <v>122</v>
      </c>
      <c r="D17" s="40" t="s">
        <v>123</v>
      </c>
      <c r="E17" s="86">
        <v>50000</v>
      </c>
      <c r="F17" s="87">
        <v>10000</v>
      </c>
      <c r="G17" s="87">
        <v>10000</v>
      </c>
      <c r="H17" s="87">
        <v>50000</v>
      </c>
      <c r="I17" s="44"/>
      <c r="J17" s="87">
        <f t="shared" si="0"/>
        <v>50000</v>
      </c>
      <c r="K17" s="73" t="s">
        <v>160</v>
      </c>
      <c r="L17" s="75" t="s">
        <v>138</v>
      </c>
      <c r="N17" s="74"/>
    </row>
    <row r="18" spans="1:14" ht="18.75" x14ac:dyDescent="0.25">
      <c r="A18" s="12">
        <v>6</v>
      </c>
      <c r="B18" s="89" t="s">
        <v>124</v>
      </c>
      <c r="C18" s="85" t="s">
        <v>125</v>
      </c>
      <c r="D18" s="40" t="s">
        <v>126</v>
      </c>
      <c r="E18" s="86">
        <v>50000</v>
      </c>
      <c r="F18" s="87">
        <v>235000</v>
      </c>
      <c r="G18" s="87">
        <v>15000</v>
      </c>
      <c r="H18" s="87"/>
      <c r="I18" s="44"/>
      <c r="J18" s="87">
        <f t="shared" si="0"/>
        <v>0</v>
      </c>
      <c r="K18" s="73"/>
      <c r="L18" s="79"/>
      <c r="M18" s="53"/>
      <c r="N18" s="74"/>
    </row>
    <row r="19" spans="1:14" ht="18" customHeight="1" x14ac:dyDescent="0.25">
      <c r="A19" s="12">
        <v>7</v>
      </c>
      <c r="B19" s="90" t="s">
        <v>134</v>
      </c>
      <c r="C19" s="85" t="s">
        <v>127</v>
      </c>
      <c r="D19" s="40" t="s">
        <v>128</v>
      </c>
      <c r="E19" s="86">
        <v>50000</v>
      </c>
      <c r="F19" s="87">
        <v>170000</v>
      </c>
      <c r="G19" s="87">
        <v>20000</v>
      </c>
      <c r="H19" s="87"/>
      <c r="I19" s="44"/>
      <c r="J19" s="87">
        <f t="shared" si="0"/>
        <v>0</v>
      </c>
      <c r="K19" s="73"/>
      <c r="L19" s="75"/>
      <c r="N19" s="74"/>
    </row>
    <row r="20" spans="1:14" ht="18.75" x14ac:dyDescent="0.25">
      <c r="A20" s="12"/>
      <c r="B20" s="84"/>
      <c r="C20" s="85" t="s">
        <v>129</v>
      </c>
      <c r="D20" s="40"/>
      <c r="E20" s="86">
        <v>50000</v>
      </c>
      <c r="F20" s="87"/>
      <c r="G20" s="87"/>
      <c r="H20" s="87"/>
      <c r="I20" s="91"/>
      <c r="J20" s="87">
        <f t="shared" si="0"/>
        <v>0</v>
      </c>
      <c r="K20" s="73"/>
      <c r="L20" s="75"/>
    </row>
    <row r="21" spans="1:14" ht="18.75" x14ac:dyDescent="0.25">
      <c r="A21" s="97">
        <v>8</v>
      </c>
      <c r="B21" s="93" t="s">
        <v>130</v>
      </c>
      <c r="C21" s="92" t="s">
        <v>131</v>
      </c>
      <c r="D21" s="77"/>
      <c r="E21" s="94"/>
      <c r="F21" s="95"/>
      <c r="G21" s="95"/>
      <c r="H21" s="95"/>
      <c r="I21" s="115"/>
      <c r="J21" s="95">
        <f t="shared" si="0"/>
        <v>0</v>
      </c>
      <c r="K21" s="78"/>
      <c r="L21" s="96"/>
    </row>
    <row r="22" spans="1:14" ht="18.75" x14ac:dyDescent="0.25">
      <c r="A22" s="72">
        <v>9</v>
      </c>
      <c r="B22" s="76" t="s">
        <v>135</v>
      </c>
      <c r="C22" s="85" t="s">
        <v>132</v>
      </c>
      <c r="D22" s="40" t="s">
        <v>136</v>
      </c>
      <c r="E22" s="86">
        <v>50000</v>
      </c>
      <c r="F22" s="98">
        <v>25000</v>
      </c>
      <c r="G22" s="98">
        <v>25000</v>
      </c>
      <c r="H22" s="87">
        <v>50000</v>
      </c>
      <c r="I22" s="44"/>
      <c r="J22" s="87">
        <f t="shared" si="0"/>
        <v>50000</v>
      </c>
      <c r="K22" s="73" t="s">
        <v>156</v>
      </c>
      <c r="L22" s="75" t="s">
        <v>138</v>
      </c>
    </row>
    <row r="23" spans="1:14" ht="18.75" x14ac:dyDescent="0.25">
      <c r="A23" s="72">
        <v>10</v>
      </c>
      <c r="B23" s="84" t="s">
        <v>147</v>
      </c>
      <c r="C23" s="85" t="s">
        <v>94</v>
      </c>
      <c r="D23" s="104" t="s">
        <v>148</v>
      </c>
      <c r="E23" s="86">
        <v>90000</v>
      </c>
      <c r="F23" s="98"/>
      <c r="G23" s="98"/>
      <c r="H23" s="87"/>
      <c r="I23" s="44"/>
      <c r="J23" s="87">
        <f t="shared" si="0"/>
        <v>0</v>
      </c>
      <c r="K23" s="73" t="s">
        <v>140</v>
      </c>
      <c r="L23" s="113" t="s">
        <v>149</v>
      </c>
    </row>
    <row r="24" spans="1:14" ht="18.75" x14ac:dyDescent="0.25">
      <c r="A24" s="144" t="s">
        <v>53</v>
      </c>
      <c r="B24" s="145"/>
      <c r="C24" s="145"/>
      <c r="D24" s="146"/>
      <c r="E24" s="63">
        <f>SUM(E8:E23)</f>
        <v>785000</v>
      </c>
      <c r="F24" s="50">
        <f t="shared" ref="F24:J24" si="1">SUM(F8:F23)</f>
        <v>1326000</v>
      </c>
      <c r="G24" s="50">
        <f t="shared" si="1"/>
        <v>311000</v>
      </c>
      <c r="H24" s="50">
        <f t="shared" si="1"/>
        <v>170000</v>
      </c>
      <c r="I24" s="50">
        <f t="shared" si="1"/>
        <v>35000</v>
      </c>
      <c r="J24" s="50">
        <f t="shared" si="1"/>
        <v>205000</v>
      </c>
      <c r="K24" s="80" t="s">
        <v>156</v>
      </c>
      <c r="L24" s="99" t="s">
        <v>146</v>
      </c>
    </row>
    <row r="25" spans="1:14" x14ac:dyDescent="0.25">
      <c r="F25" s="53"/>
    </row>
    <row r="27" spans="1:14" ht="18.75" x14ac:dyDescent="0.25">
      <c r="A27" s="12">
        <v>4</v>
      </c>
      <c r="B27" s="88" t="s">
        <v>113</v>
      </c>
      <c r="C27" s="85" t="s">
        <v>114</v>
      </c>
      <c r="D27" s="40" t="s">
        <v>115</v>
      </c>
      <c r="E27" s="86">
        <v>40000</v>
      </c>
      <c r="F27" s="87">
        <v>296000</v>
      </c>
      <c r="G27" s="136" t="s">
        <v>150</v>
      </c>
      <c r="H27" s="137"/>
      <c r="I27" s="137"/>
      <c r="J27" s="137"/>
      <c r="K27" s="137"/>
      <c r="L27" s="138"/>
    </row>
  </sheetData>
  <mergeCells count="6">
    <mergeCell ref="G27:L27"/>
    <mergeCell ref="A1:L1"/>
    <mergeCell ref="A2:D2"/>
    <mergeCell ref="E2:I2"/>
    <mergeCell ref="M12:S12"/>
    <mergeCell ref="A24:D2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G28" sqref="G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39" t="s">
        <v>151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4" ht="18.75" x14ac:dyDescent="0.3">
      <c r="A2" s="2" t="s">
        <v>0</v>
      </c>
      <c r="E2" s="141" t="s">
        <v>73</v>
      </c>
      <c r="F2" s="141"/>
      <c r="G2" s="141"/>
      <c r="H2" s="141"/>
      <c r="I2" s="141"/>
      <c r="J2" s="141"/>
      <c r="K2" s="141" t="s">
        <v>2</v>
      </c>
      <c r="L2" s="141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3" t="s">
        <v>74</v>
      </c>
      <c r="L3" s="143"/>
    </row>
    <row r="4" spans="1:14" ht="18.75" x14ac:dyDescent="0.3">
      <c r="A4" s="2" t="s">
        <v>7</v>
      </c>
      <c r="D4" s="109" t="s">
        <v>34</v>
      </c>
      <c r="E4" s="109"/>
      <c r="F4" s="109"/>
      <c r="G4" s="109"/>
      <c r="H4" s="109" t="s">
        <v>35</v>
      </c>
      <c r="I4" s="109"/>
      <c r="J4" s="109"/>
      <c r="K4" s="118" t="s">
        <v>67</v>
      </c>
      <c r="L4" s="118"/>
      <c r="M4" s="118"/>
    </row>
    <row r="5" spans="1:14" x14ac:dyDescent="0.25">
      <c r="K5" s="135" t="s">
        <v>68</v>
      </c>
      <c r="L5" s="135"/>
      <c r="M5" s="147"/>
    </row>
    <row r="6" spans="1:14" x14ac:dyDescent="0.25">
      <c r="A6" s="57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81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8"/>
    </row>
    <row r="7" spans="1:14" ht="15.75" x14ac:dyDescent="0.25">
      <c r="A7" s="12">
        <v>1</v>
      </c>
      <c r="B7" s="46"/>
      <c r="C7" s="47" t="s">
        <v>44</v>
      </c>
      <c r="D7" s="48"/>
      <c r="E7" s="44">
        <v>50000</v>
      </c>
      <c r="F7" s="44"/>
      <c r="G7" s="44"/>
      <c r="H7" s="44"/>
      <c r="I7" s="56"/>
      <c r="J7" s="26">
        <f>SUM(H7:I7)</f>
        <v>0</v>
      </c>
      <c r="K7" s="61"/>
      <c r="L7" s="47"/>
      <c r="M7" s="38"/>
    </row>
    <row r="8" spans="1:14" ht="15.75" x14ac:dyDescent="0.25">
      <c r="A8" s="12">
        <v>1</v>
      </c>
      <c r="B8" s="46" t="s">
        <v>89</v>
      </c>
      <c r="C8" s="47" t="s">
        <v>45</v>
      </c>
      <c r="D8" s="48" t="s">
        <v>137</v>
      </c>
      <c r="E8" s="44">
        <v>30000</v>
      </c>
      <c r="F8" s="44">
        <v>138000</v>
      </c>
      <c r="G8" s="44">
        <v>75000</v>
      </c>
      <c r="H8" s="44"/>
      <c r="I8" s="44">
        <v>30000</v>
      </c>
      <c r="J8" s="26">
        <f t="shared" ref="J8:J16" si="0">SUM(H8:I8)</f>
        <v>30000</v>
      </c>
      <c r="K8" s="61"/>
      <c r="L8" s="12" t="s">
        <v>152</v>
      </c>
      <c r="N8" s="53"/>
    </row>
    <row r="9" spans="1:14" ht="21" x14ac:dyDescent="0.25">
      <c r="A9" s="12">
        <v>2</v>
      </c>
      <c r="B9" s="105" t="s">
        <v>46</v>
      </c>
      <c r="C9" s="47" t="s">
        <v>47</v>
      </c>
      <c r="D9" s="48" t="s">
        <v>101</v>
      </c>
      <c r="E9" s="44">
        <v>30000</v>
      </c>
      <c r="F9" s="44">
        <v>165100</v>
      </c>
      <c r="G9" s="44">
        <v>63000</v>
      </c>
      <c r="H9" s="44"/>
      <c r="I9" s="44"/>
      <c r="J9" s="26">
        <f t="shared" si="0"/>
        <v>0</v>
      </c>
      <c r="K9" s="61"/>
      <c r="L9" s="44"/>
      <c r="M9" s="53"/>
    </row>
    <row r="10" spans="1:14" ht="21" x14ac:dyDescent="0.25">
      <c r="A10" s="12">
        <v>3</v>
      </c>
      <c r="B10" s="105" t="s">
        <v>72</v>
      </c>
      <c r="C10" s="12" t="s">
        <v>48</v>
      </c>
      <c r="D10" s="48" t="s">
        <v>90</v>
      </c>
      <c r="E10" s="44">
        <v>35000</v>
      </c>
      <c r="F10" s="44">
        <v>87000</v>
      </c>
      <c r="G10" s="44">
        <v>17500</v>
      </c>
      <c r="H10" s="44">
        <v>35000</v>
      </c>
      <c r="I10" s="44"/>
      <c r="J10" s="26">
        <f t="shared" si="0"/>
        <v>35000</v>
      </c>
      <c r="K10" s="61" t="s">
        <v>153</v>
      </c>
      <c r="L10" s="12" t="s">
        <v>138</v>
      </c>
      <c r="N10" s="53"/>
    </row>
    <row r="11" spans="1:14" ht="14.25" customHeight="1" x14ac:dyDescent="0.25">
      <c r="A11" s="12">
        <v>4</v>
      </c>
      <c r="B11" s="105" t="s">
        <v>50</v>
      </c>
      <c r="C11" s="47" t="s">
        <v>51</v>
      </c>
      <c r="D11" s="40" t="s">
        <v>75</v>
      </c>
      <c r="E11" s="44">
        <v>40000</v>
      </c>
      <c r="F11" s="44">
        <v>100000</v>
      </c>
      <c r="G11" s="44">
        <v>20000</v>
      </c>
      <c r="H11" s="44"/>
      <c r="I11" s="44"/>
      <c r="J11" s="26">
        <f t="shared" si="0"/>
        <v>0</v>
      </c>
      <c r="K11" s="61"/>
      <c r="L11" s="12"/>
    </row>
    <row r="12" spans="1:14" ht="15.75" x14ac:dyDescent="0.25">
      <c r="A12" s="12">
        <v>5</v>
      </c>
      <c r="B12" s="49"/>
      <c r="C12" s="47" t="s">
        <v>49</v>
      </c>
      <c r="D12" s="40"/>
      <c r="E12" s="44"/>
      <c r="F12" s="44"/>
      <c r="G12" s="44"/>
      <c r="H12" s="44"/>
      <c r="I12" s="56"/>
      <c r="J12" s="26">
        <f t="shared" si="0"/>
        <v>0</v>
      </c>
      <c r="K12" s="61"/>
      <c r="L12" s="12"/>
    </row>
    <row r="13" spans="1:14" ht="18.75" x14ac:dyDescent="0.25">
      <c r="A13" s="12">
        <v>6</v>
      </c>
      <c r="B13" s="84" t="s">
        <v>116</v>
      </c>
      <c r="C13" s="85" t="s">
        <v>117</v>
      </c>
      <c r="D13" s="40" t="s">
        <v>118</v>
      </c>
      <c r="E13" s="44">
        <v>70000</v>
      </c>
      <c r="F13" s="44">
        <v>70000</v>
      </c>
      <c r="G13" s="87"/>
      <c r="H13" s="44">
        <v>70000</v>
      </c>
      <c r="I13" s="44"/>
      <c r="J13" s="26">
        <f t="shared" si="0"/>
        <v>70000</v>
      </c>
      <c r="K13" s="61" t="s">
        <v>154</v>
      </c>
      <c r="L13" s="12" t="s">
        <v>155</v>
      </c>
    </row>
    <row r="14" spans="1:14" ht="18" customHeight="1" x14ac:dyDescent="0.25">
      <c r="A14" s="12">
        <v>7</v>
      </c>
      <c r="B14" s="46" t="s">
        <v>82</v>
      </c>
      <c r="C14" s="47" t="s">
        <v>27</v>
      </c>
      <c r="D14" s="25" t="s">
        <v>83</v>
      </c>
      <c r="E14" s="44">
        <v>59200</v>
      </c>
      <c r="F14" s="44">
        <v>59200</v>
      </c>
      <c r="G14" s="56"/>
      <c r="H14" s="44">
        <v>59200</v>
      </c>
      <c r="I14" s="44">
        <v>59200</v>
      </c>
      <c r="J14" s="26">
        <f t="shared" si="0"/>
        <v>118400</v>
      </c>
      <c r="K14" s="61" t="s">
        <v>156</v>
      </c>
      <c r="L14" s="12" t="s">
        <v>155</v>
      </c>
    </row>
    <row r="15" spans="1:14" ht="18" customHeight="1" x14ac:dyDescent="0.25">
      <c r="A15" s="12">
        <v>8</v>
      </c>
      <c r="B15" s="46" t="s">
        <v>84</v>
      </c>
      <c r="C15" s="47" t="s">
        <v>78</v>
      </c>
      <c r="D15" s="25" t="s">
        <v>85</v>
      </c>
      <c r="E15" s="44">
        <v>59200</v>
      </c>
      <c r="F15" s="44">
        <v>896500</v>
      </c>
      <c r="G15" s="44"/>
      <c r="H15" s="44"/>
      <c r="I15" s="56"/>
      <c r="J15" s="26">
        <f t="shared" si="0"/>
        <v>0</v>
      </c>
      <c r="K15" s="61"/>
      <c r="L15" s="12"/>
      <c r="M15" s="53"/>
      <c r="N15" s="53"/>
    </row>
    <row r="16" spans="1:14" ht="18" customHeight="1" x14ac:dyDescent="0.25">
      <c r="A16" s="12">
        <v>9</v>
      </c>
      <c r="B16" s="46" t="s">
        <v>95</v>
      </c>
      <c r="C16" s="47" t="s">
        <v>52</v>
      </c>
      <c r="D16" s="25"/>
      <c r="E16" s="44">
        <v>20000</v>
      </c>
      <c r="F16" s="44">
        <v>37595</v>
      </c>
      <c r="G16" s="44"/>
      <c r="H16" s="44">
        <v>20000</v>
      </c>
      <c r="I16" s="56"/>
      <c r="J16" s="26">
        <f t="shared" si="0"/>
        <v>20000</v>
      </c>
      <c r="K16" s="61" t="s">
        <v>157</v>
      </c>
      <c r="L16" s="12" t="s">
        <v>155</v>
      </c>
      <c r="M16" s="53"/>
      <c r="N16" s="53"/>
    </row>
    <row r="17" spans="1:12" ht="18" customHeight="1" x14ac:dyDescent="0.25">
      <c r="A17" s="148" t="s">
        <v>53</v>
      </c>
      <c r="B17" s="148"/>
      <c r="C17" s="148"/>
      <c r="D17" s="148"/>
      <c r="E17" s="50">
        <f t="shared" ref="E17:I17" si="1">SUM(E7:E16)</f>
        <v>393400</v>
      </c>
      <c r="F17" s="63">
        <f t="shared" si="1"/>
        <v>1553395</v>
      </c>
      <c r="G17" s="50">
        <f t="shared" si="1"/>
        <v>175500</v>
      </c>
      <c r="H17" s="50">
        <f t="shared" si="1"/>
        <v>184200</v>
      </c>
      <c r="I17" s="50">
        <f t="shared" si="1"/>
        <v>89200</v>
      </c>
      <c r="J17" s="50">
        <f>SUM(J7:J16)</f>
        <v>273400</v>
      </c>
      <c r="K17" s="54" t="s">
        <v>156</v>
      </c>
      <c r="L17" s="111" t="s">
        <v>146</v>
      </c>
    </row>
    <row r="18" spans="1:12" ht="12" customHeight="1" x14ac:dyDescent="0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spans="1:12" ht="16.5" customHeight="1" x14ac:dyDescent="0.25"/>
    <row r="20" spans="1:12" ht="9.75" customHeight="1" x14ac:dyDescent="0.25"/>
    <row r="21" spans="1:12" ht="13.5" customHeight="1" x14ac:dyDescent="0.25"/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8">
    <mergeCell ref="K5:M5"/>
    <mergeCell ref="A17:D17"/>
    <mergeCell ref="A18:L18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>
      <selection activeCell="B17" sqref="B17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39" t="s">
        <v>161</v>
      </c>
      <c r="B1" s="139"/>
      <c r="C1" s="139"/>
      <c r="D1" s="139"/>
      <c r="E1" s="139"/>
      <c r="F1" s="139"/>
      <c r="G1" s="139"/>
      <c r="H1" s="139"/>
      <c r="I1" s="139"/>
    </row>
    <row r="2" spans="1:10" ht="18.75" x14ac:dyDescent="0.3">
      <c r="A2" s="2" t="s">
        <v>139</v>
      </c>
      <c r="C2" s="20" t="s">
        <v>1</v>
      </c>
      <c r="F2" s="20"/>
      <c r="H2" s="36" t="s">
        <v>2</v>
      </c>
      <c r="I2" s="36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5" t="s">
        <v>34</v>
      </c>
      <c r="C4" s="35"/>
      <c r="D4" s="21" t="s">
        <v>65</v>
      </c>
      <c r="G4" s="21"/>
    </row>
    <row r="5" spans="1:10" ht="18.75" x14ac:dyDescent="0.3">
      <c r="C5" s="151" t="s">
        <v>36</v>
      </c>
      <c r="D5" s="151"/>
      <c r="F5" s="151" t="s">
        <v>37</v>
      </c>
      <c r="G5" s="151"/>
      <c r="H5" s="41" t="s">
        <v>67</v>
      </c>
    </row>
    <row r="6" spans="1:10" x14ac:dyDescent="0.25">
      <c r="H6" s="42" t="s">
        <v>68</v>
      </c>
    </row>
    <row r="7" spans="1:10" ht="18.75" x14ac:dyDescent="0.3">
      <c r="A7" s="27" t="s">
        <v>54</v>
      </c>
      <c r="B7" s="27" t="s">
        <v>55</v>
      </c>
      <c r="C7" s="27" t="s">
        <v>56</v>
      </c>
      <c r="D7" s="28">
        <v>0.05</v>
      </c>
      <c r="E7" s="28">
        <v>0.1</v>
      </c>
      <c r="F7" s="29" t="s">
        <v>57</v>
      </c>
      <c r="G7" s="29" t="s">
        <v>58</v>
      </c>
      <c r="H7" s="30" t="s">
        <v>59</v>
      </c>
    </row>
    <row r="8" spans="1:10" ht="18.75" x14ac:dyDescent="0.3">
      <c r="A8" s="51" t="s">
        <v>162</v>
      </c>
      <c r="B8" s="31"/>
      <c r="C8" s="19"/>
      <c r="D8" s="32"/>
      <c r="E8" s="32">
        <f>B8*0.1</f>
        <v>0</v>
      </c>
      <c r="F8" s="32">
        <f>(B8+C8)*0.12</f>
        <v>0</v>
      </c>
      <c r="G8" s="32"/>
      <c r="H8" s="33">
        <f>B8*0.78</f>
        <v>0</v>
      </c>
    </row>
    <row r="9" spans="1:10" ht="18.75" x14ac:dyDescent="0.3">
      <c r="A9" s="51" t="s">
        <v>163</v>
      </c>
      <c r="B9" s="31"/>
      <c r="C9" s="19"/>
      <c r="D9" s="32"/>
      <c r="E9" s="32">
        <f>B9*0.1</f>
        <v>0</v>
      </c>
      <c r="F9" s="32">
        <f>(B9+C9)*0.12</f>
        <v>0</v>
      </c>
      <c r="G9" s="32"/>
      <c r="H9" s="33">
        <f>B9*0.78</f>
        <v>0</v>
      </c>
    </row>
    <row r="10" spans="1:10" ht="18.75" x14ac:dyDescent="0.3">
      <c r="A10" s="19" t="s">
        <v>60</v>
      </c>
      <c r="B10" s="19"/>
      <c r="C10" s="31">
        <v>90000</v>
      </c>
      <c r="D10" s="31">
        <f>C10*0.05</f>
        <v>4500</v>
      </c>
      <c r="E10" s="32"/>
      <c r="F10" s="32">
        <f t="shared" ref="F10:F12" si="0">(B10+C10)*0.12</f>
        <v>10800</v>
      </c>
      <c r="G10" s="33">
        <f t="shared" ref="G10:G11" si="1">C10*0.88</f>
        <v>79200</v>
      </c>
      <c r="H10" s="33"/>
    </row>
    <row r="11" spans="1:10" ht="18.75" x14ac:dyDescent="0.3">
      <c r="A11" s="19" t="s">
        <v>61</v>
      </c>
      <c r="B11" s="19"/>
      <c r="C11" s="31">
        <v>270000</v>
      </c>
      <c r="D11" s="31">
        <f>C11*0.05</f>
        <v>13500</v>
      </c>
      <c r="E11" s="32"/>
      <c r="F11" s="32">
        <f t="shared" si="0"/>
        <v>32400</v>
      </c>
      <c r="G11" s="33">
        <f t="shared" si="1"/>
        <v>237600</v>
      </c>
      <c r="H11" s="32"/>
      <c r="J11" s="62"/>
    </row>
    <row r="12" spans="1:10" ht="18.75" x14ac:dyDescent="0.3">
      <c r="A12" s="27" t="s">
        <v>62</v>
      </c>
      <c r="B12" s="34">
        <f>SUM(B8:B11)</f>
        <v>0</v>
      </c>
      <c r="C12" s="64">
        <f>SUM(C10:C11)</f>
        <v>360000</v>
      </c>
      <c r="D12" s="33">
        <f>SUM(D10:D11)</f>
        <v>18000</v>
      </c>
      <c r="E12" s="52">
        <f>SUM(E8:E11)</f>
        <v>0</v>
      </c>
      <c r="F12" s="32">
        <f t="shared" si="0"/>
        <v>43200</v>
      </c>
      <c r="G12" s="33">
        <f>C12*0.88</f>
        <v>316800</v>
      </c>
      <c r="H12" s="33">
        <f>SUM(H8:H11)</f>
        <v>0</v>
      </c>
    </row>
    <row r="13" spans="1:10" ht="23.25" x14ac:dyDescent="0.35">
      <c r="A13" s="65" t="s">
        <v>63</v>
      </c>
      <c r="B13" s="33">
        <f>B12+C12</f>
        <v>360000</v>
      </c>
      <c r="C13" s="66"/>
      <c r="D13" s="152">
        <f>SUM(B13:C13)</f>
        <v>360000</v>
      </c>
      <c r="E13" s="152"/>
      <c r="F13" s="153"/>
      <c r="G13" s="153"/>
      <c r="H13" s="153"/>
    </row>
    <row r="14" spans="1:10" ht="21" x14ac:dyDescent="0.35">
      <c r="A14" s="60" t="s">
        <v>64</v>
      </c>
      <c r="B14" s="33">
        <f>-(D12+E12)</f>
        <v>-18000</v>
      </c>
      <c r="C14" s="149"/>
      <c r="D14" s="150"/>
      <c r="E14" s="150"/>
      <c r="F14" s="150"/>
      <c r="G14" s="150"/>
      <c r="H14" s="150"/>
    </row>
    <row r="15" spans="1:10" ht="21" x14ac:dyDescent="0.35">
      <c r="A15" s="60" t="s">
        <v>164</v>
      </c>
      <c r="B15" s="33">
        <v>-150000</v>
      </c>
      <c r="C15" s="155" t="s">
        <v>165</v>
      </c>
      <c r="D15" s="156"/>
      <c r="E15" s="156"/>
      <c r="F15" s="156"/>
      <c r="G15" s="156"/>
      <c r="H15" s="156"/>
    </row>
    <row r="16" spans="1:10" ht="18.75" x14ac:dyDescent="0.3">
      <c r="A16" s="27" t="s">
        <v>166</v>
      </c>
      <c r="B16" s="55">
        <f>B12+B14+B15</f>
        <v>-168000</v>
      </c>
      <c r="C16" s="116"/>
      <c r="D16" s="154"/>
      <c r="E16" s="154"/>
      <c r="F16" s="154"/>
      <c r="G16" s="154"/>
      <c r="H16" s="154"/>
    </row>
    <row r="17" spans="1:8" ht="6" customHeight="1" x14ac:dyDescent="0.3">
      <c r="A17" s="38"/>
      <c r="B17" s="38"/>
      <c r="C17" s="116"/>
      <c r="D17" s="116"/>
      <c r="E17" s="116"/>
      <c r="F17" s="116"/>
      <c r="G17" s="116"/>
      <c r="H17" s="116"/>
    </row>
    <row r="18" spans="1:8" ht="18.75" x14ac:dyDescent="0.3">
      <c r="A18" s="20" t="s">
        <v>88</v>
      </c>
      <c r="B18" s="62"/>
    </row>
    <row r="19" spans="1:8" ht="6" customHeight="1" x14ac:dyDescent="0.25"/>
  </sheetData>
  <mergeCells count="8">
    <mergeCell ref="D16:H16"/>
    <mergeCell ref="C14:H14"/>
    <mergeCell ref="C15:H15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NOVEMBRE 2020</vt:lpstr>
      <vt:lpstr>LOYERS ENCAISSES DE DEC 2020</vt:lpstr>
      <vt:lpstr>LOYERS ENCAISSES  DE NOV 2020</vt:lpstr>
      <vt:lpstr>BILAN DE 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2020-11-13T15:07:30Z</cp:lastPrinted>
  <dcterms:created xsi:type="dcterms:W3CDTF">2015-04-15T15:36:35Z</dcterms:created>
  <dcterms:modified xsi:type="dcterms:W3CDTF">2020-11-19T09:43:36Z</dcterms:modified>
</cp:coreProperties>
</file>