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1" activeTab="9"/>
  </bookViews>
  <sheets>
    <sheet name="DECEMBRE 2019" sheetId="58" r:id="rId1"/>
    <sheet name="JANVIER 2020" sheetId="59" r:id="rId2"/>
    <sheet name="FEVRIER 2020" sheetId="60" r:id="rId3"/>
    <sheet name="MARS 2020" sheetId="61" r:id="rId4"/>
    <sheet name="AVRIL 2020" sheetId="62" r:id="rId5"/>
    <sheet name="MAI 2020" sheetId="63" r:id="rId6"/>
    <sheet name="JUIN 2020" sheetId="64" r:id="rId7"/>
    <sheet name="JUILLET 2020" sheetId="65" r:id="rId8"/>
    <sheet name="AOUT 2020" sheetId="66" r:id="rId9"/>
    <sheet name="SEPTEMBRE 2020" sheetId="67" r:id="rId10"/>
  </sheets>
  <calcPr calcId="152511"/>
</workbook>
</file>

<file path=xl/calcChain.xml><?xml version="1.0" encoding="utf-8"?>
<calcChain xmlns="http://schemas.openxmlformats.org/spreadsheetml/2006/main">
  <c r="B24" i="67" l="1"/>
  <c r="J14" i="67" l="1"/>
  <c r="I14" i="67"/>
  <c r="C14" i="67"/>
  <c r="B14" i="67"/>
  <c r="H13" i="67"/>
  <c r="G13" i="67"/>
  <c r="G14" i="67" s="1"/>
  <c r="F13" i="67"/>
  <c r="E13" i="67"/>
  <c r="D13" i="67"/>
  <c r="D14" i="67" s="1"/>
  <c r="H12" i="67"/>
  <c r="F12" i="67"/>
  <c r="E12" i="67"/>
  <c r="H11" i="67"/>
  <c r="F11" i="67"/>
  <c r="E11" i="67"/>
  <c r="H9" i="67"/>
  <c r="F9" i="67"/>
  <c r="E9" i="67"/>
  <c r="H8" i="67"/>
  <c r="F8" i="67"/>
  <c r="E8" i="67"/>
  <c r="H7" i="67"/>
  <c r="F7" i="67"/>
  <c r="E7" i="67"/>
  <c r="B15" i="67" l="1"/>
  <c r="E14" i="67"/>
  <c r="B16" i="67" s="1"/>
  <c r="F14" i="67"/>
  <c r="H14" i="67"/>
  <c r="B19" i="66"/>
  <c r="B14" i="66"/>
  <c r="H14" i="66" s="1"/>
  <c r="J14" i="66"/>
  <c r="I14" i="66"/>
  <c r="C14" i="66"/>
  <c r="H13" i="66"/>
  <c r="G13" i="66"/>
  <c r="G14" i="66" s="1"/>
  <c r="F13" i="66"/>
  <c r="E13" i="66"/>
  <c r="D13" i="66"/>
  <c r="D14" i="66" s="1"/>
  <c r="H12" i="66"/>
  <c r="F12" i="66"/>
  <c r="E12" i="66"/>
  <c r="H11" i="66"/>
  <c r="F11" i="66"/>
  <c r="E11" i="66"/>
  <c r="H9" i="66"/>
  <c r="F9" i="66"/>
  <c r="E9" i="66"/>
  <c r="H8" i="66"/>
  <c r="F8" i="66"/>
  <c r="E8" i="66"/>
  <c r="H7" i="66"/>
  <c r="F7" i="66"/>
  <c r="E7" i="66"/>
  <c r="F14" i="66" l="1"/>
  <c r="B15" i="66"/>
  <c r="E14" i="66"/>
  <c r="B16" i="66" s="1"/>
  <c r="B22" i="64"/>
  <c r="J14" i="65"/>
  <c r="I14" i="65"/>
  <c r="C14" i="65"/>
  <c r="B14" i="65"/>
  <c r="H13" i="65"/>
  <c r="G13" i="65"/>
  <c r="G14" i="65" s="1"/>
  <c r="F13" i="65"/>
  <c r="E13" i="65"/>
  <c r="D13" i="65"/>
  <c r="D14" i="65" s="1"/>
  <c r="H12" i="65"/>
  <c r="F12" i="65"/>
  <c r="E12" i="65"/>
  <c r="H11" i="65"/>
  <c r="F11" i="65"/>
  <c r="E11" i="65"/>
  <c r="H9" i="65"/>
  <c r="F9" i="65"/>
  <c r="E9" i="65"/>
  <c r="H8" i="65"/>
  <c r="F8" i="65"/>
  <c r="E8" i="65"/>
  <c r="H7" i="65"/>
  <c r="F7" i="65"/>
  <c r="E7" i="65"/>
  <c r="H14" i="65" l="1"/>
  <c r="F14" i="65"/>
  <c r="B15" i="65"/>
  <c r="E14" i="65"/>
  <c r="B16" i="65" s="1"/>
  <c r="B25" i="65" s="1"/>
  <c r="J15" i="64"/>
  <c r="I15" i="64"/>
  <c r="G15" i="64"/>
  <c r="D15" i="64"/>
  <c r="C15" i="64"/>
  <c r="B15" i="64"/>
  <c r="F15" i="64" s="1"/>
  <c r="H14" i="64"/>
  <c r="G14" i="64"/>
  <c r="F14" i="64"/>
  <c r="E14" i="64"/>
  <c r="D14" i="64"/>
  <c r="H13" i="64"/>
  <c r="F13" i="64"/>
  <c r="E13" i="64"/>
  <c r="H12" i="64"/>
  <c r="F12" i="64"/>
  <c r="E12" i="64"/>
  <c r="H10" i="64"/>
  <c r="F10" i="64"/>
  <c r="E10" i="64"/>
  <c r="H9" i="64"/>
  <c r="F9" i="64"/>
  <c r="E9" i="64"/>
  <c r="H8" i="64"/>
  <c r="F8" i="64"/>
  <c r="E8" i="64"/>
  <c r="H15" i="64" l="1"/>
  <c r="B16" i="64"/>
  <c r="E15" i="64"/>
  <c r="B17" i="64" s="1"/>
  <c r="B20" i="63"/>
  <c r="J15" i="63" l="1"/>
  <c r="I15" i="63"/>
  <c r="C15" i="63"/>
  <c r="B15" i="63"/>
  <c r="H15" i="63" s="1"/>
  <c r="H14" i="63"/>
  <c r="G14" i="63"/>
  <c r="G15" i="63" s="1"/>
  <c r="F14" i="63"/>
  <c r="E14" i="63"/>
  <c r="D14" i="63"/>
  <c r="D15" i="63" s="1"/>
  <c r="H13" i="63"/>
  <c r="F13" i="63"/>
  <c r="E13" i="63"/>
  <c r="H12" i="63"/>
  <c r="F12" i="63"/>
  <c r="E12" i="63"/>
  <c r="H10" i="63"/>
  <c r="F10" i="63"/>
  <c r="E10" i="63"/>
  <c r="H9" i="63"/>
  <c r="F9" i="63"/>
  <c r="E9" i="63"/>
  <c r="H8" i="63"/>
  <c r="F8" i="63"/>
  <c r="E8" i="63"/>
  <c r="F15" i="63" l="1"/>
  <c r="B16" i="63"/>
  <c r="E15" i="63"/>
  <c r="B17" i="63" s="1"/>
  <c r="J15" i="62"/>
  <c r="I15" i="62"/>
  <c r="C15" i="62"/>
  <c r="B15" i="62"/>
  <c r="H15" i="62" s="1"/>
  <c r="H14" i="62"/>
  <c r="G14" i="62"/>
  <c r="G15" i="62" s="1"/>
  <c r="F14" i="62"/>
  <c r="E14" i="62"/>
  <c r="D14" i="62"/>
  <c r="D15" i="62" s="1"/>
  <c r="H13" i="62"/>
  <c r="F13" i="62"/>
  <c r="E13" i="62"/>
  <c r="H12" i="62"/>
  <c r="F12" i="62"/>
  <c r="E12" i="62"/>
  <c r="H10" i="62"/>
  <c r="F10" i="62"/>
  <c r="E10" i="62"/>
  <c r="H9" i="62"/>
  <c r="F9" i="62"/>
  <c r="E9" i="62"/>
  <c r="H8" i="62"/>
  <c r="F8" i="62"/>
  <c r="E8" i="62"/>
  <c r="F15" i="62" l="1"/>
  <c r="B16" i="62"/>
  <c r="E15" i="62"/>
  <c r="B17" i="62" s="1"/>
  <c r="B22" i="62" s="1"/>
  <c r="B21" i="61"/>
  <c r="J15" i="61" l="1"/>
  <c r="I15" i="61"/>
  <c r="C15" i="61"/>
  <c r="B15" i="61"/>
  <c r="H15" i="61" s="1"/>
  <c r="H14" i="61"/>
  <c r="G14" i="61"/>
  <c r="G15" i="61" s="1"/>
  <c r="F14" i="61"/>
  <c r="E14" i="61"/>
  <c r="D14" i="61"/>
  <c r="D15" i="61" s="1"/>
  <c r="H13" i="61"/>
  <c r="F13" i="61"/>
  <c r="E13" i="61"/>
  <c r="H12" i="61"/>
  <c r="F12" i="61"/>
  <c r="E12" i="61"/>
  <c r="H10" i="61"/>
  <c r="F10" i="61"/>
  <c r="E10" i="61"/>
  <c r="H9" i="61"/>
  <c r="F9" i="61"/>
  <c r="E9" i="61"/>
  <c r="H8" i="61"/>
  <c r="F8" i="61"/>
  <c r="E8" i="61"/>
  <c r="F15" i="61" l="1"/>
  <c r="B16" i="61"/>
  <c r="E15" i="61"/>
  <c r="B17" i="61" s="1"/>
  <c r="B23" i="60"/>
  <c r="B15" i="60"/>
  <c r="H15" i="60" s="1"/>
  <c r="J15" i="60"/>
  <c r="I15" i="60"/>
  <c r="G15" i="60"/>
  <c r="D15" i="60"/>
  <c r="C15" i="60"/>
  <c r="H14" i="60"/>
  <c r="G14" i="60"/>
  <c r="F14" i="60"/>
  <c r="E14" i="60"/>
  <c r="D14" i="60"/>
  <c r="H13" i="60"/>
  <c r="F13" i="60"/>
  <c r="E13" i="60"/>
  <c r="H12" i="60"/>
  <c r="F12" i="60"/>
  <c r="E12" i="60"/>
  <c r="H10" i="60"/>
  <c r="F10" i="60"/>
  <c r="E10" i="60"/>
  <c r="H9" i="60"/>
  <c r="F9" i="60"/>
  <c r="E9" i="60"/>
  <c r="H8" i="60"/>
  <c r="F8" i="60"/>
  <c r="E8" i="60"/>
  <c r="F15" i="60" l="1"/>
  <c r="B16" i="60"/>
  <c r="E15" i="60"/>
  <c r="B17" i="60" s="1"/>
  <c r="J15" i="59"/>
  <c r="I15" i="59"/>
  <c r="G15" i="59"/>
  <c r="C15" i="59"/>
  <c r="B15" i="59"/>
  <c r="H15" i="59" s="1"/>
  <c r="H14" i="59"/>
  <c r="G14" i="59"/>
  <c r="F14" i="59"/>
  <c r="E14" i="59"/>
  <c r="D14" i="59"/>
  <c r="D15" i="59" s="1"/>
  <c r="H13" i="59"/>
  <c r="F13" i="59"/>
  <c r="E13" i="59"/>
  <c r="H12" i="59"/>
  <c r="F12" i="59"/>
  <c r="E12" i="59"/>
  <c r="H10" i="59"/>
  <c r="F10" i="59"/>
  <c r="E10" i="59"/>
  <c r="H9" i="59"/>
  <c r="F9" i="59"/>
  <c r="E9" i="59"/>
  <c r="H8" i="59"/>
  <c r="F8" i="59"/>
  <c r="E8" i="59"/>
  <c r="F15" i="59" l="1"/>
  <c r="B16" i="59"/>
  <c r="E15" i="59"/>
  <c r="B17" i="59" s="1"/>
  <c r="B20" i="59" s="1"/>
  <c r="J15" i="58"/>
  <c r="I15" i="58"/>
  <c r="G15" i="58"/>
  <c r="D15" i="58"/>
  <c r="C15" i="58"/>
  <c r="B15" i="58"/>
  <c r="H15" i="58" s="1"/>
  <c r="H14" i="58"/>
  <c r="G14" i="58"/>
  <c r="F14" i="58"/>
  <c r="E14" i="58"/>
  <c r="D14" i="58"/>
  <c r="H13" i="58"/>
  <c r="F13" i="58"/>
  <c r="E13" i="58"/>
  <c r="H12" i="58"/>
  <c r="F12" i="58"/>
  <c r="E12" i="58"/>
  <c r="H10" i="58"/>
  <c r="F10" i="58"/>
  <c r="E10" i="58"/>
  <c r="H9" i="58"/>
  <c r="F9" i="58"/>
  <c r="E9" i="58"/>
  <c r="H8" i="58"/>
  <c r="F8" i="58"/>
  <c r="E8" i="58"/>
  <c r="F15" i="58" l="1"/>
  <c r="B16" i="58"/>
  <c r="E15" i="58"/>
  <c r="B17" i="58" s="1"/>
  <c r="B20" i="58" s="1"/>
</calcChain>
</file>

<file path=xl/sharedStrings.xml><?xml version="1.0" encoding="utf-8"?>
<sst xmlns="http://schemas.openxmlformats.org/spreadsheetml/2006/main" count="339" uniqueCount="80">
  <si>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</si>
  <si>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</si>
  <si>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</si>
  <si>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</si>
  <si>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</si>
  <si>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</si>
  <si>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</si>
  <si>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</si>
  <si>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YOPOUGON NIANGON ADJAME</t>
  </si>
  <si>
    <t>BICICI</t>
  </si>
  <si>
    <t>CABINET CONSEILS  ET DE GESTION IMMOBILIERE  (CCGIM) </t>
  </si>
  <si>
    <t>BENEFICIAIRE:AMARA SYLLA</t>
  </si>
  <si>
    <t>N° CC: 7407291W</t>
  </si>
  <si>
    <t>07 85 65 28 - 03 32 59 24 - 04 92 79 51</t>
  </si>
  <si>
    <t>CEL. 05537655 - 59641244</t>
  </si>
  <si>
    <t>Email:amadasta@yahoo.fr</t>
  </si>
  <si>
    <t xml:space="preserve">BILAN AMARA SYLLA </t>
  </si>
  <si>
    <t>IMPOTS 2016</t>
  </si>
  <si>
    <t>ARRIERES</t>
  </si>
  <si>
    <t>ENCAISSEMENT BASE CIE DOMICILE</t>
  </si>
  <si>
    <t>ENCAISSEMENT PETRO IVOIRE LAVAGE</t>
  </si>
  <si>
    <t xml:space="preserve">YOPOUGON NIANGON MAROC </t>
  </si>
  <si>
    <t>BICICI: 0955810243400129</t>
  </si>
  <si>
    <t>YOPOUGON NIANGON BASE CIE  2</t>
  </si>
  <si>
    <t>YOPOUGON NIANGON BASE CIE 1</t>
  </si>
  <si>
    <t>YOP NIANG PETRO IVOIRE LAVAGE 1</t>
  </si>
  <si>
    <r>
      <t>YOP NIANG</t>
    </r>
    <r>
      <rPr>
        <sz val="10"/>
        <color theme="1"/>
        <rFont val="Calibri"/>
        <family val="2"/>
        <scheme val="minor"/>
      </rPr>
      <t xml:space="preserve"> PETRO IVOIRE LAVAGE  2</t>
    </r>
  </si>
  <si>
    <t>BILAN MENSUEL  : MOIS DE DECEMBRE 2019</t>
  </si>
  <si>
    <t xml:space="preserve">SOMME A VERSER </t>
  </si>
  <si>
    <t>BILAN MENSUEL  : MOIS DE JANVIER 2020</t>
  </si>
  <si>
    <t>BILAN MENSUEL  : MOIS DE FEVRIER 2020</t>
  </si>
  <si>
    <t>TROP PERCU PENALITES  Mme TRAORE L3</t>
  </si>
  <si>
    <t>CONTRAT DE BAIL LOCATIF M DICKO L1</t>
  </si>
  <si>
    <t>TRAVAUX NIANGON ADJAME M GOUE</t>
  </si>
  <si>
    <t>SOLDE DES ARRIERES AVEC LES PENALITES 09/2019</t>
  </si>
  <si>
    <t>TRAVAUX PLOMBLIER 5 000 F + CARREAUX + MAIN D'ŒUVRE  17 000 F</t>
  </si>
  <si>
    <t>BILAN MENSUEL  : MOIS DE MARS 2020</t>
  </si>
  <si>
    <t>CONTRAT DE BAIL  GENDARME N°7</t>
  </si>
  <si>
    <t xml:space="preserve">GESTION 300 000 F RELIQUAT FEVRIER 2020 </t>
  </si>
  <si>
    <t>TRAVAUX  NIANGON ADJAME N°7</t>
  </si>
  <si>
    <t>TRAVAUX  NIANGON ADJAME N°7  CCGIM</t>
  </si>
  <si>
    <t>TRANSFERT ORANGE MONEY PAPA SYLLA</t>
  </si>
  <si>
    <t>TRANSFERT ORANGE MONEY FILS  AMARA SYLLA</t>
  </si>
  <si>
    <t>TRAVAUX NIANGON ADJAME</t>
  </si>
  <si>
    <t>TRAVAUX ETANCHEITE+RELEVEMENT DEVANT STUDIO 8+PORTION N° 8</t>
  </si>
  <si>
    <t>PLOMBERIE N° 8 WC +MAIN D'ŒUVRE</t>
  </si>
  <si>
    <t>BILAN MENSUEL  : MOIS D'AVRIL 2020</t>
  </si>
  <si>
    <t>BILAN MENSUEL  : MOIS DE MAI 2020</t>
  </si>
  <si>
    <t>ENCAISSES PAR LE PROPRIETAIRE</t>
  </si>
  <si>
    <t>ENCAISSES PAR LE PROPRIETAIRE (DICKO 35 000 F+ ADJIBOLA 35 000 F )</t>
  </si>
  <si>
    <t>BILAN MENSUEL  : MOIS DE JUIN 2020</t>
  </si>
  <si>
    <t>DOSSIER BAIL + REAJUSTEMENT BAIL</t>
  </si>
  <si>
    <t xml:space="preserve"> REMBOURSEMENT FRAIS DOSSIER BAIL N° 7 REGULARISATION 05/2020</t>
  </si>
  <si>
    <t>BILAN MENSUEL  : MOIS DE JUILLET 2020</t>
  </si>
  <si>
    <t>ENCAISSES PAR LE PROPRIETAIRE (ADJIBOLA 35 000 F)</t>
  </si>
  <si>
    <t>TRANSFERT AU LE PROPRIETAIRE LE 10/07/20</t>
  </si>
  <si>
    <t>RELIQUAT JUIN 2020</t>
  </si>
  <si>
    <t>CONTENTIEUX CIE GENDARMERIE</t>
  </si>
  <si>
    <t>CONTENTIEUX CIE AGENCE COCODY</t>
  </si>
  <si>
    <t>(4* 450 300 F CFA) = 1 801 200 F VERSES A L'AGENCE CIE COCODY LE 15/07/2020</t>
  </si>
  <si>
    <t>LIBERATION DES 4 LOCATIARES LE 14/07/2020</t>
  </si>
  <si>
    <t>VERSEMENT BACI</t>
  </si>
  <si>
    <t>VERSEMENT EFFECTUE A LA BACI BOUAKE PAR M AMARA SYLLA</t>
  </si>
  <si>
    <t xml:space="preserve">FRAIS RETRAIT COMPTEUR </t>
  </si>
  <si>
    <t>TRANSPORTS</t>
  </si>
  <si>
    <t>FRAIS RETRAIT COMPTEURS CIE PAR LE FILS SYLLA LE 16/07/2020</t>
  </si>
  <si>
    <t>TRANSPORTS (CCGIM GENDARMERIE-CIE COCODY-NIANGON PETRO IVOIRE LAVAGE)</t>
  </si>
  <si>
    <t>LOYER ADJIBOLA PAYE AU PROPRIETAIRE</t>
  </si>
  <si>
    <t>BILAN MENSUEL  : MOIS DE AOUT 2020</t>
  </si>
  <si>
    <t xml:space="preserve">TRAVAUX S1 </t>
  </si>
  <si>
    <t>TANSFERT DE 87 000 F AU 09 26 50 15 DE FILS SYLLA LE 07/10/2020</t>
  </si>
  <si>
    <t>BILAN MENSUEL  : MOIS DE SEPTEMBRE 2020</t>
  </si>
  <si>
    <t>HUISSIER Me BLON REMISE DE COURRIER</t>
  </si>
  <si>
    <t>REMISE DE COURRIER A 3 LOCATAIRES NIANGON PETRO IVOIRE LAVAGE</t>
  </si>
  <si>
    <t>REMBOURSEMENT LOYER S1</t>
  </si>
  <si>
    <t>REMBOURSEMENT LOYER S2</t>
  </si>
  <si>
    <t>ENCAISSEMENT NIANGON ADJAME PORTE 8</t>
  </si>
  <si>
    <t>LOYER PORTE 8 RECU PAR FILS SYLLA LE 13/10/2020</t>
  </si>
  <si>
    <t>CAUTION S1 SOLDEE</t>
  </si>
  <si>
    <t>CAUTION S2 SOLDEE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</si>
</sst>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1" xfId="0" applyFont="1" applyBorder="1"/>
    <xf numFmtId="0" fontId="3" fillId="0" borderId="1" xfId="0" applyFont="1" applyFill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7" fillId="2" borderId="1" xfId="0" applyNumberFormat="1" applyFont="1" applyFill="1" applyBorder="1"/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4" fillId="2" borderId="1" xfId="0" applyNumberFormat="1" applyFont="1" applyFill="1" applyBorder="1"/>
    <xf numFmtId="0" fontId="9" fillId="0" borderId="0" xfId="0" applyFont="1"/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/>
    <xf numFmtId="0" fontId="6" fillId="0" borderId="1" xfId="0" applyFont="1" applyBorder="1"/>
    <xf numFmtId="0" fontId="0" fillId="0" borderId="0" xfId="0" applyFont="1" applyFill="1" applyBorder="1"/>
    <xf numFmtId="164" fontId="5" fillId="2" borderId="0" xfId="0" applyNumberFormat="1" applyFont="1" applyFill="1" applyBorder="1"/>
    <xf numFmtId="0" fontId="9" fillId="0" borderId="0" xfId="0" applyFont="1" applyBorder="1"/>
    <xf numFmtId="0" fontId="9" fillId="0" borderId="1" xfId="0" applyFont="1" applyBorder="1"/>
    <xf numFmtId="0" fontId="3" fillId="0" borderId="0" xfId="0" applyFont="1"/>
    <xf numFmtId="0" fontId="0" fillId="0" borderId="1" xfId="0" applyBorder="1"/>
    <xf numFmtId="164" fontId="7" fillId="0" borderId="1" xfId="0" applyNumberFormat="1" applyFont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5" fillId="0" borderId="0" xfId="0" applyFont="1" applyBorder="1" applyAlignment="1"/>
    <xf numFmtId="0" fontId="0" fillId="0" borderId="2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1" sqref="B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27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3"/>
      <c r="B6" s="33"/>
      <c r="C6" s="33"/>
      <c r="D6" s="33"/>
      <c r="E6" s="33"/>
      <c r="F6" s="33"/>
      <c r="G6" s="33"/>
      <c r="H6" s="33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545000</v>
      </c>
      <c r="C9" s="7"/>
      <c r="D9" s="9"/>
      <c r="E9" s="8">
        <f t="shared" ref="E9:E13" si="0">B9*0.1</f>
        <v>54500</v>
      </c>
      <c r="F9" s="8">
        <f t="shared" ref="F9:F15" si="1">(B9+C9)*0.12</f>
        <v>65400</v>
      </c>
      <c r="G9" s="9"/>
      <c r="H9" s="10">
        <f t="shared" ref="H9:H14" si="2">B9*0.78</f>
        <v>425100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110000</v>
      </c>
      <c r="C13" s="7"/>
      <c r="D13" s="9"/>
      <c r="E13" s="8">
        <f t="shared" si="0"/>
        <v>11000</v>
      </c>
      <c r="F13" s="8">
        <f t="shared" si="1"/>
        <v>13200</v>
      </c>
      <c r="G13" s="9"/>
      <c r="H13" s="10">
        <f t="shared" si="2"/>
        <v>85800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1020000</v>
      </c>
      <c r="C15" s="18">
        <f>SUM(C8:C14)</f>
        <v>350000</v>
      </c>
      <c r="D15" s="18">
        <f>SUM(D8:D14)</f>
        <v>17500</v>
      </c>
      <c r="E15" s="31">
        <f>B15*0.1</f>
        <v>102000</v>
      </c>
      <c r="F15" s="29">
        <f t="shared" si="1"/>
        <v>164400</v>
      </c>
      <c r="G15" s="11">
        <f>SUM(G8:G14)</f>
        <v>290500</v>
      </c>
      <c r="H15" s="11">
        <f>B15*0.78</f>
        <v>795600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-119500</v>
      </c>
      <c r="C17" s="6"/>
      <c r="D17" s="56"/>
      <c r="E17" s="56"/>
      <c r="F17" s="56"/>
      <c r="G17" s="56"/>
      <c r="H17" s="56"/>
      <c r="I17" s="56"/>
      <c r="J17" s="56"/>
    </row>
    <row r="18" spans="1:10" ht="15.75" x14ac:dyDescent="0.25">
      <c r="A18" s="22" t="s">
        <v>19</v>
      </c>
      <c r="B18" s="10">
        <v>-220000</v>
      </c>
      <c r="C18" s="6"/>
      <c r="D18" s="32"/>
      <c r="E18" s="32"/>
      <c r="F18" s="32"/>
      <c r="G18" s="32"/>
      <c r="H18" s="32"/>
      <c r="I18" s="32"/>
      <c r="J18" s="32"/>
    </row>
    <row r="19" spans="1:10" ht="15.75" x14ac:dyDescent="0.25">
      <c r="A19" s="22" t="s">
        <v>20</v>
      </c>
      <c r="B19" s="10">
        <v>-70000</v>
      </c>
      <c r="C19" s="6"/>
      <c r="D19" s="32"/>
      <c r="E19" s="32"/>
      <c r="F19" s="32"/>
      <c r="G19" s="32"/>
      <c r="H19" s="32"/>
      <c r="I19" s="32"/>
      <c r="J19" s="32"/>
    </row>
    <row r="20" spans="1:10" ht="17.25" x14ac:dyDescent="0.3">
      <c r="A20" s="36" t="s">
        <v>28</v>
      </c>
      <c r="B20" s="11">
        <f>B15+B17+B18+B19</f>
        <v>610500</v>
      </c>
      <c r="C20" s="19"/>
      <c r="D20" s="61"/>
      <c r="E20" s="61"/>
      <c r="F20" s="61"/>
      <c r="G20" s="61"/>
      <c r="H20" s="61"/>
      <c r="I20" s="61"/>
      <c r="J20" s="61"/>
    </row>
    <row r="21" spans="1:10" ht="15.75" x14ac:dyDescent="0.25">
      <c r="A21" s="23"/>
      <c r="B21" s="24"/>
      <c r="C21" s="25"/>
      <c r="D21" s="61"/>
      <c r="E21" s="61"/>
      <c r="F21" s="61"/>
      <c r="G21" s="61"/>
      <c r="H21" s="61"/>
      <c r="I21" s="61"/>
      <c r="J21" s="61"/>
    </row>
    <row r="22" spans="1:10" ht="15.75" x14ac:dyDescent="0.25">
      <c r="A22" s="56" t="s">
        <v>22</v>
      </c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42" zoomScaleNormal="142" workbookViewId="0">
      <selection activeCell="C23" sqref="C23:J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0" t="s">
        <v>71</v>
      </c>
      <c r="B5" s="60"/>
      <c r="C5" s="60"/>
      <c r="D5" s="60"/>
      <c r="E5" s="60"/>
      <c r="F5" s="60"/>
      <c r="G5" s="60"/>
      <c r="H5" s="60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>B7*0.1</f>
        <v>10000</v>
      </c>
      <c r="F7" s="8">
        <f>(B7+C7)*0.12</f>
        <v>12000</v>
      </c>
      <c r="G7" s="9"/>
      <c r="H7" s="10">
        <f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821500</v>
      </c>
      <c r="C8" s="7"/>
      <c r="D8" s="9"/>
      <c r="E8" s="8">
        <f t="shared" ref="E8:E12" si="0">B8*0.1</f>
        <v>82150</v>
      </c>
      <c r="F8" s="8">
        <f t="shared" ref="F8:F14" si="1">(B8+C8)*0.12</f>
        <v>98580</v>
      </c>
      <c r="G8" s="9"/>
      <c r="H8" s="10">
        <f t="shared" ref="H8:H13" si="2">B8*0.78</f>
        <v>640770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1281500</v>
      </c>
      <c r="C14" s="18">
        <f>SUM(C7:C13)</f>
        <v>370000</v>
      </c>
      <c r="D14" s="18">
        <f>SUM(D7:D13)</f>
        <v>18500</v>
      </c>
      <c r="E14" s="31">
        <f>B14*0.1</f>
        <v>128150</v>
      </c>
      <c r="F14" s="29">
        <f t="shared" si="1"/>
        <v>198180</v>
      </c>
      <c r="G14" s="11">
        <f>SUM(G7:G13)</f>
        <v>307100</v>
      </c>
      <c r="H14" s="11">
        <f>B14*0.78</f>
        <v>999570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1651500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-146650</v>
      </c>
      <c r="C16" s="65"/>
      <c r="D16" s="66"/>
      <c r="E16" s="66"/>
      <c r="F16" s="66"/>
      <c r="G16" s="66"/>
      <c r="H16" s="67"/>
      <c r="I16" s="67"/>
      <c r="J16" s="67"/>
    </row>
    <row r="17" spans="1:10" ht="15.75" x14ac:dyDescent="0.25">
      <c r="A17" s="22" t="s">
        <v>19</v>
      </c>
      <c r="B17" s="10">
        <v>-220000</v>
      </c>
      <c r="C17" s="62" t="s">
        <v>48</v>
      </c>
      <c r="D17" s="72"/>
      <c r="E17" s="72"/>
      <c r="F17" s="72"/>
      <c r="G17" s="72"/>
      <c r="H17" s="72"/>
      <c r="I17" s="72"/>
      <c r="J17" s="72"/>
    </row>
    <row r="18" spans="1:10" ht="15" customHeight="1" x14ac:dyDescent="0.25">
      <c r="A18" s="22" t="s">
        <v>20</v>
      </c>
      <c r="B18" s="10">
        <v>-35000</v>
      </c>
      <c r="C18" s="62" t="s">
        <v>67</v>
      </c>
      <c r="D18" s="72"/>
      <c r="E18" s="72"/>
      <c r="F18" s="72"/>
      <c r="G18" s="72"/>
      <c r="H18" s="72"/>
      <c r="I18" s="72"/>
      <c r="J18" s="72"/>
    </row>
    <row r="19" spans="1:10" ht="15" customHeight="1" x14ac:dyDescent="0.25">
      <c r="A19" s="22" t="s">
        <v>76</v>
      </c>
      <c r="B19" s="10">
        <v>-70000</v>
      </c>
      <c r="C19" s="62" t="s">
        <v>77</v>
      </c>
      <c r="D19" s="72"/>
      <c r="E19" s="72"/>
      <c r="F19" s="72"/>
      <c r="G19" s="72"/>
      <c r="H19" s="72"/>
      <c r="I19" s="72"/>
      <c r="J19" s="72"/>
    </row>
    <row r="20" spans="1:10" ht="15" customHeight="1" x14ac:dyDescent="0.25">
      <c r="A20" s="22" t="s">
        <v>69</v>
      </c>
      <c r="B20" s="10">
        <v>-90100</v>
      </c>
      <c r="C20" s="62" t="s">
        <v>70</v>
      </c>
      <c r="D20" s="72"/>
      <c r="E20" s="72"/>
      <c r="F20" s="72"/>
      <c r="G20" s="72"/>
      <c r="H20" s="72"/>
      <c r="I20" s="72"/>
      <c r="J20" s="72"/>
    </row>
    <row r="21" spans="1:10" ht="15" customHeight="1" x14ac:dyDescent="0.25">
      <c r="A21" s="22" t="s">
        <v>72</v>
      </c>
      <c r="B21" s="10">
        <v>-50000</v>
      </c>
      <c r="C21" s="62" t="s">
        <v>73</v>
      </c>
      <c r="D21" s="72"/>
      <c r="E21" s="72"/>
      <c r="F21" s="72"/>
      <c r="G21" s="72"/>
      <c r="H21" s="72"/>
      <c r="I21" s="72"/>
      <c r="J21" s="72"/>
    </row>
    <row r="22" spans="1:10" ht="15" customHeight="1" x14ac:dyDescent="0.25">
      <c r="A22" s="22" t="s">
        <v>74</v>
      </c>
      <c r="B22" s="10">
        <v>-81500</v>
      </c>
      <c r="C22" s="62" t="s">
        <v>78</v>
      </c>
      <c r="D22" s="72"/>
      <c r="E22" s="72"/>
      <c r="F22" s="72"/>
      <c r="G22" s="72"/>
      <c r="H22" s="72"/>
      <c r="I22" s="72"/>
      <c r="J22" s="72"/>
    </row>
    <row r="23" spans="1:10" ht="15" customHeight="1" x14ac:dyDescent="0.25">
      <c r="A23" s="22" t="s">
        <v>75</v>
      </c>
      <c r="B23" s="10">
        <v>-75000</v>
      </c>
      <c r="C23" s="62" t="s">
        <v>79</v>
      </c>
      <c r="D23" s="72"/>
      <c r="E23" s="72"/>
      <c r="F23" s="72"/>
      <c r="G23" s="72"/>
      <c r="H23" s="72"/>
      <c r="I23" s="72"/>
      <c r="J23" s="72"/>
    </row>
    <row r="24" spans="1:10" ht="15" customHeight="1" x14ac:dyDescent="0.3">
      <c r="A24" s="36" t="s">
        <v>28</v>
      </c>
      <c r="B24" s="11">
        <f>B14+B16+B17+B18+B19+B20+B21+B22+B23</f>
        <v>513250</v>
      </c>
      <c r="C24" s="70"/>
      <c r="D24" s="71"/>
      <c r="E24" s="71"/>
      <c r="F24" s="71"/>
      <c r="G24" s="71"/>
      <c r="I24" s="55"/>
    </row>
    <row r="25" spans="1:10" ht="15.75" x14ac:dyDescent="0.25">
      <c r="A25" s="56" t="s">
        <v>22</v>
      </c>
      <c r="B25" s="56"/>
      <c r="C25" s="56"/>
      <c r="D25" s="56"/>
      <c r="E25" s="56"/>
      <c r="F25" s="56"/>
      <c r="G25" s="56"/>
      <c r="H25" s="56"/>
      <c r="I25" s="56"/>
      <c r="J25" s="56"/>
    </row>
    <row r="26" spans="1:10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</row>
  </sheetData>
  <mergeCells count="15">
    <mergeCell ref="C24:G24"/>
    <mergeCell ref="A25:J25"/>
    <mergeCell ref="A26:J26"/>
    <mergeCell ref="C20:J20"/>
    <mergeCell ref="C22:J22"/>
    <mergeCell ref="C23:J23"/>
    <mergeCell ref="C17:J17"/>
    <mergeCell ref="C21:J21"/>
    <mergeCell ref="D1:G1"/>
    <mergeCell ref="E2:I2"/>
    <mergeCell ref="A5:H5"/>
    <mergeCell ref="C16:G16"/>
    <mergeCell ref="H16:J16"/>
    <mergeCell ref="C18:J18"/>
    <mergeCell ref="C19:J19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29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90000</v>
      </c>
      <c r="C8" s="7"/>
      <c r="D8" s="9"/>
      <c r="E8" s="8">
        <f>B8*0.1</f>
        <v>9000</v>
      </c>
      <c r="F8" s="8">
        <f>(B8+C8)*0.12</f>
        <v>10800</v>
      </c>
      <c r="G8" s="9"/>
      <c r="H8" s="10">
        <f>B8*0.78</f>
        <v>70200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670000</v>
      </c>
      <c r="C9" s="7"/>
      <c r="D9" s="9"/>
      <c r="E9" s="8">
        <f t="shared" ref="E9:E13" si="0">B9*0.1</f>
        <v>67000</v>
      </c>
      <c r="F9" s="8">
        <f t="shared" ref="F9:F15" si="1">(B9+C9)*0.12</f>
        <v>80400</v>
      </c>
      <c r="G9" s="9"/>
      <c r="H9" s="10">
        <f t="shared" ref="H9:H14" si="2">B9*0.78</f>
        <v>522600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1225000</v>
      </c>
      <c r="C15" s="18">
        <f>SUM(C8:C14)</f>
        <v>350000</v>
      </c>
      <c r="D15" s="18">
        <f>SUM(D8:D14)</f>
        <v>17500</v>
      </c>
      <c r="E15" s="31">
        <f>B15*0.1</f>
        <v>122500</v>
      </c>
      <c r="F15" s="29">
        <f t="shared" si="1"/>
        <v>189000</v>
      </c>
      <c r="G15" s="11">
        <f>SUM(G8:G14)</f>
        <v>290500</v>
      </c>
      <c r="H15" s="11">
        <f>B15*0.78</f>
        <v>955500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-140000</v>
      </c>
      <c r="C17" s="6"/>
      <c r="D17" s="56"/>
      <c r="E17" s="56"/>
      <c r="F17" s="56"/>
      <c r="G17" s="56"/>
      <c r="H17" s="56"/>
      <c r="I17" s="56"/>
      <c r="J17" s="56"/>
    </row>
    <row r="18" spans="1:10" ht="15.75" x14ac:dyDescent="0.25">
      <c r="A18" s="22" t="s">
        <v>19</v>
      </c>
      <c r="B18" s="10">
        <v>-220000</v>
      </c>
      <c r="C18" s="6"/>
      <c r="D18" s="34"/>
      <c r="E18" s="34"/>
      <c r="F18" s="34"/>
      <c r="G18" s="34"/>
      <c r="H18" s="34"/>
      <c r="I18" s="34"/>
      <c r="J18" s="34"/>
    </row>
    <row r="19" spans="1:10" ht="15.75" x14ac:dyDescent="0.25">
      <c r="A19" s="22" t="s">
        <v>20</v>
      </c>
      <c r="B19" s="10">
        <v>-70000</v>
      </c>
      <c r="C19" s="6"/>
      <c r="D19" s="34"/>
      <c r="E19" s="34"/>
      <c r="F19" s="34"/>
      <c r="G19" s="34"/>
      <c r="H19" s="34"/>
      <c r="I19" s="34"/>
      <c r="J19" s="34"/>
    </row>
    <row r="20" spans="1:10" ht="17.25" x14ac:dyDescent="0.3">
      <c r="A20" s="36" t="s">
        <v>28</v>
      </c>
      <c r="B20" s="11">
        <f>B15+B17+B18+B19</f>
        <v>795000</v>
      </c>
      <c r="C20" s="19"/>
      <c r="D20" s="61"/>
      <c r="E20" s="61"/>
      <c r="F20" s="61"/>
      <c r="G20" s="61"/>
      <c r="H20" s="61"/>
      <c r="I20" s="61"/>
      <c r="J20" s="61"/>
    </row>
    <row r="21" spans="1:10" ht="15.75" x14ac:dyDescent="0.25">
      <c r="A21" s="23"/>
      <c r="B21" s="24"/>
      <c r="C21" s="25"/>
      <c r="D21" s="61"/>
      <c r="E21" s="61"/>
      <c r="F21" s="61"/>
      <c r="G21" s="61"/>
      <c r="H21" s="61"/>
      <c r="I21" s="61"/>
      <c r="J21" s="61"/>
    </row>
    <row r="22" spans="1:10" ht="15.75" x14ac:dyDescent="0.25">
      <c r="A22" s="56" t="s">
        <v>22</v>
      </c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="142" zoomScaleNormal="142" workbookViewId="0">
      <selection activeCell="A25" sqref="A25:J25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30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180000</v>
      </c>
      <c r="C8" s="7"/>
      <c r="D8" s="9"/>
      <c r="E8" s="8">
        <f>B8*0.1</f>
        <v>18000</v>
      </c>
      <c r="F8" s="8">
        <f>(B8+C8)*0.12</f>
        <v>21600</v>
      </c>
      <c r="G8" s="9"/>
      <c r="H8" s="10">
        <f>B8*0.78</f>
        <v>140400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520000</v>
      </c>
      <c r="C9" s="7"/>
      <c r="D9" s="9"/>
      <c r="E9" s="8">
        <f t="shared" ref="E9:E13" si="0">B9*0.1</f>
        <v>52000</v>
      </c>
      <c r="F9" s="8">
        <f t="shared" ref="F9:F15" si="1">(B9+C9)*0.12</f>
        <v>62400</v>
      </c>
      <c r="G9" s="9"/>
      <c r="H9" s="10">
        <f t="shared" ref="H9:H14" si="2">B9*0.78</f>
        <v>405600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1165000</v>
      </c>
      <c r="C15" s="18">
        <f>SUM(C8:C14)</f>
        <v>350000</v>
      </c>
      <c r="D15" s="18">
        <f>SUM(D8:D14)</f>
        <v>17500</v>
      </c>
      <c r="E15" s="31">
        <f>B15*0.1</f>
        <v>116500</v>
      </c>
      <c r="F15" s="29">
        <f t="shared" si="1"/>
        <v>181800</v>
      </c>
      <c r="G15" s="11">
        <f>SUM(G8:G14)</f>
        <v>290500</v>
      </c>
      <c r="H15" s="11">
        <f>B15*0.78</f>
        <v>908700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1515000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-134000</v>
      </c>
      <c r="C17" s="6"/>
      <c r="D17" s="56"/>
      <c r="E17" s="56"/>
      <c r="F17" s="56"/>
      <c r="G17" s="56"/>
      <c r="H17" s="56"/>
      <c r="I17" s="56"/>
      <c r="J17" s="56"/>
    </row>
    <row r="18" spans="1:10" ht="15.75" x14ac:dyDescent="0.25">
      <c r="A18" s="22" t="s">
        <v>19</v>
      </c>
      <c r="B18" s="10">
        <v>-220000</v>
      </c>
      <c r="C18" s="6"/>
      <c r="D18" s="37"/>
      <c r="E18" s="37"/>
      <c r="F18" s="37"/>
      <c r="G18" s="37"/>
      <c r="H18" s="37"/>
      <c r="I18" s="37"/>
      <c r="J18" s="37"/>
    </row>
    <row r="19" spans="1:10" ht="15.75" x14ac:dyDescent="0.25">
      <c r="A19" s="22" t="s">
        <v>20</v>
      </c>
      <c r="B19" s="10">
        <v>-35000</v>
      </c>
      <c r="C19" s="6"/>
      <c r="D19" s="37"/>
      <c r="E19" s="37"/>
      <c r="F19" s="37"/>
      <c r="G19" s="37"/>
      <c r="H19" s="37"/>
      <c r="I19" s="37"/>
      <c r="J19" s="37"/>
    </row>
    <row r="20" spans="1:10" ht="15.75" x14ac:dyDescent="0.25">
      <c r="A20" s="22" t="s">
        <v>31</v>
      </c>
      <c r="B20" s="10">
        <v>-21000</v>
      </c>
      <c r="C20" s="62" t="s">
        <v>34</v>
      </c>
      <c r="D20" s="56"/>
      <c r="E20" s="56"/>
      <c r="F20" s="56"/>
      <c r="G20" s="56"/>
      <c r="H20" s="56"/>
      <c r="I20" s="56"/>
      <c r="J20" s="56"/>
    </row>
    <row r="21" spans="1:10" ht="15.75" x14ac:dyDescent="0.25">
      <c r="A21" s="22" t="s">
        <v>32</v>
      </c>
      <c r="B21" s="10">
        <v>-5000</v>
      </c>
      <c r="C21" s="63"/>
      <c r="D21" s="64"/>
      <c r="E21" s="64"/>
      <c r="F21" s="64"/>
      <c r="G21" s="64"/>
      <c r="H21" s="64"/>
      <c r="I21" s="64"/>
      <c r="J21" s="64"/>
    </row>
    <row r="22" spans="1:10" ht="15.75" x14ac:dyDescent="0.25">
      <c r="A22" s="22" t="s">
        <v>33</v>
      </c>
      <c r="B22" s="10">
        <v>-22000</v>
      </c>
      <c r="C22" s="62" t="s">
        <v>35</v>
      </c>
      <c r="D22" s="56"/>
      <c r="E22" s="56"/>
      <c r="F22" s="56"/>
      <c r="G22" s="56"/>
      <c r="H22" s="56"/>
      <c r="I22" s="56"/>
      <c r="J22" s="56"/>
    </row>
    <row r="23" spans="1:10" ht="17.25" x14ac:dyDescent="0.3">
      <c r="A23" s="36" t="s">
        <v>28</v>
      </c>
      <c r="B23" s="11">
        <f>B15+B17+B18+B19+B20+B21+B22</f>
        <v>728000</v>
      </c>
      <c r="C23" s="19"/>
      <c r="D23" s="61"/>
      <c r="E23" s="61"/>
      <c r="F23" s="61"/>
      <c r="G23" s="61"/>
      <c r="H23" s="61"/>
      <c r="I23" s="61"/>
      <c r="J23" s="61"/>
    </row>
    <row r="24" spans="1:10" ht="15.75" x14ac:dyDescent="0.25">
      <c r="A24" s="23"/>
      <c r="B24" s="24"/>
      <c r="C24" s="25"/>
      <c r="D24" s="61"/>
      <c r="E24" s="61"/>
      <c r="F24" s="61"/>
      <c r="G24" s="61"/>
      <c r="H24" s="61"/>
      <c r="I24" s="61"/>
      <c r="J24" s="61"/>
    </row>
    <row r="25" spans="1:10" ht="15.75" x14ac:dyDescent="0.25">
      <c r="A25" s="56" t="s">
        <v>22</v>
      </c>
      <c r="B25" s="56"/>
      <c r="C25" s="56"/>
      <c r="D25" s="56"/>
      <c r="E25" s="56"/>
      <c r="F25" s="56"/>
      <c r="G25" s="56"/>
      <c r="H25" s="56"/>
      <c r="I25" s="56"/>
      <c r="J25" s="56"/>
    </row>
    <row r="26" spans="1:10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</row>
  </sheetData>
  <mergeCells count="11">
    <mergeCell ref="D1:G1"/>
    <mergeCell ref="E2:I2"/>
    <mergeCell ref="A5:H5"/>
    <mergeCell ref="D17:J17"/>
    <mergeCell ref="D23:J23"/>
    <mergeCell ref="A25:J25"/>
    <mergeCell ref="A26:J26"/>
    <mergeCell ref="C22:J22"/>
    <mergeCell ref="C20:J20"/>
    <mergeCell ref="C21:J21"/>
    <mergeCell ref="D24:J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42" zoomScaleNormal="142" workbookViewId="0">
      <selection activeCell="J21" sqref="J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36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65000</v>
      </c>
      <c r="C8" s="7"/>
      <c r="D8" s="9"/>
      <c r="E8" s="8">
        <f>B8*0.1</f>
        <v>6500</v>
      </c>
      <c r="F8" s="8">
        <f>(B8+C8)*0.12</f>
        <v>7800</v>
      </c>
      <c r="G8" s="9"/>
      <c r="H8" s="10">
        <f>B8*0.78</f>
        <v>50700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595000</v>
      </c>
      <c r="C9" s="7"/>
      <c r="D9" s="9"/>
      <c r="E9" s="8">
        <f t="shared" ref="E9:E13" si="0">B9*0.1</f>
        <v>59500</v>
      </c>
      <c r="F9" s="8">
        <f t="shared" ref="F9:F15" si="1">(B9+C9)*0.12</f>
        <v>71400</v>
      </c>
      <c r="G9" s="9"/>
      <c r="H9" s="10">
        <f t="shared" ref="H9:H14" si="2">B9*0.78</f>
        <v>464100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75000</v>
      </c>
      <c r="C13" s="7"/>
      <c r="D13" s="9"/>
      <c r="E13" s="8">
        <f t="shared" si="0"/>
        <v>7500</v>
      </c>
      <c r="F13" s="8">
        <f t="shared" si="1"/>
        <v>9000</v>
      </c>
      <c r="G13" s="9"/>
      <c r="H13" s="10">
        <f t="shared" si="2"/>
        <v>58500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1025000</v>
      </c>
      <c r="C15" s="18">
        <f>SUM(C8:C14)</f>
        <v>350000</v>
      </c>
      <c r="D15" s="18">
        <f>SUM(D8:D14)</f>
        <v>17500</v>
      </c>
      <c r="E15" s="31">
        <f>B15*0.1</f>
        <v>102500</v>
      </c>
      <c r="F15" s="29">
        <f t="shared" si="1"/>
        <v>165000</v>
      </c>
      <c r="G15" s="11">
        <f>SUM(G8:G14)</f>
        <v>290500</v>
      </c>
      <c r="H15" s="11">
        <f>B15*0.78</f>
        <v>799500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-120000</v>
      </c>
      <c r="C17" s="65" t="s">
        <v>38</v>
      </c>
      <c r="D17" s="66"/>
      <c r="E17" s="66"/>
      <c r="F17" s="66"/>
      <c r="G17" s="66"/>
      <c r="H17" s="67">
        <v>300000</v>
      </c>
      <c r="I17" s="67"/>
      <c r="J17" s="67"/>
    </row>
    <row r="18" spans="1:10" ht="15.75" x14ac:dyDescent="0.25">
      <c r="A18" s="22" t="s">
        <v>19</v>
      </c>
      <c r="B18" s="10">
        <v>-220000</v>
      </c>
      <c r="C18" s="68" t="s">
        <v>41</v>
      </c>
      <c r="D18" s="69"/>
      <c r="E18" s="69"/>
      <c r="F18" s="69"/>
      <c r="G18" s="69"/>
      <c r="H18" s="38"/>
      <c r="I18" s="38">
        <v>-84000</v>
      </c>
      <c r="J18" s="38"/>
    </row>
    <row r="19" spans="1:10" ht="15.75" x14ac:dyDescent="0.25">
      <c r="A19" s="22" t="s">
        <v>20</v>
      </c>
      <c r="B19" s="10">
        <v>-35000</v>
      </c>
      <c r="C19" s="68" t="s">
        <v>42</v>
      </c>
      <c r="D19" s="69"/>
      <c r="E19" s="69"/>
      <c r="F19" s="69"/>
      <c r="G19" s="69"/>
      <c r="H19" s="38"/>
      <c r="I19" s="38">
        <v>-20000</v>
      </c>
      <c r="J19" s="38"/>
    </row>
    <row r="20" spans="1:10" ht="15.75" x14ac:dyDescent="0.25">
      <c r="A20" s="22" t="s">
        <v>37</v>
      </c>
      <c r="B20" s="10">
        <v>-50000</v>
      </c>
      <c r="C20" s="70" t="s">
        <v>39</v>
      </c>
      <c r="D20" s="71"/>
      <c r="E20" s="71"/>
      <c r="F20" s="71"/>
      <c r="G20" s="71"/>
      <c r="I20" s="39">
        <v>-175000</v>
      </c>
    </row>
    <row r="21" spans="1:10" ht="17.25" x14ac:dyDescent="0.3">
      <c r="A21" s="36" t="s">
        <v>28</v>
      </c>
      <c r="B21" s="11">
        <f>B15+B17+B18+B19+B20</f>
        <v>600000</v>
      </c>
      <c r="C21" s="70" t="s">
        <v>40</v>
      </c>
      <c r="D21" s="71"/>
      <c r="E21" s="71"/>
      <c r="F21" s="71"/>
      <c r="G21" s="71"/>
      <c r="I21" s="39">
        <v>-21000</v>
      </c>
    </row>
    <row r="22" spans="1:10" ht="15.75" x14ac:dyDescent="0.25">
      <c r="A22" s="23"/>
      <c r="B22" s="24"/>
      <c r="C22" s="25"/>
      <c r="D22" s="61"/>
      <c r="E22" s="61"/>
      <c r="F22" s="61"/>
      <c r="G22" s="61"/>
      <c r="H22" s="61"/>
      <c r="I22" s="61"/>
      <c r="J22" s="61"/>
    </row>
    <row r="23" spans="1:10" ht="15.75" x14ac:dyDescent="0.25">
      <c r="A23" s="56" t="s">
        <v>22</v>
      </c>
      <c r="B23" s="56"/>
      <c r="C23" s="56"/>
      <c r="D23" s="56"/>
      <c r="E23" s="56"/>
      <c r="F23" s="56"/>
      <c r="G23" s="56"/>
      <c r="H23" s="56"/>
      <c r="I23" s="56"/>
      <c r="J23" s="56"/>
    </row>
    <row r="24" spans="1:10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</row>
  </sheetData>
  <mergeCells count="12">
    <mergeCell ref="C21:G21"/>
    <mergeCell ref="D22:J22"/>
    <mergeCell ref="A23:J23"/>
    <mergeCell ref="A24:J24"/>
    <mergeCell ref="C18:G18"/>
    <mergeCell ref="C20:G20"/>
    <mergeCell ref="C17:G17"/>
    <mergeCell ref="H17:J17"/>
    <mergeCell ref="C19:G19"/>
    <mergeCell ref="D1:G1"/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="142" zoomScaleNormal="142" workbookViewId="0">
      <selection activeCell="A6" sqref="A6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46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645000</v>
      </c>
      <c r="C9" s="7"/>
      <c r="D9" s="9"/>
      <c r="E9" s="8">
        <f t="shared" ref="E9:E13" si="0">B9*0.1</f>
        <v>64500</v>
      </c>
      <c r="F9" s="8">
        <f t="shared" ref="F9:F15" si="1">(B9+C9)*0.12</f>
        <v>77400</v>
      </c>
      <c r="G9" s="9"/>
      <c r="H9" s="10">
        <f t="shared" ref="H9:H14" si="2">B9*0.78</f>
        <v>503100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35000</v>
      </c>
      <c r="C13" s="7"/>
      <c r="D13" s="9"/>
      <c r="E13" s="8">
        <f t="shared" si="0"/>
        <v>3500</v>
      </c>
      <c r="F13" s="8">
        <f t="shared" si="1"/>
        <v>4200</v>
      </c>
      <c r="G13" s="9"/>
      <c r="H13" s="10">
        <f t="shared" si="2"/>
        <v>27300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1070000</v>
      </c>
      <c r="C15" s="18">
        <f>SUM(C8:C14)</f>
        <v>370000</v>
      </c>
      <c r="D15" s="18">
        <f>SUM(D8:D14)</f>
        <v>18500</v>
      </c>
      <c r="E15" s="31">
        <f>B15*0.1</f>
        <v>107000</v>
      </c>
      <c r="F15" s="29">
        <f t="shared" si="1"/>
        <v>172800</v>
      </c>
      <c r="G15" s="11">
        <f>SUM(G8:G14)</f>
        <v>307100</v>
      </c>
      <c r="H15" s="11">
        <f>B15*0.78</f>
        <v>834600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-125500</v>
      </c>
      <c r="C17" s="65"/>
      <c r="D17" s="66"/>
      <c r="E17" s="66"/>
      <c r="F17" s="66"/>
      <c r="G17" s="66"/>
      <c r="H17" s="67"/>
      <c r="I17" s="67"/>
      <c r="J17" s="67"/>
    </row>
    <row r="18" spans="1:10" ht="15.75" x14ac:dyDescent="0.25">
      <c r="A18" s="22" t="s">
        <v>43</v>
      </c>
      <c r="B18" s="10">
        <v>-70000</v>
      </c>
      <c r="C18" s="46" t="s">
        <v>44</v>
      </c>
      <c r="D18" s="44"/>
      <c r="E18" s="44"/>
      <c r="F18" s="44"/>
      <c r="G18" s="44"/>
      <c r="H18" s="43"/>
      <c r="I18" s="44">
        <v>-70000</v>
      </c>
      <c r="J18" s="42"/>
    </row>
    <row r="19" spans="1:10" ht="15.75" x14ac:dyDescent="0.25">
      <c r="A19" s="22" t="s">
        <v>45</v>
      </c>
      <c r="B19" s="10">
        <v>-52100</v>
      </c>
      <c r="C19" s="62" t="s">
        <v>42</v>
      </c>
      <c r="D19" s="56"/>
      <c r="E19" s="56"/>
      <c r="F19" s="56"/>
      <c r="G19" s="56"/>
      <c r="H19" s="45"/>
      <c r="I19" s="44">
        <v>-52100</v>
      </c>
      <c r="J19" s="42"/>
    </row>
    <row r="20" spans="1:10" ht="15.75" x14ac:dyDescent="0.25">
      <c r="A20" s="22" t="s">
        <v>19</v>
      </c>
      <c r="B20" s="10">
        <v>-220000</v>
      </c>
      <c r="C20" s="68"/>
      <c r="D20" s="69"/>
      <c r="E20" s="69"/>
      <c r="F20" s="69"/>
      <c r="G20" s="69"/>
      <c r="H20" s="40"/>
      <c r="I20" s="40"/>
      <c r="J20" s="40"/>
    </row>
    <row r="21" spans="1:10" ht="15.75" x14ac:dyDescent="0.25">
      <c r="A21" s="22" t="s">
        <v>20</v>
      </c>
      <c r="B21" s="10">
        <v>-35000</v>
      </c>
      <c r="C21" s="68"/>
      <c r="D21" s="69"/>
      <c r="E21" s="69"/>
      <c r="F21" s="69"/>
      <c r="G21" s="69"/>
      <c r="H21" s="40"/>
      <c r="I21" s="40"/>
      <c r="J21" s="40"/>
    </row>
    <row r="22" spans="1:10" ht="17.25" x14ac:dyDescent="0.3">
      <c r="A22" s="36" t="s">
        <v>28</v>
      </c>
      <c r="B22" s="11">
        <f>B15+B17+B18+B19+B20+B21</f>
        <v>567400</v>
      </c>
      <c r="C22" s="70"/>
      <c r="D22" s="71"/>
      <c r="E22" s="71"/>
      <c r="F22" s="71"/>
      <c r="G22" s="71"/>
      <c r="I22" s="41"/>
    </row>
    <row r="23" spans="1:10" ht="15.75" x14ac:dyDescent="0.25">
      <c r="A23" s="23"/>
      <c r="B23" s="24"/>
      <c r="C23" s="25"/>
      <c r="D23" s="61"/>
      <c r="E23" s="61"/>
      <c r="F23" s="61"/>
      <c r="G23" s="61"/>
      <c r="H23" s="61"/>
      <c r="I23" s="61"/>
      <c r="J23" s="61"/>
    </row>
    <row r="24" spans="1:10" ht="15.75" x14ac:dyDescent="0.25">
      <c r="A24" s="56" t="s">
        <v>22</v>
      </c>
      <c r="B24" s="56"/>
      <c r="C24" s="56"/>
      <c r="D24" s="56"/>
      <c r="E24" s="56"/>
      <c r="F24" s="56"/>
      <c r="G24" s="56"/>
      <c r="H24" s="56"/>
      <c r="I24" s="56"/>
      <c r="J24" s="56"/>
    </row>
    <row r="25" spans="1:10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</row>
  </sheetData>
  <mergeCells count="12">
    <mergeCell ref="C21:G21"/>
    <mergeCell ref="C22:G22"/>
    <mergeCell ref="D23:J23"/>
    <mergeCell ref="A24:J24"/>
    <mergeCell ref="A25:J25"/>
    <mergeCell ref="C20:G20"/>
    <mergeCell ref="C19:G19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47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525000</v>
      </c>
      <c r="C9" s="7"/>
      <c r="D9" s="9"/>
      <c r="E9" s="8">
        <f t="shared" ref="E9:E13" si="0">B9*0.1</f>
        <v>52500</v>
      </c>
      <c r="F9" s="8">
        <f t="shared" ref="F9:F15" si="1">(B9+C9)*0.12</f>
        <v>63000</v>
      </c>
      <c r="G9" s="9"/>
      <c r="H9" s="10">
        <f t="shared" ref="H9:H14" si="2">B9*0.78</f>
        <v>409500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160000</v>
      </c>
      <c r="C13" s="7"/>
      <c r="D13" s="9"/>
      <c r="E13" s="8">
        <f t="shared" si="0"/>
        <v>16000</v>
      </c>
      <c r="F13" s="8">
        <f t="shared" si="1"/>
        <v>19200</v>
      </c>
      <c r="G13" s="9"/>
      <c r="H13" s="10">
        <f t="shared" si="2"/>
        <v>124800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1075000</v>
      </c>
      <c r="C15" s="18">
        <f>SUM(C8:C14)</f>
        <v>370000</v>
      </c>
      <c r="D15" s="18">
        <f>SUM(D8:D14)</f>
        <v>18500</v>
      </c>
      <c r="E15" s="31">
        <f>B15*0.1</f>
        <v>107500</v>
      </c>
      <c r="F15" s="29">
        <f t="shared" si="1"/>
        <v>173400</v>
      </c>
      <c r="G15" s="11">
        <f>SUM(G8:G14)</f>
        <v>307100</v>
      </c>
      <c r="H15" s="11">
        <f>B15*0.78</f>
        <v>838500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-126000</v>
      </c>
      <c r="C17" s="65"/>
      <c r="D17" s="66"/>
      <c r="E17" s="66"/>
      <c r="F17" s="66"/>
      <c r="G17" s="66"/>
      <c r="H17" s="67"/>
      <c r="I17" s="67"/>
      <c r="J17" s="67"/>
    </row>
    <row r="18" spans="1:10" ht="15.75" x14ac:dyDescent="0.25">
      <c r="A18" s="22" t="s">
        <v>19</v>
      </c>
      <c r="B18" s="10">
        <v>-220000</v>
      </c>
      <c r="C18" s="62" t="s">
        <v>48</v>
      </c>
      <c r="D18" s="72"/>
      <c r="E18" s="72"/>
      <c r="F18" s="72"/>
      <c r="G18" s="72"/>
      <c r="H18" s="72"/>
      <c r="I18" s="72"/>
      <c r="J18" s="72"/>
    </row>
    <row r="19" spans="1:10" ht="15.75" x14ac:dyDescent="0.25">
      <c r="A19" s="22" t="s">
        <v>20</v>
      </c>
      <c r="B19" s="10">
        <v>-70000</v>
      </c>
      <c r="C19" s="62" t="s">
        <v>49</v>
      </c>
      <c r="D19" s="72"/>
      <c r="E19" s="72"/>
      <c r="F19" s="72"/>
      <c r="G19" s="72"/>
      <c r="H19" s="72"/>
      <c r="I19" s="72"/>
      <c r="J19" s="72"/>
    </row>
    <row r="20" spans="1:10" ht="17.25" x14ac:dyDescent="0.3">
      <c r="A20" s="36" t="s">
        <v>28</v>
      </c>
      <c r="B20" s="11">
        <f>B15+B17+B18+B19</f>
        <v>659000</v>
      </c>
      <c r="C20" s="70"/>
      <c r="D20" s="71"/>
      <c r="E20" s="71"/>
      <c r="F20" s="71"/>
      <c r="G20" s="71"/>
      <c r="I20" s="47"/>
    </row>
    <row r="21" spans="1:10" ht="15.75" x14ac:dyDescent="0.25">
      <c r="A21" s="23"/>
      <c r="B21" s="24"/>
      <c r="C21" s="25"/>
      <c r="D21" s="61"/>
      <c r="E21" s="61"/>
      <c r="F21" s="61"/>
      <c r="G21" s="61"/>
      <c r="H21" s="61"/>
      <c r="I21" s="61"/>
      <c r="J21" s="61"/>
    </row>
    <row r="22" spans="1:10" ht="15.75" x14ac:dyDescent="0.25">
      <c r="A22" s="56" t="s">
        <v>22</v>
      </c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</row>
  </sheetData>
  <mergeCells count="11">
    <mergeCell ref="C20:G20"/>
    <mergeCell ref="D21:J21"/>
    <mergeCell ref="A22:J22"/>
    <mergeCell ref="A23:J23"/>
    <mergeCell ref="C19:J19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42" zoomScaleNormal="142" workbookViewId="0">
      <selection activeCell="C23" sqref="C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60" t="s">
        <v>50</v>
      </c>
      <c r="B5" s="60"/>
      <c r="C5" s="60"/>
      <c r="D5" s="60"/>
      <c r="E5" s="60"/>
      <c r="F5" s="60"/>
      <c r="G5" s="60"/>
      <c r="H5" s="60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870000</v>
      </c>
      <c r="C9" s="7"/>
      <c r="D9" s="9"/>
      <c r="E9" s="8">
        <f t="shared" ref="E9:E13" si="0">B9*0.1</f>
        <v>87000</v>
      </c>
      <c r="F9" s="8">
        <f t="shared" ref="F9:F15" si="1">(B9+C9)*0.12</f>
        <v>104400</v>
      </c>
      <c r="G9" s="9"/>
      <c r="H9" s="10">
        <f t="shared" ref="H9:H14" si="2">B9*0.78</f>
        <v>678600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65000</v>
      </c>
      <c r="C13" s="7"/>
      <c r="D13" s="9"/>
      <c r="E13" s="8">
        <f t="shared" si="0"/>
        <v>6500</v>
      </c>
      <c r="F13" s="8">
        <f t="shared" si="1"/>
        <v>7800</v>
      </c>
      <c r="G13" s="9"/>
      <c r="H13" s="10">
        <f t="shared" si="2"/>
        <v>50700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1300000</v>
      </c>
      <c r="C15" s="18">
        <f>SUM(C8:C14)</f>
        <v>370000</v>
      </c>
      <c r="D15" s="18">
        <f>SUM(D8:D14)</f>
        <v>18500</v>
      </c>
      <c r="E15" s="31">
        <f>B15*0.1</f>
        <v>130000</v>
      </c>
      <c r="F15" s="29">
        <f t="shared" si="1"/>
        <v>200400</v>
      </c>
      <c r="G15" s="11">
        <f>SUM(G8:G14)</f>
        <v>307100</v>
      </c>
      <c r="H15" s="11">
        <f>B15*0.78</f>
        <v>1014000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1670000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-148500</v>
      </c>
      <c r="C17" s="65"/>
      <c r="D17" s="66"/>
      <c r="E17" s="66"/>
      <c r="F17" s="66"/>
      <c r="G17" s="66"/>
      <c r="H17" s="67"/>
      <c r="I17" s="67"/>
      <c r="J17" s="67"/>
    </row>
    <row r="18" spans="1:10" ht="15.75" x14ac:dyDescent="0.25">
      <c r="A18" s="22" t="s">
        <v>19</v>
      </c>
      <c r="B18" s="10">
        <v>-220000</v>
      </c>
      <c r="C18" s="62" t="s">
        <v>48</v>
      </c>
      <c r="D18" s="72"/>
      <c r="E18" s="72"/>
      <c r="F18" s="72"/>
      <c r="G18" s="72"/>
      <c r="H18" s="72"/>
      <c r="I18" s="72"/>
      <c r="J18" s="72"/>
    </row>
    <row r="19" spans="1:10" ht="15.75" x14ac:dyDescent="0.25">
      <c r="A19" s="22" t="s">
        <v>20</v>
      </c>
      <c r="B19" s="10">
        <v>-35000</v>
      </c>
      <c r="C19" s="62" t="s">
        <v>54</v>
      </c>
      <c r="D19" s="72"/>
      <c r="E19" s="72"/>
      <c r="F19" s="72"/>
      <c r="G19" s="72"/>
      <c r="H19" s="72"/>
      <c r="I19" s="72"/>
      <c r="J19" s="72"/>
    </row>
    <row r="20" spans="1:10" ht="15.75" x14ac:dyDescent="0.25">
      <c r="A20" s="22" t="s">
        <v>51</v>
      </c>
      <c r="B20" s="10">
        <v>-50000</v>
      </c>
      <c r="C20" s="62" t="s">
        <v>52</v>
      </c>
      <c r="D20" s="72"/>
      <c r="E20" s="72"/>
      <c r="F20" s="72"/>
      <c r="G20" s="72"/>
      <c r="H20" s="72"/>
      <c r="I20" s="72"/>
      <c r="J20" s="72"/>
    </row>
    <row r="21" spans="1:10" ht="15.75" x14ac:dyDescent="0.25">
      <c r="A21" s="22" t="s">
        <v>55</v>
      </c>
      <c r="B21" s="10">
        <v>-500000</v>
      </c>
      <c r="C21" s="50"/>
      <c r="D21" s="51"/>
      <c r="E21" s="51"/>
      <c r="F21" s="51"/>
      <c r="G21" s="51"/>
      <c r="H21" s="51"/>
      <c r="I21" s="51"/>
      <c r="J21" s="51"/>
    </row>
    <row r="22" spans="1:10" ht="17.25" x14ac:dyDescent="0.3">
      <c r="A22" s="36" t="s">
        <v>28</v>
      </c>
      <c r="B22" s="11">
        <f>B15+B17+B18+B19+B20+B21</f>
        <v>346500</v>
      </c>
      <c r="C22" s="70"/>
      <c r="D22" s="71"/>
      <c r="E22" s="71"/>
      <c r="F22" s="71"/>
      <c r="G22" s="71"/>
      <c r="I22" s="48"/>
    </row>
    <row r="23" spans="1:10" ht="15.75" x14ac:dyDescent="0.25">
      <c r="A23" s="23"/>
      <c r="B23" s="24"/>
      <c r="C23" s="25"/>
      <c r="D23" s="61"/>
      <c r="E23" s="61"/>
      <c r="F23" s="61"/>
      <c r="G23" s="61"/>
      <c r="H23" s="61"/>
      <c r="I23" s="61"/>
      <c r="J23" s="61"/>
    </row>
    <row r="24" spans="1:10" ht="15.75" x14ac:dyDescent="0.25">
      <c r="A24" s="56" t="s">
        <v>22</v>
      </c>
      <c r="B24" s="56"/>
      <c r="C24" s="56"/>
      <c r="D24" s="56"/>
      <c r="E24" s="56"/>
      <c r="F24" s="56"/>
      <c r="G24" s="56"/>
      <c r="H24" s="56"/>
      <c r="I24" s="56"/>
      <c r="J24" s="56"/>
    </row>
    <row r="25" spans="1:10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</row>
  </sheetData>
  <mergeCells count="12">
    <mergeCell ref="C19:J19"/>
    <mergeCell ref="C22:G22"/>
    <mergeCell ref="D23:J23"/>
    <mergeCell ref="A24:J24"/>
    <mergeCell ref="A25:J25"/>
    <mergeCell ref="C20:J20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42" zoomScaleNormal="142" workbookViewId="0">
      <selection activeCell="A30" sqref="A3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0" t="s">
        <v>53</v>
      </c>
      <c r="B5" s="60"/>
      <c r="C5" s="60"/>
      <c r="D5" s="60"/>
      <c r="E5" s="60"/>
      <c r="F5" s="60"/>
      <c r="G5" s="60"/>
      <c r="H5" s="60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0</v>
      </c>
      <c r="C7" s="7"/>
      <c r="D7" s="9"/>
      <c r="E7" s="8">
        <f>B7*0.1</f>
        <v>0</v>
      </c>
      <c r="F7" s="8">
        <f>(B7+C7)*0.12</f>
        <v>0</v>
      </c>
      <c r="G7" s="9"/>
      <c r="H7" s="10">
        <f>B7*0.78</f>
        <v>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775000</v>
      </c>
      <c r="C8" s="7"/>
      <c r="D8" s="9"/>
      <c r="E8" s="8">
        <f t="shared" ref="E8:E12" si="0">B8*0.1</f>
        <v>77500</v>
      </c>
      <c r="F8" s="8">
        <f t="shared" ref="F8:F14" si="1">(B8+C8)*0.12</f>
        <v>93000</v>
      </c>
      <c r="G8" s="9"/>
      <c r="H8" s="10">
        <f t="shared" ref="H8:H13" si="2">B8*0.78</f>
        <v>604500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115000</v>
      </c>
      <c r="C11" s="7"/>
      <c r="D11" s="9"/>
      <c r="E11" s="8">
        <f t="shared" si="0"/>
        <v>11500</v>
      </c>
      <c r="F11" s="8">
        <f t="shared" si="1"/>
        <v>13800</v>
      </c>
      <c r="G11" s="9"/>
      <c r="H11" s="10">
        <f t="shared" si="2"/>
        <v>89700</v>
      </c>
      <c r="I11" s="17"/>
      <c r="J11" s="30"/>
    </row>
    <row r="12" spans="1:10" ht="12.75" customHeight="1" x14ac:dyDescent="0.25">
      <c r="A12" s="28" t="s">
        <v>26</v>
      </c>
      <c r="B12" s="8">
        <v>175000</v>
      </c>
      <c r="C12" s="7"/>
      <c r="D12" s="9"/>
      <c r="E12" s="8">
        <f t="shared" si="0"/>
        <v>17500</v>
      </c>
      <c r="F12" s="8">
        <f t="shared" si="1"/>
        <v>21000</v>
      </c>
      <c r="G12" s="9"/>
      <c r="H12" s="10">
        <f t="shared" si="2"/>
        <v>136500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1285000</v>
      </c>
      <c r="C14" s="18">
        <f>SUM(C7:C13)</f>
        <v>370000</v>
      </c>
      <c r="D14" s="18">
        <f>SUM(D7:D13)</f>
        <v>18500</v>
      </c>
      <c r="E14" s="31">
        <f>B14*0.1</f>
        <v>128500</v>
      </c>
      <c r="F14" s="29">
        <f t="shared" si="1"/>
        <v>198600</v>
      </c>
      <c r="G14" s="11">
        <f>SUM(G7:G13)</f>
        <v>307100</v>
      </c>
      <c r="H14" s="11">
        <f>B14*0.78</f>
        <v>1002300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-147000</v>
      </c>
      <c r="C16" s="65"/>
      <c r="D16" s="66"/>
      <c r="E16" s="66"/>
      <c r="F16" s="66"/>
      <c r="G16" s="66"/>
      <c r="H16" s="67"/>
      <c r="I16" s="67"/>
      <c r="J16" s="67"/>
    </row>
    <row r="17" spans="1:10" ht="15.75" x14ac:dyDescent="0.25">
      <c r="A17" s="22" t="s">
        <v>19</v>
      </c>
      <c r="B17" s="10">
        <v>-220000</v>
      </c>
      <c r="C17" s="62" t="s">
        <v>48</v>
      </c>
      <c r="D17" s="72"/>
      <c r="E17" s="72"/>
      <c r="F17" s="72"/>
      <c r="G17" s="72"/>
      <c r="H17" s="72"/>
      <c r="I17" s="72"/>
      <c r="J17" s="72"/>
    </row>
    <row r="18" spans="1:10" ht="15" customHeight="1" x14ac:dyDescent="0.25">
      <c r="A18" s="22" t="s">
        <v>20</v>
      </c>
      <c r="B18" s="10">
        <v>-35000</v>
      </c>
      <c r="C18" s="62" t="s">
        <v>67</v>
      </c>
      <c r="D18" s="72"/>
      <c r="E18" s="72"/>
      <c r="F18" s="72"/>
      <c r="G18" s="72"/>
      <c r="H18" s="72"/>
      <c r="I18" s="72"/>
      <c r="J18" s="72"/>
    </row>
    <row r="19" spans="1:10" ht="14.25" customHeight="1" x14ac:dyDescent="0.25">
      <c r="A19" s="22" t="s">
        <v>56</v>
      </c>
      <c r="B19" s="10">
        <v>346500</v>
      </c>
      <c r="C19" s="52"/>
      <c r="D19" s="53"/>
      <c r="E19" s="53"/>
      <c r="F19" s="53"/>
      <c r="G19" s="53"/>
      <c r="H19" s="53"/>
      <c r="I19" s="53"/>
      <c r="J19" s="53"/>
    </row>
    <row r="20" spans="1:10" ht="13.5" customHeight="1" x14ac:dyDescent="0.25">
      <c r="A20" s="22" t="s">
        <v>57</v>
      </c>
      <c r="B20" s="10">
        <v>-200000</v>
      </c>
      <c r="C20" s="62" t="s">
        <v>60</v>
      </c>
      <c r="D20" s="72"/>
      <c r="E20" s="72"/>
      <c r="F20" s="72"/>
      <c r="G20" s="72"/>
      <c r="H20" s="72"/>
      <c r="I20" s="72"/>
      <c r="J20" s="72"/>
    </row>
    <row r="21" spans="1:10" ht="13.5" customHeight="1" x14ac:dyDescent="0.25">
      <c r="A21" s="22" t="s">
        <v>61</v>
      </c>
      <c r="B21" s="10">
        <v>1700000</v>
      </c>
      <c r="C21" s="62" t="s">
        <v>62</v>
      </c>
      <c r="D21" s="72"/>
      <c r="E21" s="72"/>
      <c r="F21" s="72"/>
      <c r="G21" s="72"/>
      <c r="H21" s="72"/>
      <c r="I21" s="72"/>
      <c r="J21" s="72"/>
    </row>
    <row r="22" spans="1:10" ht="13.5" customHeight="1" x14ac:dyDescent="0.25">
      <c r="A22" s="22" t="s">
        <v>58</v>
      </c>
      <c r="B22" s="10">
        <v>-1801200</v>
      </c>
      <c r="C22" s="62" t="s">
        <v>59</v>
      </c>
      <c r="D22" s="72"/>
      <c r="E22" s="72"/>
      <c r="F22" s="72"/>
      <c r="G22" s="72"/>
      <c r="H22" s="72"/>
      <c r="I22" s="72"/>
      <c r="J22" s="72"/>
    </row>
    <row r="23" spans="1:10" ht="13.5" customHeight="1" x14ac:dyDescent="0.25">
      <c r="A23" s="22" t="s">
        <v>63</v>
      </c>
      <c r="B23" s="10">
        <v>-30000</v>
      </c>
      <c r="C23" s="62" t="s">
        <v>65</v>
      </c>
      <c r="D23" s="72"/>
      <c r="E23" s="72"/>
      <c r="F23" s="72"/>
      <c r="G23" s="72"/>
      <c r="H23" s="72"/>
      <c r="I23" s="72"/>
      <c r="J23" s="72"/>
    </row>
    <row r="24" spans="1:10" ht="13.5" customHeight="1" x14ac:dyDescent="0.25">
      <c r="A24" s="22" t="s">
        <v>64</v>
      </c>
      <c r="B24" s="10">
        <v>-30000</v>
      </c>
      <c r="C24" s="62" t="s">
        <v>66</v>
      </c>
      <c r="D24" s="72"/>
      <c r="E24" s="72"/>
      <c r="F24" s="72"/>
      <c r="G24" s="72"/>
      <c r="H24" s="72"/>
      <c r="I24" s="72"/>
      <c r="J24" s="72"/>
    </row>
    <row r="25" spans="1:10" ht="15" customHeight="1" x14ac:dyDescent="0.3">
      <c r="A25" s="36" t="s">
        <v>28</v>
      </c>
      <c r="B25" s="11">
        <f>B14+B16+B17+B18+B19+B20+B21+B22+B23+B24</f>
        <v>868300</v>
      </c>
      <c r="C25" s="70"/>
      <c r="D25" s="71"/>
      <c r="E25" s="71"/>
      <c r="F25" s="71"/>
      <c r="G25" s="71"/>
      <c r="I25" s="49"/>
    </row>
    <row r="26" spans="1:10" ht="15.75" x14ac:dyDescent="0.25">
      <c r="A26" s="56" t="s">
        <v>22</v>
      </c>
      <c r="B26" s="56"/>
      <c r="C26" s="56"/>
      <c r="D26" s="56"/>
      <c r="E26" s="56"/>
      <c r="F26" s="56"/>
      <c r="G26" s="56"/>
      <c r="H26" s="56"/>
      <c r="I26" s="56"/>
      <c r="J26" s="56"/>
    </row>
    <row r="27" spans="1:10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</row>
  </sheetData>
  <mergeCells count="15">
    <mergeCell ref="C25:G25"/>
    <mergeCell ref="A26:J26"/>
    <mergeCell ref="A27:J27"/>
    <mergeCell ref="C24:J24"/>
    <mergeCell ref="D1:G1"/>
    <mergeCell ref="E2:I2"/>
    <mergeCell ref="A5:H5"/>
    <mergeCell ref="C16:G16"/>
    <mergeCell ref="H16:J16"/>
    <mergeCell ref="C17:J17"/>
    <mergeCell ref="C22:J22"/>
    <mergeCell ref="C20:J20"/>
    <mergeCell ref="C21:J21"/>
    <mergeCell ref="C23:J23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42" zoomScaleNormal="142" workbookViewId="0">
      <selection activeCell="A20" sqref="A20:J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58" t="s">
        <v>11</v>
      </c>
      <c r="E1" s="58"/>
      <c r="F1" s="58"/>
      <c r="G1" s="58"/>
      <c r="H1" s="27" t="s">
        <v>12</v>
      </c>
      <c r="I1" s="27"/>
    </row>
    <row r="2" spans="1:10" ht="21" x14ac:dyDescent="0.35">
      <c r="A2" s="3" t="s">
        <v>13</v>
      </c>
      <c r="E2" s="59" t="s">
        <v>14</v>
      </c>
      <c r="F2" s="59"/>
      <c r="G2" s="59"/>
      <c r="H2" s="59"/>
      <c r="I2" s="59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60" t="s">
        <v>68</v>
      </c>
      <c r="B5" s="60"/>
      <c r="C5" s="60"/>
      <c r="D5" s="60"/>
      <c r="E5" s="60"/>
      <c r="F5" s="60"/>
      <c r="G5" s="60"/>
      <c r="H5" s="60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216100</v>
      </c>
      <c r="C7" s="7"/>
      <c r="D7" s="9"/>
      <c r="E7" s="8">
        <f>B7*0.1</f>
        <v>21610</v>
      </c>
      <c r="F7" s="8">
        <f>(B7+C7)*0.12</f>
        <v>25932</v>
      </c>
      <c r="G7" s="9"/>
      <c r="H7" s="10">
        <f>B7*0.78</f>
        <v>168558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475000</v>
      </c>
      <c r="C8" s="7"/>
      <c r="D8" s="9"/>
      <c r="E8" s="8">
        <f t="shared" ref="E8:E12" si="0">B8*0.1</f>
        <v>47500</v>
      </c>
      <c r="F8" s="8">
        <f t="shared" ref="F8:F14" si="1">(B8+C8)*0.12</f>
        <v>57000</v>
      </c>
      <c r="G8" s="9"/>
      <c r="H8" s="10">
        <f t="shared" ref="H8:H13" si="2">B8*0.78</f>
        <v>370500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35000</v>
      </c>
      <c r="C11" s="7"/>
      <c r="D11" s="9"/>
      <c r="E11" s="8">
        <f t="shared" si="0"/>
        <v>3500</v>
      </c>
      <c r="F11" s="8">
        <f t="shared" si="1"/>
        <v>4200</v>
      </c>
      <c r="G11" s="9"/>
      <c r="H11" s="10">
        <f t="shared" si="2"/>
        <v>27300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1016100</v>
      </c>
      <c r="C14" s="18">
        <f>SUM(C7:C13)</f>
        <v>370000</v>
      </c>
      <c r="D14" s="18">
        <f>SUM(D7:D13)</f>
        <v>18500</v>
      </c>
      <c r="E14" s="31">
        <f>B14*0.1</f>
        <v>101610</v>
      </c>
      <c r="F14" s="29">
        <f t="shared" si="1"/>
        <v>166332</v>
      </c>
      <c r="G14" s="11">
        <f>SUM(G7:G13)</f>
        <v>307100</v>
      </c>
      <c r="H14" s="11">
        <f>B14*0.78</f>
        <v>792558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1386100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-120110</v>
      </c>
      <c r="C16" s="65"/>
      <c r="D16" s="66"/>
      <c r="E16" s="66"/>
      <c r="F16" s="66"/>
      <c r="G16" s="66"/>
      <c r="H16" s="67"/>
      <c r="I16" s="67"/>
      <c r="J16" s="67"/>
    </row>
    <row r="17" spans="1:10" ht="15.75" x14ac:dyDescent="0.25">
      <c r="A17" s="22" t="s">
        <v>19</v>
      </c>
      <c r="B17" s="10">
        <v>-220000</v>
      </c>
      <c r="C17" s="62" t="s">
        <v>48</v>
      </c>
      <c r="D17" s="72"/>
      <c r="E17" s="72"/>
      <c r="F17" s="72"/>
      <c r="G17" s="72"/>
      <c r="H17" s="72"/>
      <c r="I17" s="72"/>
      <c r="J17" s="72"/>
    </row>
    <row r="18" spans="1:10" ht="15" customHeight="1" x14ac:dyDescent="0.25">
      <c r="A18" s="22" t="s">
        <v>20</v>
      </c>
      <c r="B18" s="10">
        <v>-35000</v>
      </c>
      <c r="C18" s="62" t="s">
        <v>67</v>
      </c>
      <c r="D18" s="72"/>
      <c r="E18" s="72"/>
      <c r="F18" s="72"/>
      <c r="G18" s="72"/>
      <c r="H18" s="72"/>
      <c r="I18" s="72"/>
      <c r="J18" s="72"/>
    </row>
    <row r="19" spans="1:10" ht="15" customHeight="1" x14ac:dyDescent="0.3">
      <c r="A19" s="36" t="s">
        <v>28</v>
      </c>
      <c r="B19" s="11">
        <f>B14+B16+B17+B18</f>
        <v>640990</v>
      </c>
      <c r="C19" s="70"/>
      <c r="D19" s="71"/>
      <c r="E19" s="71"/>
      <c r="F19" s="71"/>
      <c r="G19" s="71"/>
      <c r="I19" s="54"/>
    </row>
    <row r="20" spans="1:10" ht="15.75" x14ac:dyDescent="0.25">
      <c r="A20" s="56" t="s">
        <v>22</v>
      </c>
      <c r="B20" s="56"/>
      <c r="C20" s="56"/>
      <c r="D20" s="56"/>
      <c r="E20" s="56"/>
      <c r="F20" s="56"/>
      <c r="G20" s="56"/>
      <c r="H20" s="56"/>
      <c r="I20" s="56"/>
      <c r="J20" s="56"/>
    </row>
    <row r="21" spans="1:10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</row>
  </sheetData>
  <mergeCells count="10">
    <mergeCell ref="C19:G19"/>
    <mergeCell ref="A20:J20"/>
    <mergeCell ref="A21:J21"/>
    <mergeCell ref="C18:J18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2020-10-15T16:32:21Z</cp:lastPrinted>
  <dcterms:created xsi:type="dcterms:W3CDTF">2012-09-05T15:56:32Z</dcterms:created>
  <dcterms:modified xsi:type="dcterms:W3CDTF">2020-10-15T16:39:26Z</dcterms:modified>
</cp:coreProperties>
</file>