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CGIM\Documents\PROPRIETAIRES 2019\FOFANA KOURANIMA\LES BILANS MENSUELS\"/>
    </mc:Choice>
  </mc:AlternateContent>
  <bookViews>
    <workbookView xWindow="240" yWindow="45" windowWidth="19440" windowHeight="7995" firstSheet="2" activeTab="3"/>
  </bookViews>
  <sheets>
    <sheet name="BAUX D'OCTOBRE 2018" sheetId="2" r:id="rId1"/>
    <sheet name="LOYERS ENCAISSES NOVEMBRE 1-18" sheetId="4" r:id="rId2"/>
    <sheet name="LOYERS ENCAISSES OCTOBRE 2-2018" sheetId="5" r:id="rId3"/>
    <sheet name="BILAN DE FEVRIER 2019" sheetId="3" r:id="rId4"/>
  </sheets>
  <calcPr calcId="152511"/>
</workbook>
</file>

<file path=xl/calcChain.xml><?xml version="1.0" encoding="utf-8"?>
<calcChain xmlns="http://schemas.openxmlformats.org/spreadsheetml/2006/main">
  <c r="B16" i="3" l="1"/>
  <c r="B14" i="3"/>
  <c r="C12" i="3" l="1"/>
  <c r="G12" i="3" s="1"/>
  <c r="B12" i="3"/>
  <c r="G11" i="3"/>
  <c r="F11" i="3"/>
  <c r="D11" i="3"/>
  <c r="G10" i="3"/>
  <c r="F10" i="3"/>
  <c r="D10" i="3"/>
  <c r="H9" i="3"/>
  <c r="F9" i="3"/>
  <c r="E9" i="3"/>
  <c r="E12" i="3" s="1"/>
  <c r="H8" i="3"/>
  <c r="F8" i="3"/>
  <c r="E8" i="3"/>
  <c r="D12" i="3" l="1"/>
  <c r="B13" i="3"/>
  <c r="H12" i="3"/>
  <c r="F12" i="3"/>
  <c r="I19" i="4" l="1"/>
  <c r="H19" i="4"/>
  <c r="G19" i="4"/>
  <c r="F19" i="4"/>
  <c r="E19" i="4"/>
  <c r="J17" i="4"/>
  <c r="J16" i="4"/>
  <c r="J15" i="4"/>
  <c r="J13" i="4"/>
  <c r="J12" i="4"/>
  <c r="J11" i="4"/>
  <c r="J10" i="4"/>
  <c r="J9" i="4"/>
  <c r="J8" i="4"/>
  <c r="J19" i="4" s="1"/>
  <c r="I17" i="5"/>
  <c r="H17" i="5"/>
  <c r="G17" i="5"/>
  <c r="F17" i="5"/>
  <c r="E17" i="5"/>
  <c r="J16" i="5"/>
  <c r="J15" i="5"/>
  <c r="J14" i="5"/>
  <c r="J13" i="5"/>
  <c r="J12" i="5"/>
  <c r="J11" i="5"/>
  <c r="J10" i="5"/>
  <c r="J9" i="5"/>
  <c r="J8" i="5"/>
  <c r="J7" i="5"/>
  <c r="J17" i="5" s="1"/>
  <c r="J22" i="2" l="1"/>
  <c r="J21" i="2"/>
  <c r="G13" i="2"/>
  <c r="G14" i="2" s="1"/>
  <c r="G15" i="2" l="1"/>
  <c r="G16" i="2" s="1"/>
  <c r="G17" i="2"/>
  <c r="H17" i="2" s="1"/>
</calcChain>
</file>

<file path=xl/sharedStrings.xml><?xml version="1.0" encoding="utf-8"?>
<sst xmlns="http://schemas.openxmlformats.org/spreadsheetml/2006/main" count="231" uniqueCount="171">
  <si>
    <t>CABINET CONSEILS  ET DE GESTION IMMOBILIERE  (CCGIM) </t>
  </si>
  <si>
    <t>BENEFICIAIRE: MADAME FOFANA KOURANIMA</t>
  </si>
  <si>
    <t>N° CC:9602847Q</t>
  </si>
  <si>
    <t>07 85 65 28 - 03 32 59 24 - 04 92 79 51</t>
  </si>
  <si>
    <t>YOPOUGON NIANGON ACADEMIE</t>
  </si>
  <si>
    <t>LOT N° 1477 - ILOT 158</t>
  </si>
  <si>
    <t>M FOFANA: 06 27 32 43</t>
  </si>
  <si>
    <t>Email:amadasta@yahoo.fr</t>
  </si>
  <si>
    <t>10 BP 799 ABIDJAN 10</t>
  </si>
  <si>
    <t>FILLE FATOU : 07 11 53 84</t>
  </si>
  <si>
    <t>N°</t>
  </si>
  <si>
    <t>NOM &amp; PRENOMS</t>
  </si>
  <si>
    <t>GRADE</t>
  </si>
  <si>
    <t>MECANO</t>
  </si>
  <si>
    <t>AFFECTATION</t>
  </si>
  <si>
    <t>N° BAIL</t>
  </si>
  <si>
    <t>MONTANT</t>
  </si>
  <si>
    <t>ARRIERES</t>
  </si>
  <si>
    <t>COMPLEMENT</t>
  </si>
  <si>
    <t>CONTACTS</t>
  </si>
  <si>
    <t>N° APPT</t>
  </si>
  <si>
    <t>FOFANA KASSIM</t>
  </si>
  <si>
    <t>SM</t>
  </si>
  <si>
    <t>MARINE NATIONALE</t>
  </si>
  <si>
    <t>0099/12</t>
  </si>
  <si>
    <t>41649106</t>
  </si>
  <si>
    <t>2G1</t>
  </si>
  <si>
    <t>2G2</t>
  </si>
  <si>
    <t>MDL</t>
  </si>
  <si>
    <t>GENDARMERIE</t>
  </si>
  <si>
    <t>1756208</t>
  </si>
  <si>
    <t>AR2</t>
  </si>
  <si>
    <t>GOUAL HAMED BEN I</t>
  </si>
  <si>
    <t>1756408</t>
  </si>
  <si>
    <t>1D1</t>
  </si>
  <si>
    <t>3G1</t>
  </si>
  <si>
    <t>BENIE BI TRAYE ALAIN (SGBCI)</t>
  </si>
  <si>
    <t>MDL/C</t>
  </si>
  <si>
    <t>1096704</t>
  </si>
  <si>
    <t>AR1</t>
  </si>
  <si>
    <t>TOTAL DES BAUX</t>
  </si>
  <si>
    <t xml:space="preserve">10 BP 799 ABIDJAN 10  </t>
  </si>
  <si>
    <t xml:space="preserve">    FILLE FATOU : 07 11 53 84</t>
  </si>
  <si>
    <t>Mme : 07680863</t>
  </si>
  <si>
    <t xml:space="preserve">     Mr: 06273243</t>
  </si>
  <si>
    <t>N° PORTE</t>
  </si>
  <si>
    <t>LOYERS</t>
  </si>
  <si>
    <t>LOYERS NP</t>
  </si>
  <si>
    <t>LOYERS PAYES</t>
  </si>
  <si>
    <t>MONTANTS PAYES</t>
  </si>
  <si>
    <t>DATES</t>
  </si>
  <si>
    <t>M1</t>
  </si>
  <si>
    <t>M2</t>
  </si>
  <si>
    <t>M3</t>
  </si>
  <si>
    <t>Mme OULAÏ ODILE</t>
  </si>
  <si>
    <t>M4</t>
  </si>
  <si>
    <t>RC1</t>
  </si>
  <si>
    <t>RC2</t>
  </si>
  <si>
    <t>AFFOUKOU MAHOUSSI DARIUS LEZIN DEDJI</t>
  </si>
  <si>
    <t>RC3</t>
  </si>
  <si>
    <t>RC4</t>
  </si>
  <si>
    <t>1D2</t>
  </si>
  <si>
    <t>N'DA KOUAKOU</t>
  </si>
  <si>
    <t>1G2</t>
  </si>
  <si>
    <t>1G3</t>
  </si>
  <si>
    <t>KOUAO AHUA SERGES</t>
  </si>
  <si>
    <t>1G4</t>
  </si>
  <si>
    <t>2D2</t>
  </si>
  <si>
    <t>2D3</t>
  </si>
  <si>
    <t>2D4</t>
  </si>
  <si>
    <t>C2-F4</t>
  </si>
  <si>
    <t>TOTAL</t>
  </si>
  <si>
    <t>QUARTIER</t>
  </si>
  <si>
    <t>LOYERS ENCAISSES</t>
  </si>
  <si>
    <t>BAUX</t>
  </si>
  <si>
    <t>IMPOT</t>
  </si>
  <si>
    <t>AVOIRS BAUX</t>
  </si>
  <si>
    <t>AVOIRS LOYERS</t>
  </si>
  <si>
    <t>SGBCI</t>
  </si>
  <si>
    <t>SIB</t>
  </si>
  <si>
    <t>TOTAUX</t>
  </si>
  <si>
    <t>BILAN KOURANIMA</t>
  </si>
  <si>
    <t>BILAN CCGIM</t>
  </si>
  <si>
    <t xml:space="preserve">    - FILLE FATOU : 07 11 53 84</t>
  </si>
  <si>
    <t>Observations</t>
  </si>
  <si>
    <t>M DIOMANDE LOSSENI</t>
  </si>
  <si>
    <t>57924621 - 02427607</t>
  </si>
  <si>
    <t>TRAORE VIE</t>
  </si>
  <si>
    <t>07184074</t>
  </si>
  <si>
    <t>04006011</t>
  </si>
  <si>
    <t>2D1</t>
  </si>
  <si>
    <t>M N'GUESSAN ZINIBA</t>
  </si>
  <si>
    <t>M FOFANA: 06 27 32 43 - 78 54 34 50</t>
  </si>
  <si>
    <t>AKA AKE HERMANCE</t>
  </si>
  <si>
    <t>09303686</t>
  </si>
  <si>
    <t>SOUMAÏLA 87 00 34 01</t>
  </si>
  <si>
    <t>40445986-77784402</t>
  </si>
  <si>
    <t>TANOH N'DRI BERENGER</t>
  </si>
  <si>
    <t>2013000781</t>
  </si>
  <si>
    <t>47144460</t>
  </si>
  <si>
    <t>03297692</t>
  </si>
  <si>
    <t>3D2</t>
  </si>
  <si>
    <t>Mme BROU AKE ROSINE</t>
  </si>
  <si>
    <t>3G2</t>
  </si>
  <si>
    <t>TOURE KOSSA BLE ERIC (SGBCI)</t>
  </si>
  <si>
    <t>3D1</t>
  </si>
  <si>
    <t>BANQUE : SIB</t>
  </si>
  <si>
    <t>BANQUE : SGCI</t>
  </si>
  <si>
    <t>PRELEVEMENT DIRECT DES IMPOTS 12% SUR LES BAUX</t>
  </si>
  <si>
    <t>BAH ALLASSANE</t>
  </si>
  <si>
    <t>47135692</t>
  </si>
  <si>
    <t>09241251</t>
  </si>
  <si>
    <t>07678755</t>
  </si>
  <si>
    <t>07595990</t>
  </si>
  <si>
    <t>PENALITES</t>
  </si>
  <si>
    <t>ESPECES</t>
  </si>
  <si>
    <t>AIKPA JEAN</t>
  </si>
  <si>
    <t>08131160-04671127</t>
  </si>
  <si>
    <t>FOFANA MAMADOU POLICIER</t>
  </si>
  <si>
    <t>08412622-43001639</t>
  </si>
  <si>
    <t>DIOMANDE LOSSENY POLICIER</t>
  </si>
  <si>
    <t>57924621-02427607</t>
  </si>
  <si>
    <t>FOFANA MOUSSA 02262831</t>
  </si>
  <si>
    <t>47291598-01417514</t>
  </si>
  <si>
    <t>MONTANT DES BAUX VIRES SUR  LES COMPTES</t>
  </si>
  <si>
    <t xml:space="preserve">MONTANT TOTAL VIRE </t>
  </si>
  <si>
    <t xml:space="preserve">COMMISSION BAUX CCGIM </t>
  </si>
  <si>
    <t>N'GUESSAN LOUKOU ALAIN</t>
  </si>
  <si>
    <t>BAIL DE M ZAMBLE BI IRIE DOMINIQUE N° CC 9102014T</t>
  </si>
  <si>
    <t>REMBOURSEMENT 4 X 61 600 F</t>
  </si>
  <si>
    <t>KAMBIRE</t>
  </si>
  <si>
    <t>DE 11/2017  A  02/2018</t>
  </si>
  <si>
    <r>
      <rPr>
        <sz val="10"/>
        <color theme="1"/>
        <rFont val="Calibri"/>
        <family val="2"/>
        <scheme val="minor"/>
      </rPr>
      <t>Mme ADAM ROCHE</t>
    </r>
    <r>
      <rPr>
        <sz val="8"/>
        <color theme="1"/>
        <rFont val="Calibri"/>
        <family val="2"/>
        <scheme val="minor"/>
      </rPr>
      <t xml:space="preserve"> (MDL N'DA)</t>
    </r>
  </si>
  <si>
    <t>41629154-07332890</t>
  </si>
  <si>
    <t>M MA YANCHUN</t>
  </si>
  <si>
    <t>M IRIE BI CLEMENT</t>
  </si>
  <si>
    <t>07744211-44702857</t>
  </si>
  <si>
    <t>NOUVEAU GERANT DU MAGASIN GAZ : M IRIE BI CLEMENT : 07 74 42 11 - 44 70 28 57</t>
  </si>
  <si>
    <t>08511244-09805919</t>
  </si>
  <si>
    <t xml:space="preserve">Mlle DIOMANDE KONIA </t>
  </si>
  <si>
    <t>78740950</t>
  </si>
  <si>
    <t>1G1</t>
  </si>
  <si>
    <t>09987300 -48764375</t>
  </si>
  <si>
    <t>86377040</t>
  </si>
  <si>
    <t>05/10/18</t>
  </si>
  <si>
    <t>Mlle AKOUSSAN GAÏZO INGRID MARLENE</t>
  </si>
  <si>
    <t>77352482</t>
  </si>
  <si>
    <t>AVANCE 10-11/18</t>
  </si>
  <si>
    <t>Mlle  COULIBALY KOLO MARTINE</t>
  </si>
  <si>
    <t>06954628</t>
  </si>
  <si>
    <t>ENFANTS FOFANA</t>
  </si>
  <si>
    <t>Mlle DIOMANDE KONIA A PAYE DEUX MOIS D'AVANCE AOUT ET SEPTEMBRE 2018 LE 22 JUILLET 2018. DEBUT DES ENCAISSEMENTS LE 01 OCTOBRE 2018</t>
  </si>
  <si>
    <t>Mlle AKOUSSAN GAÏZO INGRID MARLENE  A PAYE DEUX MOIS D'AVANCE OCTOBRE ET NOVEMBRE 2018 LE 05 OCTOBRE 2018. DEBUT DES ENCAISSEMENTS LE 01 DECEMBRE 2018</t>
  </si>
  <si>
    <t>Mlle  COULIBALY KOLO MARTINE  A PAYE DEUX MOIS D'AVANCE OCTOBRE ET NOVEMBRE 2018 LE 05 OCTOBRE 2018. DEBUT DES ENCAISSEMENTS LE 01 DECEMBRE 2018</t>
  </si>
  <si>
    <t>ETAT DES ENCAISSEMENTS : MOIS D'OCTOBRE 2 2018</t>
  </si>
  <si>
    <t>ETAT DES ENCAISSEMENTS : MOIS DE NOVEMBRE  1 2018</t>
  </si>
  <si>
    <t>RELEVE MENSUEL DES BAUX : MOIS D'OCTOBRE 2018</t>
  </si>
  <si>
    <t>10/11/18</t>
  </si>
  <si>
    <t>09/11/18</t>
  </si>
  <si>
    <t>06/11/18</t>
  </si>
  <si>
    <t>ORANGE MONREY</t>
  </si>
  <si>
    <t>11/11/18</t>
  </si>
  <si>
    <t>08/11/18</t>
  </si>
  <si>
    <t>05/11/18</t>
  </si>
  <si>
    <t>AVANCE 11-12/18</t>
  </si>
  <si>
    <t>BILAN : MOIS DE FEVRIER 2019</t>
  </si>
  <si>
    <t>FACTURE SODECI SERGE 2D2</t>
  </si>
  <si>
    <t>SOMME VERSEE LE 14/03/19</t>
  </si>
  <si>
    <t>YOPOUGON NIANGON ACADEMIE 02/19</t>
  </si>
  <si>
    <t>YOPOUGON NIANGON ACADEMIE 03/19</t>
  </si>
  <si>
    <t>FACTURES SEPTEMBRE 2018 (27 913 F) + DECEMBRE 2018 (20 320 F) SOIT UN TOTAL DE 48 433 F Y COMPRIS 2 X 200 F CHARGES DE PAIEMENTS PAR ORANGE MONEY LE 09/03/2019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</si>
</sst>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&quot;F&quot;;[Red]\-#,##0\ &quot;F&quot;"/>
    <numFmt numFmtId="165" formatCode="#,##0\ &quot;F&quot;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5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left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left" vertical="center" wrapText="1"/>
    </xf>
    <xf numFmtId="3" fontId="0" fillId="2" borderId="1" xfId="0" applyNumberFormat="1" applyFill="1" applyBorder="1" applyAlignment="1">
      <alignment horizontal="left" vertical="center" wrapText="1"/>
    </xf>
    <xf numFmtId="3" fontId="1" fillId="0" borderId="5" xfId="0" applyNumberFormat="1" applyFont="1" applyBorder="1" applyAlignment="1">
      <alignment horizontal="right" vertical="center"/>
    </xf>
    <xf numFmtId="3" fontId="9" fillId="0" borderId="5" xfId="0" applyNumberFormat="1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/>
    <xf numFmtId="0" fontId="9" fillId="0" borderId="2" xfId="0" applyFont="1" applyBorder="1"/>
    <xf numFmtId="0" fontId="1" fillId="0" borderId="1" xfId="0" applyFont="1" applyBorder="1"/>
    <xf numFmtId="0" fontId="1" fillId="2" borderId="0" xfId="0" applyFont="1" applyFill="1" applyBorder="1"/>
    <xf numFmtId="0" fontId="2" fillId="0" borderId="1" xfId="0" applyFont="1" applyBorder="1"/>
    <xf numFmtId="0" fontId="2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/>
    <xf numFmtId="0" fontId="10" fillId="0" borderId="1" xfId="0" applyFont="1" applyBorder="1" applyAlignment="1">
      <alignment horizontal="center"/>
    </xf>
    <xf numFmtId="49" fontId="0" fillId="2" borderId="1" xfId="0" applyNumberForma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/>
    <xf numFmtId="165" fontId="2" fillId="0" borderId="1" xfId="0" applyNumberFormat="1" applyFont="1" applyBorder="1"/>
    <xf numFmtId="0" fontId="2" fillId="2" borderId="1" xfId="0" applyFont="1" applyFill="1" applyBorder="1"/>
    <xf numFmtId="165" fontId="2" fillId="2" borderId="1" xfId="0" applyNumberFormat="1" applyFont="1" applyFill="1" applyBorder="1"/>
    <xf numFmtId="165" fontId="11" fillId="2" borderId="1" xfId="0" applyNumberFormat="1" applyFont="1" applyFill="1" applyBorder="1"/>
    <xf numFmtId="0" fontId="12" fillId="0" borderId="1" xfId="0" applyFont="1" applyFill="1" applyBorder="1"/>
    <xf numFmtId="0" fontId="2" fillId="0" borderId="0" xfId="0" applyFont="1" applyAlignment="1"/>
    <xf numFmtId="0" fontId="2" fillId="0" borderId="0" xfId="0" applyFont="1" applyAlignment="1">
      <alignment horizontal="left"/>
    </xf>
    <xf numFmtId="3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3" fontId="1" fillId="0" borderId="2" xfId="0" applyNumberFormat="1" applyFont="1" applyBorder="1"/>
    <xf numFmtId="49" fontId="0" fillId="2" borderId="1" xfId="0" applyNumberFormat="1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/>
    </xf>
    <xf numFmtId="3" fontId="6" fillId="0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49" fontId="0" fillId="2" borderId="7" xfId="0" applyNumberFormat="1" applyFill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3" fontId="6" fillId="0" borderId="1" xfId="0" applyNumberFormat="1" applyFont="1" applyBorder="1" applyAlignment="1">
      <alignment horizontal="center" wrapText="1"/>
    </xf>
    <xf numFmtId="3" fontId="6" fillId="0" borderId="1" xfId="0" applyNumberFormat="1" applyFont="1" applyBorder="1" applyAlignment="1">
      <alignment horizontal="right" vertical="center"/>
    </xf>
    <xf numFmtId="0" fontId="6" fillId="0" borderId="1" xfId="0" applyFont="1" applyBorder="1"/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49" fontId="14" fillId="2" borderId="1" xfId="0" applyNumberFormat="1" applyFont="1" applyFill="1" applyBorder="1" applyAlignment="1">
      <alignment horizontal="center" vertical="center"/>
    </xf>
    <xf numFmtId="0" fontId="0" fillId="0" borderId="2" xfId="0" applyFont="1" applyBorder="1"/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3" fontId="0" fillId="0" borderId="1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center" vertical="center"/>
    </xf>
    <xf numFmtId="49" fontId="16" fillId="2" borderId="1" xfId="0" applyNumberFormat="1" applyFont="1" applyFill="1" applyBorder="1" applyAlignment="1">
      <alignment horizontal="center" vertical="center"/>
    </xf>
    <xf numFmtId="0" fontId="0" fillId="0" borderId="1" xfId="0" applyBorder="1"/>
    <xf numFmtId="165" fontId="6" fillId="0" borderId="1" xfId="0" applyNumberFormat="1" applyFont="1" applyBorder="1"/>
    <xf numFmtId="165" fontId="3" fillId="2" borderId="1" xfId="0" applyNumberFormat="1" applyFont="1" applyFill="1" applyBorder="1"/>
    <xf numFmtId="164" fontId="0" fillId="0" borderId="0" xfId="0" applyNumberFormat="1"/>
    <xf numFmtId="164" fontId="1" fillId="0" borderId="1" xfId="0" applyNumberFormat="1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4" fillId="0" borderId="1" xfId="0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 wrapText="1"/>
    </xf>
    <xf numFmtId="3" fontId="14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164" fontId="6" fillId="3" borderId="1" xfId="0" applyNumberFormat="1" applyFont="1" applyFill="1" applyBorder="1" applyAlignment="1">
      <alignment horizontal="center" vertical="center"/>
    </xf>
    <xf numFmtId="164" fontId="0" fillId="3" borderId="1" xfId="0" applyNumberFormat="1" applyFont="1" applyFill="1" applyBorder="1" applyAlignment="1">
      <alignment horizontal="center" vertical="center"/>
    </xf>
    <xf numFmtId="49" fontId="14" fillId="3" borderId="1" xfId="0" applyNumberFormat="1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165" fontId="0" fillId="0" borderId="0" xfId="0" applyNumberFormat="1"/>
    <xf numFmtId="165" fontId="11" fillId="0" borderId="0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3" fillId="0" borderId="1" xfId="0" applyFont="1" applyFill="1" applyBorder="1"/>
    <xf numFmtId="0" fontId="1" fillId="0" borderId="1" xfId="0" applyFont="1" applyFill="1" applyBorder="1"/>
    <xf numFmtId="0" fontId="6" fillId="0" borderId="1" xfId="0" applyFont="1" applyBorder="1" applyAlignment="1">
      <alignment horizontal="right"/>
    </xf>
    <xf numFmtId="3" fontId="6" fillId="0" borderId="1" xfId="0" applyNumberFormat="1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3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15" fillId="0" borderId="0" xfId="0" applyFont="1" applyAlignment="1">
      <alignment horizontal="center" vertical="top"/>
    </xf>
    <xf numFmtId="0" fontId="0" fillId="0" borderId="0" xfId="0" applyAlignment="1">
      <alignment horizontal="left"/>
    </xf>
    <xf numFmtId="3" fontId="5" fillId="0" borderId="1" xfId="0" applyNumberFormat="1" applyFont="1" applyFill="1" applyBorder="1" applyAlignment="1">
      <alignment horizontal="center" vertical="center" wrapText="1"/>
    </xf>
    <xf numFmtId="3" fontId="11" fillId="0" borderId="8" xfId="0" applyNumberFormat="1" applyFont="1" applyBorder="1" applyAlignment="1">
      <alignment horizontal="center" vertical="center"/>
    </xf>
    <xf numFmtId="3" fontId="11" fillId="0" borderId="9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0" fillId="0" borderId="2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1" fillId="0" borderId="2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0" fillId="2" borderId="2" xfId="0" applyFont="1" applyFill="1" applyBorder="1" applyAlignment="1">
      <alignment horizontal="right"/>
    </xf>
    <xf numFmtId="0" fontId="0" fillId="2" borderId="6" xfId="0" applyFont="1" applyFill="1" applyBorder="1" applyAlignment="1">
      <alignment horizontal="right"/>
    </xf>
    <xf numFmtId="0" fontId="0" fillId="2" borderId="3" xfId="0" applyFont="1" applyFill="1" applyBorder="1" applyAlignment="1">
      <alignment horizontal="right"/>
    </xf>
    <xf numFmtId="0" fontId="8" fillId="2" borderId="10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top"/>
    </xf>
    <xf numFmtId="0" fontId="11" fillId="0" borderId="2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0" fillId="2" borderId="10" xfId="0" applyFill="1" applyBorder="1" applyAlignment="1">
      <alignment horizontal="left" vertical="center"/>
    </xf>
    <xf numFmtId="0" fontId="0" fillId="2" borderId="0" xfId="0" applyFont="1" applyFill="1" applyBorder="1" applyAlignment="1">
      <alignment horizontal="left" vertical="center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49" fontId="2" fillId="0" borderId="0" xfId="0" applyNumberFormat="1" applyFont="1" applyAlignment="1">
      <alignment horizontal="center"/>
    </xf>
    <xf numFmtId="0" fontId="13" fillId="0" borderId="0" xfId="0" applyFont="1" applyBorder="1" applyAlignment="1">
      <alignment horizontal="left"/>
    </xf>
    <xf numFmtId="165" fontId="11" fillId="0" borderId="0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opLeftCell="A7" zoomScale="115" zoomScaleNormal="115" workbookViewId="0">
      <selection activeCell="A2" sqref="A2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120" t="s">
        <v>156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"/>
    </row>
    <row r="2" spans="1:12" x14ac:dyDescent="0.25">
      <c r="A2" s="2" t="s">
        <v>0</v>
      </c>
      <c r="B2" s="1"/>
      <c r="C2" s="1"/>
      <c r="D2" s="1"/>
      <c r="E2" s="1" t="s">
        <v>1</v>
      </c>
      <c r="F2" s="1"/>
      <c r="G2" s="1"/>
      <c r="H2" s="1"/>
      <c r="I2" s="1"/>
      <c r="J2" s="1" t="s">
        <v>2</v>
      </c>
      <c r="K2" s="1"/>
      <c r="L2" s="1"/>
    </row>
    <row r="3" spans="1:12" x14ac:dyDescent="0.25">
      <c r="A3" s="2" t="s">
        <v>3</v>
      </c>
      <c r="B3" s="1"/>
      <c r="C3" s="1"/>
      <c r="D3" s="1"/>
      <c r="E3" s="1" t="s">
        <v>4</v>
      </c>
      <c r="F3" s="1"/>
      <c r="G3" s="1"/>
      <c r="H3" s="1" t="s">
        <v>5</v>
      </c>
      <c r="I3" s="1"/>
      <c r="J3" s="121" t="s">
        <v>6</v>
      </c>
      <c r="K3" s="121"/>
      <c r="L3" s="121"/>
    </row>
    <row r="4" spans="1:12" ht="15" customHeight="1" x14ac:dyDescent="0.25">
      <c r="A4" s="2" t="s">
        <v>7</v>
      </c>
      <c r="B4" s="1"/>
      <c r="C4" s="1"/>
      <c r="D4" s="1"/>
      <c r="E4" s="1" t="s">
        <v>8</v>
      </c>
      <c r="F4" s="3"/>
      <c r="G4" s="3"/>
      <c r="H4" s="3" t="s">
        <v>9</v>
      </c>
      <c r="I4" s="3"/>
      <c r="J4" s="121" t="s">
        <v>85</v>
      </c>
      <c r="K4" s="121"/>
      <c r="L4" s="121"/>
    </row>
    <row r="5" spans="1:12" ht="18.75" x14ac:dyDescent="0.3">
      <c r="A5" s="81"/>
      <c r="J5" s="119" t="s">
        <v>86</v>
      </c>
      <c r="K5" s="119"/>
      <c r="L5" s="119"/>
    </row>
    <row r="6" spans="1:12" ht="31.5" x14ac:dyDescent="0.25">
      <c r="A6" s="4" t="s">
        <v>10</v>
      </c>
      <c r="B6" s="4" t="s">
        <v>11</v>
      </c>
      <c r="C6" s="4" t="s">
        <v>12</v>
      </c>
      <c r="D6" s="4" t="s">
        <v>13</v>
      </c>
      <c r="E6" s="4" t="s">
        <v>14</v>
      </c>
      <c r="F6" s="4" t="s">
        <v>15</v>
      </c>
      <c r="G6" s="4" t="s">
        <v>16</v>
      </c>
      <c r="H6" s="5" t="s">
        <v>17</v>
      </c>
      <c r="I6" s="6" t="s">
        <v>18</v>
      </c>
      <c r="J6" s="122" t="s">
        <v>19</v>
      </c>
      <c r="K6" s="122"/>
      <c r="L6" s="80" t="s">
        <v>20</v>
      </c>
    </row>
    <row r="7" spans="1:12" ht="15.75" x14ac:dyDescent="0.25">
      <c r="A7" s="8">
        <v>1</v>
      </c>
      <c r="B7" s="15" t="s">
        <v>36</v>
      </c>
      <c r="C7" s="57" t="s">
        <v>37</v>
      </c>
      <c r="D7" s="8">
        <v>28226</v>
      </c>
      <c r="E7" s="42" t="s">
        <v>29</v>
      </c>
      <c r="F7" s="10" t="s">
        <v>38</v>
      </c>
      <c r="G7" s="8">
        <v>70000</v>
      </c>
      <c r="H7" s="42"/>
      <c r="I7" s="9"/>
      <c r="J7" s="8"/>
      <c r="K7" s="9"/>
      <c r="L7" s="10" t="s">
        <v>39</v>
      </c>
    </row>
    <row r="8" spans="1:12" ht="15.75" x14ac:dyDescent="0.25">
      <c r="A8" s="8">
        <v>2</v>
      </c>
      <c r="B8" s="7" t="s">
        <v>104</v>
      </c>
      <c r="C8" s="57" t="s">
        <v>28</v>
      </c>
      <c r="D8" s="8">
        <v>44521</v>
      </c>
      <c r="E8" s="42" t="s">
        <v>29</v>
      </c>
      <c r="F8" s="10" t="s">
        <v>30</v>
      </c>
      <c r="G8" s="8">
        <v>70000</v>
      </c>
      <c r="H8" s="14"/>
      <c r="I8" s="8"/>
      <c r="J8" s="8"/>
      <c r="K8" s="9"/>
      <c r="L8" s="10" t="s">
        <v>31</v>
      </c>
    </row>
    <row r="9" spans="1:12" ht="15.75" x14ac:dyDescent="0.25">
      <c r="A9" s="8">
        <v>3</v>
      </c>
      <c r="B9" s="7" t="s">
        <v>32</v>
      </c>
      <c r="C9" s="57" t="s">
        <v>28</v>
      </c>
      <c r="D9" s="8">
        <v>41401</v>
      </c>
      <c r="E9" s="42" t="s">
        <v>29</v>
      </c>
      <c r="F9" s="10" t="s">
        <v>33</v>
      </c>
      <c r="G9" s="8">
        <v>70000</v>
      </c>
      <c r="H9" s="14"/>
      <c r="I9" s="8"/>
      <c r="J9" s="83">
        <v>57636449</v>
      </c>
      <c r="K9" s="84"/>
      <c r="L9" s="10" t="s">
        <v>34</v>
      </c>
    </row>
    <row r="10" spans="1:12" ht="15.75" customHeight="1" x14ac:dyDescent="0.25">
      <c r="A10" s="8">
        <v>4</v>
      </c>
      <c r="B10" s="7" t="s">
        <v>87</v>
      </c>
      <c r="C10" s="57" t="s">
        <v>22</v>
      </c>
      <c r="D10" s="8">
        <v>67664</v>
      </c>
      <c r="E10" s="42" t="s">
        <v>23</v>
      </c>
      <c r="F10" s="10"/>
      <c r="G10" s="8">
        <v>70000</v>
      </c>
      <c r="H10" s="14"/>
      <c r="I10" s="8"/>
      <c r="J10" s="83" t="s">
        <v>88</v>
      </c>
      <c r="K10" s="83" t="s">
        <v>89</v>
      </c>
      <c r="L10" s="10" t="s">
        <v>61</v>
      </c>
    </row>
    <row r="11" spans="1:12" ht="15.75" customHeight="1" x14ac:dyDescent="0.25">
      <c r="A11" s="8">
        <v>5</v>
      </c>
      <c r="B11" s="7" t="s">
        <v>21</v>
      </c>
      <c r="C11" s="57" t="s">
        <v>22</v>
      </c>
      <c r="D11" s="8">
        <v>61145</v>
      </c>
      <c r="E11" s="9" t="s">
        <v>23</v>
      </c>
      <c r="F11" s="10" t="s">
        <v>24</v>
      </c>
      <c r="G11" s="8">
        <v>70000</v>
      </c>
      <c r="H11" s="11"/>
      <c r="I11" s="12"/>
      <c r="J11" s="83" t="s">
        <v>25</v>
      </c>
      <c r="K11" s="85"/>
      <c r="L11" s="13" t="s">
        <v>26</v>
      </c>
    </row>
    <row r="12" spans="1:12" ht="15.75" x14ac:dyDescent="0.25">
      <c r="A12" s="8">
        <v>6</v>
      </c>
      <c r="B12" s="15" t="s">
        <v>97</v>
      </c>
      <c r="C12" s="57" t="s">
        <v>28</v>
      </c>
      <c r="D12" s="8">
        <v>48716</v>
      </c>
      <c r="E12" s="42" t="s">
        <v>29</v>
      </c>
      <c r="F12" s="10" t="s">
        <v>98</v>
      </c>
      <c r="G12" s="8">
        <v>90000</v>
      </c>
      <c r="H12" s="8">
        <v>210000</v>
      </c>
      <c r="I12" s="49"/>
      <c r="J12" s="83" t="s">
        <v>99</v>
      </c>
      <c r="K12" s="83" t="s">
        <v>100</v>
      </c>
      <c r="L12" s="10" t="s">
        <v>101</v>
      </c>
    </row>
    <row r="13" spans="1:12" ht="15" customHeight="1" x14ac:dyDescent="0.25">
      <c r="A13" s="125" t="s">
        <v>40</v>
      </c>
      <c r="B13" s="126"/>
      <c r="C13" s="126"/>
      <c r="D13" s="126"/>
      <c r="E13" s="126"/>
      <c r="F13" s="127"/>
      <c r="G13" s="16">
        <f>SUM(G7:G12)</f>
        <v>440000</v>
      </c>
      <c r="H13" s="17"/>
      <c r="I13" s="16"/>
      <c r="J13" s="18"/>
      <c r="K13" s="18"/>
    </row>
    <row r="14" spans="1:12" ht="15" customHeight="1" x14ac:dyDescent="0.25">
      <c r="A14" s="128" t="s">
        <v>108</v>
      </c>
      <c r="B14" s="129"/>
      <c r="C14" s="129"/>
      <c r="D14" s="129"/>
      <c r="E14" s="129"/>
      <c r="F14" s="130"/>
      <c r="G14" s="19">
        <f>(G13*0.12)</f>
        <v>52800</v>
      </c>
      <c r="H14" s="20"/>
      <c r="I14" s="21"/>
      <c r="J14" s="18"/>
      <c r="K14" s="18"/>
    </row>
    <row r="15" spans="1:12" ht="15" customHeight="1" x14ac:dyDescent="0.25">
      <c r="A15" s="128" t="s">
        <v>124</v>
      </c>
      <c r="B15" s="129"/>
      <c r="C15" s="129"/>
      <c r="D15" s="129"/>
      <c r="E15" s="129"/>
      <c r="F15" s="130"/>
      <c r="G15" s="45">
        <f>G13-G14</f>
        <v>387200</v>
      </c>
      <c r="H15" s="20"/>
      <c r="I15" s="21"/>
      <c r="J15" s="18"/>
      <c r="K15" s="18"/>
    </row>
    <row r="16" spans="1:12" ht="15" customHeight="1" x14ac:dyDescent="0.25">
      <c r="A16" s="131" t="s">
        <v>125</v>
      </c>
      <c r="B16" s="132"/>
      <c r="C16" s="132"/>
      <c r="D16" s="132"/>
      <c r="E16" s="132"/>
      <c r="F16" s="133"/>
      <c r="G16" s="45">
        <f>SUM(G15:G15)</f>
        <v>387200</v>
      </c>
      <c r="H16" s="20"/>
      <c r="I16" s="21"/>
      <c r="J16" s="18"/>
      <c r="K16" s="18"/>
    </row>
    <row r="17" spans="1:12" ht="15" customHeight="1" x14ac:dyDescent="0.25">
      <c r="A17" s="134" t="s">
        <v>126</v>
      </c>
      <c r="B17" s="135"/>
      <c r="C17" s="135"/>
      <c r="D17" s="135"/>
      <c r="E17" s="135"/>
      <c r="F17" s="136"/>
      <c r="G17" s="66">
        <f>G13*0.05</f>
        <v>22000</v>
      </c>
      <c r="H17" s="123">
        <f>SUM(G17:G17)</f>
        <v>22000</v>
      </c>
      <c r="I17" s="124"/>
      <c r="J17" s="22"/>
    </row>
    <row r="18" spans="1:12" ht="15" customHeight="1" x14ac:dyDescent="0.25">
      <c r="A18" s="67">
        <v>1</v>
      </c>
      <c r="B18" s="68" t="s">
        <v>127</v>
      </c>
      <c r="C18" s="67"/>
      <c r="D18" s="69">
        <v>29450</v>
      </c>
      <c r="E18" s="115" t="s">
        <v>128</v>
      </c>
      <c r="F18" s="116"/>
      <c r="G18" s="116"/>
      <c r="H18" s="116"/>
      <c r="I18" s="116"/>
      <c r="J18" s="117" t="s">
        <v>129</v>
      </c>
      <c r="K18" s="117"/>
      <c r="L18" s="117"/>
    </row>
    <row r="19" spans="1:12" ht="15" customHeight="1" x14ac:dyDescent="0.25">
      <c r="A19" s="67">
        <v>2</v>
      </c>
      <c r="B19" s="68" t="s">
        <v>130</v>
      </c>
      <c r="C19" s="67"/>
      <c r="D19" s="69">
        <v>61761</v>
      </c>
      <c r="E19" s="115" t="s">
        <v>128</v>
      </c>
      <c r="F19" s="116"/>
      <c r="G19" s="116"/>
      <c r="H19" s="116"/>
      <c r="I19" s="116"/>
      <c r="J19" s="118" t="s">
        <v>131</v>
      </c>
      <c r="K19" s="118"/>
      <c r="L19" s="118"/>
    </row>
    <row r="20" spans="1:12" ht="7.5" customHeight="1" x14ac:dyDescent="0.25">
      <c r="A20" s="119"/>
      <c r="B20" s="119"/>
      <c r="C20" s="119"/>
      <c r="D20" s="119"/>
      <c r="E20" s="119"/>
      <c r="F20" s="119"/>
      <c r="G20" s="119"/>
      <c r="H20" s="119"/>
      <c r="I20" s="119"/>
    </row>
    <row r="21" spans="1:12" ht="18.75" x14ac:dyDescent="0.25">
      <c r="A21" s="110" t="s">
        <v>106</v>
      </c>
      <c r="B21" s="110"/>
      <c r="C21" s="110"/>
      <c r="D21" s="110"/>
      <c r="E21" s="111">
        <v>308000</v>
      </c>
      <c r="F21" s="112"/>
      <c r="G21" s="112"/>
      <c r="H21" s="112"/>
      <c r="I21" s="58">
        <v>4</v>
      </c>
      <c r="J21" s="113">
        <f>SUM(E21:H21)</f>
        <v>308000</v>
      </c>
      <c r="K21" s="114"/>
    </row>
    <row r="22" spans="1:12" ht="17.25" customHeight="1" x14ac:dyDescent="0.25">
      <c r="A22" s="110" t="s">
        <v>107</v>
      </c>
      <c r="B22" s="110"/>
      <c r="C22" s="110"/>
      <c r="D22" s="110"/>
      <c r="E22" s="111">
        <v>123200</v>
      </c>
      <c r="F22" s="112"/>
      <c r="G22" s="112"/>
      <c r="H22" s="112"/>
      <c r="I22" s="59">
        <v>2</v>
      </c>
      <c r="J22" s="113">
        <f>SUM(E22)</f>
        <v>123200</v>
      </c>
      <c r="K22" s="114"/>
    </row>
  </sheetData>
  <mergeCells count="22">
    <mergeCell ref="H17:I17"/>
    <mergeCell ref="A13:F13"/>
    <mergeCell ref="A14:F14"/>
    <mergeCell ref="A15:F15"/>
    <mergeCell ref="A16:F16"/>
    <mergeCell ref="A17:F17"/>
    <mergeCell ref="A1:K1"/>
    <mergeCell ref="J3:L3"/>
    <mergeCell ref="J6:K6"/>
    <mergeCell ref="J5:L5"/>
    <mergeCell ref="J4:L4"/>
    <mergeCell ref="E18:I18"/>
    <mergeCell ref="J18:L18"/>
    <mergeCell ref="E19:I19"/>
    <mergeCell ref="J19:L19"/>
    <mergeCell ref="A20:I20"/>
    <mergeCell ref="A21:D21"/>
    <mergeCell ref="E21:H21"/>
    <mergeCell ref="J21:K21"/>
    <mergeCell ref="A22:D22"/>
    <mergeCell ref="E22:H22"/>
    <mergeCell ref="J22:K22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A4" workbookViewId="0">
      <selection activeCell="L10" sqref="L10"/>
    </sheetView>
  </sheetViews>
  <sheetFormatPr baseColWidth="10" defaultRowHeight="15" x14ac:dyDescent="0.25"/>
  <cols>
    <col min="1" max="1" width="3" customWidth="1"/>
    <col min="2" max="2" width="27.140625" customWidth="1"/>
    <col min="3" max="3" width="7.5703125" customWidth="1"/>
    <col min="4" max="4" width="18.28515625" customWidth="1"/>
    <col min="5" max="5" width="10.28515625" customWidth="1"/>
    <col min="6" max="6" width="9.28515625" customWidth="1"/>
    <col min="7" max="7" width="10.42578125" customWidth="1"/>
    <col min="8" max="8" width="11.5703125" customWidth="1"/>
    <col min="9" max="9" width="8.7109375" customWidth="1"/>
    <col min="10" max="10" width="14.42578125" customWidth="1"/>
    <col min="11" max="11" width="6.7109375" customWidth="1"/>
    <col min="12" max="12" width="14.85546875" customWidth="1"/>
  </cols>
  <sheetData>
    <row r="1" spans="1:14" ht="20.25" customHeight="1" x14ac:dyDescent="0.25">
      <c r="A1" s="141" t="s">
        <v>155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</row>
    <row r="2" spans="1:14" ht="18.75" x14ac:dyDescent="0.3">
      <c r="A2" s="139" t="s">
        <v>0</v>
      </c>
      <c r="B2" s="139"/>
      <c r="C2" s="139"/>
      <c r="D2" s="139"/>
      <c r="E2" s="140" t="s">
        <v>92</v>
      </c>
      <c r="F2" s="140"/>
      <c r="G2" s="140"/>
      <c r="H2" s="140"/>
      <c r="I2" s="140"/>
      <c r="J2" s="101"/>
      <c r="K2" s="101" t="s">
        <v>2</v>
      </c>
      <c r="L2" s="101"/>
    </row>
    <row r="3" spans="1:14" ht="18.75" x14ac:dyDescent="0.3">
      <c r="A3" s="2" t="s">
        <v>3</v>
      </c>
      <c r="E3" s="24"/>
      <c r="F3" s="24"/>
      <c r="G3" s="24"/>
      <c r="H3" s="24" t="s">
        <v>5</v>
      </c>
      <c r="I3" s="24"/>
      <c r="K3" s="103" t="s">
        <v>95</v>
      </c>
      <c r="L3" s="103"/>
    </row>
    <row r="4" spans="1:14" ht="18.75" x14ac:dyDescent="0.3">
      <c r="A4" s="2" t="s">
        <v>7</v>
      </c>
      <c r="D4" s="101" t="s">
        <v>41</v>
      </c>
      <c r="E4" s="101"/>
      <c r="F4" s="101"/>
      <c r="G4" s="101"/>
      <c r="H4" s="101" t="s">
        <v>42</v>
      </c>
      <c r="I4" s="101"/>
      <c r="J4" s="101"/>
      <c r="K4" s="97" t="s">
        <v>85</v>
      </c>
      <c r="L4" s="97"/>
      <c r="M4" s="97"/>
    </row>
    <row r="5" spans="1:14" x14ac:dyDescent="0.25">
      <c r="K5" s="102" t="s">
        <v>86</v>
      </c>
      <c r="L5" s="102"/>
      <c r="M5" s="102"/>
    </row>
    <row r="6" spans="1:14" x14ac:dyDescent="0.25">
      <c r="K6" s="98"/>
      <c r="L6" s="98"/>
      <c r="M6" s="102"/>
    </row>
    <row r="7" spans="1:14" ht="12.75" customHeight="1" x14ac:dyDescent="0.25">
      <c r="A7" s="99" t="s">
        <v>10</v>
      </c>
      <c r="B7" s="25" t="s">
        <v>11</v>
      </c>
      <c r="C7" s="25" t="s">
        <v>45</v>
      </c>
      <c r="D7" s="25" t="s">
        <v>19</v>
      </c>
      <c r="E7" s="25" t="s">
        <v>46</v>
      </c>
      <c r="F7" s="25" t="s">
        <v>114</v>
      </c>
      <c r="G7" s="25" t="s">
        <v>47</v>
      </c>
      <c r="H7" s="26" t="s">
        <v>48</v>
      </c>
      <c r="I7" s="25" t="s">
        <v>17</v>
      </c>
      <c r="J7" s="27" t="s">
        <v>49</v>
      </c>
      <c r="K7" s="25" t="s">
        <v>50</v>
      </c>
      <c r="L7" s="27" t="s">
        <v>84</v>
      </c>
      <c r="M7" s="44"/>
    </row>
    <row r="8" spans="1:14" ht="14.25" customHeight="1" x14ac:dyDescent="0.25">
      <c r="A8" s="13">
        <v>1</v>
      </c>
      <c r="B8" s="47" t="s">
        <v>93</v>
      </c>
      <c r="C8" s="29" t="s">
        <v>57</v>
      </c>
      <c r="D8" s="46" t="s">
        <v>94</v>
      </c>
      <c r="E8" s="51">
        <v>35000</v>
      </c>
      <c r="F8" s="51"/>
      <c r="G8" s="47"/>
      <c r="H8" s="51">
        <v>35000</v>
      </c>
      <c r="I8" s="47"/>
      <c r="J8" s="51">
        <f>SUM(H8:I8)</f>
        <v>35000</v>
      </c>
      <c r="K8" s="65"/>
      <c r="L8" s="52"/>
    </row>
    <row r="9" spans="1:14" ht="14.25" customHeight="1" x14ac:dyDescent="0.25">
      <c r="A9" s="13">
        <v>2</v>
      </c>
      <c r="B9" s="47" t="s">
        <v>116</v>
      </c>
      <c r="C9" s="29" t="s">
        <v>60</v>
      </c>
      <c r="D9" s="46" t="s">
        <v>117</v>
      </c>
      <c r="E9" s="51">
        <v>35000</v>
      </c>
      <c r="F9" s="51">
        <v>21000</v>
      </c>
      <c r="G9" s="51">
        <v>122500</v>
      </c>
      <c r="H9" s="51"/>
      <c r="I9" s="51"/>
      <c r="J9" s="51">
        <f t="shared" ref="J9:J17" si="0">SUM(H9:I9)</f>
        <v>0</v>
      </c>
      <c r="K9" s="65"/>
      <c r="L9" s="52"/>
      <c r="N9" s="75"/>
    </row>
    <row r="10" spans="1:14" ht="17.25" customHeight="1" x14ac:dyDescent="0.25">
      <c r="A10" s="13">
        <v>3</v>
      </c>
      <c r="B10" s="47" t="s">
        <v>132</v>
      </c>
      <c r="C10" s="29" t="s">
        <v>35</v>
      </c>
      <c r="D10" s="46" t="s">
        <v>133</v>
      </c>
      <c r="E10" s="51">
        <v>70000</v>
      </c>
      <c r="F10" s="51"/>
      <c r="G10" s="51"/>
      <c r="H10" s="51">
        <v>70000</v>
      </c>
      <c r="I10" s="51"/>
      <c r="J10" s="51">
        <f t="shared" si="0"/>
        <v>70000</v>
      </c>
      <c r="K10" s="65" t="s">
        <v>162</v>
      </c>
      <c r="L10" s="104" t="s">
        <v>115</v>
      </c>
    </row>
    <row r="11" spans="1:14" ht="17.25" customHeight="1" x14ac:dyDescent="0.25">
      <c r="A11" s="13">
        <v>4</v>
      </c>
      <c r="B11" s="47" t="s">
        <v>134</v>
      </c>
      <c r="C11" s="29" t="s">
        <v>70</v>
      </c>
      <c r="D11" s="28" t="s">
        <v>143</v>
      </c>
      <c r="E11" s="51">
        <v>120000</v>
      </c>
      <c r="F11" s="51"/>
      <c r="G11" s="51"/>
      <c r="H11" s="51">
        <v>120000</v>
      </c>
      <c r="I11" s="51"/>
      <c r="J11" s="51">
        <f t="shared" si="0"/>
        <v>120000</v>
      </c>
      <c r="K11" s="65" t="s">
        <v>163</v>
      </c>
      <c r="L11" s="104" t="s">
        <v>115</v>
      </c>
    </row>
    <row r="12" spans="1:14" ht="20.25" customHeight="1" x14ac:dyDescent="0.25">
      <c r="A12" s="13">
        <v>5</v>
      </c>
      <c r="B12" s="47" t="s">
        <v>135</v>
      </c>
      <c r="C12" s="29" t="s">
        <v>51</v>
      </c>
      <c r="D12" s="46" t="s">
        <v>136</v>
      </c>
      <c r="E12" s="51">
        <v>30000</v>
      </c>
      <c r="F12" s="79">
        <v>12000</v>
      </c>
      <c r="G12" s="79">
        <v>72000</v>
      </c>
      <c r="H12" s="51"/>
      <c r="I12" s="51"/>
      <c r="J12" s="51">
        <f t="shared" si="0"/>
        <v>0</v>
      </c>
      <c r="K12" s="65"/>
      <c r="L12" s="52"/>
    </row>
    <row r="13" spans="1:14" ht="18" customHeight="1" x14ac:dyDescent="0.25">
      <c r="A13" s="13">
        <v>6</v>
      </c>
      <c r="B13" s="47" t="s">
        <v>139</v>
      </c>
      <c r="C13" s="29" t="s">
        <v>64</v>
      </c>
      <c r="D13" s="46" t="s">
        <v>140</v>
      </c>
      <c r="E13" s="51">
        <v>40000</v>
      </c>
      <c r="F13" s="79">
        <v>4000</v>
      </c>
      <c r="G13" s="79">
        <v>44000</v>
      </c>
      <c r="H13" s="51"/>
      <c r="I13" s="51"/>
      <c r="J13" s="51">
        <f t="shared" si="0"/>
        <v>0</v>
      </c>
      <c r="K13" s="65"/>
      <c r="L13" s="52"/>
    </row>
    <row r="14" spans="1:14" ht="13.5" customHeight="1" x14ac:dyDescent="0.25">
      <c r="A14" s="13">
        <v>7</v>
      </c>
      <c r="B14" s="86" t="s">
        <v>145</v>
      </c>
      <c r="C14" s="29" t="s">
        <v>141</v>
      </c>
      <c r="D14" s="28" t="s">
        <v>146</v>
      </c>
      <c r="E14" s="51">
        <v>50000</v>
      </c>
      <c r="F14" s="79"/>
      <c r="G14" s="79"/>
      <c r="H14" s="51"/>
      <c r="I14" s="51"/>
      <c r="J14" s="51"/>
      <c r="K14" s="65" t="s">
        <v>144</v>
      </c>
      <c r="L14" s="52" t="s">
        <v>147</v>
      </c>
    </row>
    <row r="15" spans="1:14" ht="15.75" x14ac:dyDescent="0.25">
      <c r="A15" s="13">
        <v>8</v>
      </c>
      <c r="B15" s="87"/>
      <c r="C15" s="29" t="s">
        <v>90</v>
      </c>
      <c r="D15" s="46"/>
      <c r="E15" s="51">
        <v>50000</v>
      </c>
      <c r="F15" s="79"/>
      <c r="G15" s="79"/>
      <c r="H15" s="51"/>
      <c r="I15" s="51"/>
      <c r="J15" s="51">
        <f t="shared" si="0"/>
        <v>0</v>
      </c>
      <c r="K15" s="65"/>
      <c r="L15" s="52"/>
    </row>
    <row r="16" spans="1:14" ht="15.75" x14ac:dyDescent="0.25">
      <c r="A16" s="13">
        <v>9</v>
      </c>
      <c r="B16" s="87" t="s">
        <v>148</v>
      </c>
      <c r="C16" s="29" t="s">
        <v>67</v>
      </c>
      <c r="D16" s="28" t="s">
        <v>149</v>
      </c>
      <c r="E16" s="51">
        <v>50000</v>
      </c>
      <c r="F16" s="79"/>
      <c r="G16" s="79"/>
      <c r="H16" s="51"/>
      <c r="I16" s="51"/>
      <c r="J16" s="51">
        <f t="shared" si="0"/>
        <v>0</v>
      </c>
      <c r="K16" s="65" t="s">
        <v>144</v>
      </c>
      <c r="L16" s="52" t="s">
        <v>164</v>
      </c>
    </row>
    <row r="17" spans="1:12" ht="18" customHeight="1" x14ac:dyDescent="0.25">
      <c r="A17" s="13">
        <v>10</v>
      </c>
      <c r="B17" s="64"/>
      <c r="C17" s="29" t="s">
        <v>68</v>
      </c>
      <c r="D17" s="46"/>
      <c r="E17" s="51">
        <v>50000</v>
      </c>
      <c r="F17" s="79"/>
      <c r="G17" s="79"/>
      <c r="H17" s="51"/>
      <c r="I17" s="51"/>
      <c r="J17" s="51">
        <f t="shared" si="0"/>
        <v>0</v>
      </c>
      <c r="K17" s="65"/>
      <c r="L17" s="52"/>
    </row>
    <row r="18" spans="1:12" ht="15.75" x14ac:dyDescent="0.25">
      <c r="A18" s="88">
        <v>11</v>
      </c>
      <c r="B18" s="89" t="s">
        <v>150</v>
      </c>
      <c r="C18" s="88" t="s">
        <v>69</v>
      </c>
      <c r="D18" s="90"/>
      <c r="E18" s="91"/>
      <c r="F18" s="92"/>
      <c r="G18" s="92"/>
      <c r="H18" s="91"/>
      <c r="I18" s="91"/>
      <c r="J18" s="91"/>
      <c r="K18" s="93"/>
      <c r="L18" s="94"/>
    </row>
    <row r="19" spans="1:12" ht="18" customHeight="1" x14ac:dyDescent="0.3">
      <c r="A19" s="142" t="s">
        <v>71</v>
      </c>
      <c r="B19" s="143"/>
      <c r="C19" s="143"/>
      <c r="D19" s="144"/>
      <c r="E19" s="76">
        <f>SUM(E8:E18)</f>
        <v>530000</v>
      </c>
      <c r="F19" s="76">
        <f t="shared" ref="F19:J19" si="1">SUM(F8:F18)</f>
        <v>37000</v>
      </c>
      <c r="G19" s="76">
        <f t="shared" si="1"/>
        <v>238500</v>
      </c>
      <c r="H19" s="76">
        <f t="shared" si="1"/>
        <v>225000</v>
      </c>
      <c r="I19" s="76">
        <f t="shared" si="1"/>
        <v>0</v>
      </c>
      <c r="J19" s="76">
        <f t="shared" si="1"/>
        <v>225000</v>
      </c>
      <c r="K19" s="71"/>
      <c r="L19" s="31"/>
    </row>
    <row r="20" spans="1:12" ht="18.75" x14ac:dyDescent="0.3">
      <c r="A20" s="53"/>
      <c r="B20" s="53"/>
      <c r="C20" s="53"/>
      <c r="D20" s="53"/>
      <c r="E20" s="54"/>
      <c r="F20" s="54"/>
      <c r="G20" s="54"/>
      <c r="H20" s="54"/>
      <c r="I20" s="54"/>
      <c r="J20" s="54"/>
      <c r="K20" s="55"/>
      <c r="L20" s="56"/>
    </row>
    <row r="21" spans="1:12" x14ac:dyDescent="0.25">
      <c r="A21" s="145" t="s">
        <v>151</v>
      </c>
      <c r="B21" s="146"/>
      <c r="C21" s="146"/>
      <c r="D21" s="146"/>
      <c r="E21" s="146"/>
      <c r="F21" s="146"/>
      <c r="G21" s="146"/>
      <c r="H21" s="146"/>
      <c r="I21" s="146"/>
      <c r="J21" s="146"/>
      <c r="K21" s="146"/>
      <c r="L21" s="146"/>
    </row>
    <row r="23" spans="1:12" x14ac:dyDescent="0.25">
      <c r="A23" s="137" t="s">
        <v>152</v>
      </c>
      <c r="B23" s="138"/>
      <c r="C23" s="138"/>
      <c r="D23" s="138"/>
      <c r="E23" s="138"/>
      <c r="F23" s="138"/>
      <c r="G23" s="138"/>
      <c r="H23" s="138"/>
      <c r="I23" s="138"/>
      <c r="J23" s="138"/>
      <c r="K23" s="138"/>
      <c r="L23" s="138"/>
    </row>
    <row r="25" spans="1:12" x14ac:dyDescent="0.25">
      <c r="A25" s="137" t="s">
        <v>153</v>
      </c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</row>
    <row r="26" spans="1:12" x14ac:dyDescent="0.25">
      <c r="F26" s="75"/>
    </row>
  </sheetData>
  <mergeCells count="7">
    <mergeCell ref="A23:L23"/>
    <mergeCell ref="A25:L25"/>
    <mergeCell ref="A2:D2"/>
    <mergeCell ref="E2:I2"/>
    <mergeCell ref="A1:L1"/>
    <mergeCell ref="A19:D19"/>
    <mergeCell ref="A21:L21"/>
  </mergeCells>
  <printOptions horizontalCentered="1"/>
  <pageMargins left="0.31496062992125984" right="0.31496062992125984" top="0.15748031496062992" bottom="0.15748031496062992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E12" sqref="E12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8.7109375" customWidth="1"/>
    <col min="10" max="10" width="14.42578125" customWidth="1"/>
    <col min="11" max="11" width="9.85546875" customWidth="1"/>
    <col min="12" max="12" width="11.7109375" customWidth="1"/>
  </cols>
  <sheetData>
    <row r="1" spans="1:14" ht="20.25" customHeight="1" x14ac:dyDescent="0.25">
      <c r="A1" s="141" t="s">
        <v>154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</row>
    <row r="2" spans="1:14" ht="18.75" x14ac:dyDescent="0.3">
      <c r="A2" s="2" t="s">
        <v>0</v>
      </c>
      <c r="E2" s="140" t="s">
        <v>92</v>
      </c>
      <c r="F2" s="140"/>
      <c r="G2" s="140"/>
      <c r="H2" s="140"/>
      <c r="I2" s="140"/>
      <c r="J2" s="140"/>
      <c r="K2" s="140" t="s">
        <v>2</v>
      </c>
      <c r="L2" s="140"/>
    </row>
    <row r="3" spans="1:14" ht="18.75" x14ac:dyDescent="0.3">
      <c r="A3" s="2" t="s">
        <v>3</v>
      </c>
      <c r="E3" s="24"/>
      <c r="F3" s="24"/>
      <c r="G3" s="24"/>
      <c r="H3" s="24" t="s">
        <v>5</v>
      </c>
      <c r="I3" s="24"/>
      <c r="K3" s="149" t="s">
        <v>95</v>
      </c>
      <c r="L3" s="149"/>
    </row>
    <row r="4" spans="1:14" ht="18.75" x14ac:dyDescent="0.3">
      <c r="A4" s="2" t="s">
        <v>7</v>
      </c>
      <c r="D4" s="101" t="s">
        <v>41</v>
      </c>
      <c r="E4" s="101"/>
      <c r="F4" s="101"/>
      <c r="G4" s="101"/>
      <c r="H4" s="101" t="s">
        <v>42</v>
      </c>
      <c r="I4" s="101"/>
      <c r="J4" s="101"/>
      <c r="K4" s="121" t="s">
        <v>85</v>
      </c>
      <c r="L4" s="121"/>
      <c r="M4" s="121"/>
    </row>
    <row r="5" spans="1:14" x14ac:dyDescent="0.25">
      <c r="K5" s="119" t="s">
        <v>86</v>
      </c>
      <c r="L5" s="119"/>
      <c r="M5" s="148"/>
    </row>
    <row r="6" spans="1:14" x14ac:dyDescent="0.25">
      <c r="A6" s="99" t="s">
        <v>10</v>
      </c>
      <c r="B6" s="25" t="s">
        <v>11</v>
      </c>
      <c r="C6" s="25" t="s">
        <v>45</v>
      </c>
      <c r="D6" s="25" t="s">
        <v>19</v>
      </c>
      <c r="E6" s="25" t="s">
        <v>46</v>
      </c>
      <c r="F6" s="25" t="s">
        <v>47</v>
      </c>
      <c r="G6" s="25" t="s">
        <v>114</v>
      </c>
      <c r="H6" s="26" t="s">
        <v>48</v>
      </c>
      <c r="I6" s="25" t="s">
        <v>17</v>
      </c>
      <c r="J6" s="27" t="s">
        <v>49</v>
      </c>
      <c r="K6" s="25" t="s">
        <v>50</v>
      </c>
      <c r="L6" s="27" t="s">
        <v>84</v>
      </c>
      <c r="M6" s="44"/>
    </row>
    <row r="7" spans="1:14" ht="15.75" x14ac:dyDescent="0.25">
      <c r="A7" s="13">
        <v>1</v>
      </c>
      <c r="B7" s="60" t="s">
        <v>109</v>
      </c>
      <c r="C7" s="61" t="s">
        <v>52</v>
      </c>
      <c r="D7" s="62" t="s">
        <v>110</v>
      </c>
      <c r="E7" s="51">
        <v>30000</v>
      </c>
      <c r="F7" s="51"/>
      <c r="G7" s="51"/>
      <c r="H7" s="51"/>
      <c r="I7" s="51"/>
      <c r="J7" s="30">
        <f t="shared" ref="J7:J16" si="0">SUM(H7:I7)</f>
        <v>0</v>
      </c>
      <c r="K7" s="50"/>
      <c r="L7" s="78"/>
    </row>
    <row r="8" spans="1:14" ht="15.75" x14ac:dyDescent="0.25">
      <c r="A8" s="13">
        <v>2</v>
      </c>
      <c r="B8" s="60" t="s">
        <v>102</v>
      </c>
      <c r="C8" s="61" t="s">
        <v>53</v>
      </c>
      <c r="D8" s="62" t="s">
        <v>111</v>
      </c>
      <c r="E8" s="51">
        <v>30000</v>
      </c>
      <c r="F8" s="51"/>
      <c r="G8" s="51">
        <v>12000</v>
      </c>
      <c r="H8" s="51">
        <v>30000</v>
      </c>
      <c r="I8" s="51"/>
      <c r="J8" s="30">
        <f t="shared" si="0"/>
        <v>30000</v>
      </c>
      <c r="K8" s="50" t="s">
        <v>157</v>
      </c>
      <c r="L8" s="95" t="s">
        <v>115</v>
      </c>
      <c r="N8" s="75"/>
    </row>
    <row r="9" spans="1:14" ht="15.75" x14ac:dyDescent="0.25">
      <c r="A9" s="13">
        <v>3</v>
      </c>
      <c r="B9" s="60" t="s">
        <v>54</v>
      </c>
      <c r="C9" s="61" t="s">
        <v>55</v>
      </c>
      <c r="D9" s="62" t="s">
        <v>112</v>
      </c>
      <c r="E9" s="51">
        <v>30000</v>
      </c>
      <c r="F9" s="51">
        <v>166000</v>
      </c>
      <c r="G9" s="51">
        <v>15000</v>
      </c>
      <c r="H9" s="51">
        <v>30000</v>
      </c>
      <c r="I9" s="51">
        <v>30000</v>
      </c>
      <c r="J9" s="30">
        <f t="shared" si="0"/>
        <v>60000</v>
      </c>
      <c r="K9" s="50" t="s">
        <v>158</v>
      </c>
      <c r="L9" s="95" t="s">
        <v>115</v>
      </c>
    </row>
    <row r="10" spans="1:14" ht="15.75" x14ac:dyDescent="0.25">
      <c r="A10" s="13">
        <v>4</v>
      </c>
      <c r="B10" s="60" t="s">
        <v>91</v>
      </c>
      <c r="C10" s="13" t="s">
        <v>56</v>
      </c>
      <c r="D10" s="62" t="s">
        <v>138</v>
      </c>
      <c r="E10" s="51">
        <v>35000</v>
      </c>
      <c r="F10" s="51">
        <v>42000</v>
      </c>
      <c r="G10" s="51">
        <v>7000</v>
      </c>
      <c r="H10" s="51">
        <v>35000</v>
      </c>
      <c r="I10" s="51"/>
      <c r="J10" s="30">
        <f t="shared" si="0"/>
        <v>35000</v>
      </c>
      <c r="K10" s="50" t="s">
        <v>159</v>
      </c>
      <c r="L10" s="82" t="s">
        <v>160</v>
      </c>
    </row>
    <row r="11" spans="1:14" ht="15.75" x14ac:dyDescent="0.25">
      <c r="A11" s="13">
        <v>5</v>
      </c>
      <c r="B11" s="63" t="s">
        <v>58</v>
      </c>
      <c r="C11" s="61" t="s">
        <v>59</v>
      </c>
      <c r="D11" s="46" t="s">
        <v>113</v>
      </c>
      <c r="E11" s="51">
        <v>30000</v>
      </c>
      <c r="F11" s="51">
        <v>48500</v>
      </c>
      <c r="G11" s="51">
        <v>15000</v>
      </c>
      <c r="H11" s="51"/>
      <c r="I11" s="51"/>
      <c r="J11" s="30">
        <f t="shared" si="0"/>
        <v>0</v>
      </c>
      <c r="K11" s="50"/>
      <c r="L11" s="82"/>
      <c r="N11" s="75"/>
    </row>
    <row r="12" spans="1:14" ht="15.75" x14ac:dyDescent="0.25">
      <c r="A12" s="13">
        <v>6</v>
      </c>
      <c r="B12" s="60" t="s">
        <v>62</v>
      </c>
      <c r="C12" s="61" t="s">
        <v>63</v>
      </c>
      <c r="D12" s="46" t="s">
        <v>96</v>
      </c>
      <c r="E12" s="51">
        <v>40000</v>
      </c>
      <c r="F12" s="51"/>
      <c r="G12" s="51">
        <v>8000</v>
      </c>
      <c r="H12" s="51">
        <v>40000</v>
      </c>
      <c r="I12" s="51"/>
      <c r="J12" s="30">
        <f t="shared" si="0"/>
        <v>40000</v>
      </c>
      <c r="K12" s="50" t="s">
        <v>161</v>
      </c>
      <c r="L12" s="82" t="s">
        <v>160</v>
      </c>
      <c r="N12" s="75"/>
    </row>
    <row r="13" spans="1:14" ht="13.5" customHeight="1" x14ac:dyDescent="0.25">
      <c r="A13" s="13">
        <v>7</v>
      </c>
      <c r="B13" s="60" t="s">
        <v>65</v>
      </c>
      <c r="C13" s="61" t="s">
        <v>66</v>
      </c>
      <c r="D13" s="28" t="s">
        <v>142</v>
      </c>
      <c r="E13" s="51">
        <v>40000</v>
      </c>
      <c r="F13" s="51">
        <v>231000</v>
      </c>
      <c r="G13" s="51">
        <v>24000</v>
      </c>
      <c r="H13" s="51">
        <v>40000</v>
      </c>
      <c r="I13" s="51"/>
      <c r="J13" s="30">
        <f t="shared" si="0"/>
        <v>40000</v>
      </c>
      <c r="K13" s="50" t="s">
        <v>162</v>
      </c>
      <c r="L13" s="78" t="s">
        <v>115</v>
      </c>
    </row>
    <row r="14" spans="1:14" ht="18" customHeight="1" x14ac:dyDescent="0.25">
      <c r="A14" s="13">
        <v>8</v>
      </c>
      <c r="B14" s="60" t="s">
        <v>118</v>
      </c>
      <c r="C14" s="61" t="s">
        <v>27</v>
      </c>
      <c r="D14" s="28" t="s">
        <v>119</v>
      </c>
      <c r="E14" s="51">
        <v>61600</v>
      </c>
      <c r="F14" s="51">
        <v>61600</v>
      </c>
      <c r="G14" s="51"/>
      <c r="H14" s="51"/>
      <c r="I14" s="51"/>
      <c r="J14" s="30">
        <f t="shared" si="0"/>
        <v>0</v>
      </c>
      <c r="K14" s="50"/>
      <c r="L14" s="43"/>
    </row>
    <row r="15" spans="1:14" ht="18" customHeight="1" x14ac:dyDescent="0.25">
      <c r="A15" s="13">
        <v>9</v>
      </c>
      <c r="B15" s="60" t="s">
        <v>120</v>
      </c>
      <c r="C15" s="61" t="s">
        <v>103</v>
      </c>
      <c r="D15" s="28" t="s">
        <v>121</v>
      </c>
      <c r="E15" s="51">
        <v>61600</v>
      </c>
      <c r="F15" s="51">
        <v>242500</v>
      </c>
      <c r="G15" s="51">
        <v>12560</v>
      </c>
      <c r="H15" s="51"/>
      <c r="I15" s="51"/>
      <c r="J15" s="30">
        <f t="shared" si="0"/>
        <v>0</v>
      </c>
      <c r="K15" s="50"/>
      <c r="L15" s="43"/>
      <c r="N15" s="75"/>
    </row>
    <row r="16" spans="1:14" ht="15.75" x14ac:dyDescent="0.25">
      <c r="A16" s="29">
        <v>10</v>
      </c>
      <c r="B16" s="47" t="s">
        <v>122</v>
      </c>
      <c r="C16" s="48" t="s">
        <v>105</v>
      </c>
      <c r="D16" s="47" t="s">
        <v>123</v>
      </c>
      <c r="E16" s="30">
        <v>40000</v>
      </c>
      <c r="F16" s="30">
        <v>80000</v>
      </c>
      <c r="G16" s="47"/>
      <c r="H16" s="30"/>
      <c r="I16" s="30"/>
      <c r="J16" s="30">
        <f t="shared" si="0"/>
        <v>0</v>
      </c>
      <c r="K16" s="50"/>
      <c r="L16" s="96"/>
    </row>
    <row r="17" spans="1:12" ht="18" customHeight="1" x14ac:dyDescent="0.25">
      <c r="A17" s="114" t="s">
        <v>71</v>
      </c>
      <c r="B17" s="114"/>
      <c r="C17" s="114"/>
      <c r="D17" s="114"/>
      <c r="E17" s="70">
        <f>SUM(E7:E16)</f>
        <v>398200</v>
      </c>
      <c r="F17" s="70">
        <f t="shared" ref="F17:J17" si="1">SUM(F7:F16)</f>
        <v>871600</v>
      </c>
      <c r="G17" s="70">
        <f t="shared" si="1"/>
        <v>93560</v>
      </c>
      <c r="H17" s="70">
        <f t="shared" si="1"/>
        <v>175000</v>
      </c>
      <c r="I17" s="70">
        <f t="shared" si="1"/>
        <v>30000</v>
      </c>
      <c r="J17" s="70">
        <f t="shared" si="1"/>
        <v>205000</v>
      </c>
      <c r="K17" s="77"/>
      <c r="L17" s="100"/>
    </row>
    <row r="18" spans="1:12" ht="18" customHeight="1" x14ac:dyDescent="0.25">
      <c r="A18" s="147"/>
      <c r="B18" s="147"/>
      <c r="C18" s="147"/>
      <c r="D18" s="147"/>
      <c r="E18" s="147"/>
      <c r="F18" s="147"/>
      <c r="G18" s="147"/>
      <c r="H18" s="147"/>
      <c r="I18" s="147"/>
      <c r="J18" s="147"/>
      <c r="K18" s="147"/>
      <c r="L18" s="147"/>
    </row>
    <row r="19" spans="1:12" ht="12" customHeight="1" x14ac:dyDescent="0.25">
      <c r="A19" s="121" t="s">
        <v>137</v>
      </c>
      <c r="B19" s="121"/>
      <c r="C19" s="121"/>
      <c r="D19" s="121"/>
      <c r="E19" s="121"/>
      <c r="F19" s="121"/>
      <c r="G19" s="121"/>
      <c r="H19" s="121"/>
      <c r="I19" s="121"/>
      <c r="J19" s="121"/>
      <c r="K19" s="121"/>
      <c r="L19" s="121"/>
    </row>
    <row r="20" spans="1:12" ht="16.5" customHeight="1" x14ac:dyDescent="0.25"/>
    <row r="21" spans="1:12" ht="13.5" customHeight="1" x14ac:dyDescent="0.25"/>
    <row r="22" spans="1:12" ht="13.5" customHeight="1" x14ac:dyDescent="0.25"/>
    <row r="23" spans="1:12" ht="14.25" customHeight="1" x14ac:dyDescent="0.25"/>
    <row r="24" spans="1:12" ht="17.25" customHeight="1" x14ac:dyDescent="0.25">
      <c r="F24" s="75"/>
      <c r="G24" s="75"/>
    </row>
    <row r="25" spans="1:12" ht="17.25" customHeight="1" x14ac:dyDescent="0.25"/>
    <row r="26" spans="1:12" ht="18.75" customHeight="1" x14ac:dyDescent="0.25"/>
    <row r="27" spans="1:12" ht="10.5" customHeight="1" x14ac:dyDescent="0.25"/>
    <row r="29" spans="1:12" ht="12.75" customHeight="1" x14ac:dyDescent="0.25"/>
    <row r="30" spans="1:12" ht="12.75" customHeight="1" x14ac:dyDescent="0.25"/>
    <row r="31" spans="1:12" ht="6" customHeight="1" x14ac:dyDescent="0.25"/>
  </sheetData>
  <mergeCells count="9">
    <mergeCell ref="A17:D17"/>
    <mergeCell ref="A18:L18"/>
    <mergeCell ref="A19:L19"/>
    <mergeCell ref="K5:M5"/>
    <mergeCell ref="A1:K1"/>
    <mergeCell ref="E2:J2"/>
    <mergeCell ref="K2:L2"/>
    <mergeCell ref="K3:L3"/>
    <mergeCell ref="K4:M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0"/>
  <sheetViews>
    <sheetView tabSelected="1" workbookViewId="0">
      <selection activeCell="A16" sqref="A16"/>
    </sheetView>
  </sheetViews>
  <sheetFormatPr baseColWidth="10" defaultRowHeight="15" x14ac:dyDescent="0.25"/>
  <cols>
    <col min="1" max="1" width="36" customWidth="1"/>
    <col min="2" max="2" width="22" customWidth="1"/>
    <col min="3" max="3" width="12.140625" customWidth="1"/>
    <col min="4" max="4" width="11" customWidth="1"/>
    <col min="6" max="6" width="10.7109375" customWidth="1"/>
    <col min="7" max="7" width="16.140625" customWidth="1"/>
    <col min="8" max="8" width="20.5703125" customWidth="1"/>
  </cols>
  <sheetData>
    <row r="1" spans="1:9" ht="18.75" x14ac:dyDescent="0.25">
      <c r="A1" s="141" t="s">
        <v>165</v>
      </c>
      <c r="B1" s="141"/>
      <c r="C1" s="141"/>
      <c r="D1" s="141"/>
      <c r="E1" s="141"/>
      <c r="F1" s="141"/>
      <c r="G1" s="141"/>
      <c r="H1" s="141"/>
      <c r="I1" s="141"/>
    </row>
    <row r="2" spans="1:9" ht="18.75" x14ac:dyDescent="0.3">
      <c r="A2" s="2" t="s">
        <v>0</v>
      </c>
      <c r="C2" s="24" t="s">
        <v>1</v>
      </c>
      <c r="F2" s="24"/>
      <c r="H2" s="41" t="s">
        <v>2</v>
      </c>
      <c r="I2" s="41"/>
    </row>
    <row r="3" spans="1:9" ht="18.75" x14ac:dyDescent="0.3">
      <c r="A3" s="2" t="s">
        <v>3</v>
      </c>
      <c r="C3" s="24" t="s">
        <v>4</v>
      </c>
      <c r="F3" s="24"/>
      <c r="G3" s="24" t="s">
        <v>5</v>
      </c>
    </row>
    <row r="4" spans="1:9" ht="18.75" x14ac:dyDescent="0.3">
      <c r="A4" s="2" t="s">
        <v>7</v>
      </c>
      <c r="B4" s="40" t="s">
        <v>41</v>
      </c>
      <c r="C4" s="40"/>
      <c r="D4" s="101" t="s">
        <v>83</v>
      </c>
      <c r="G4" s="101"/>
    </row>
    <row r="5" spans="1:9" ht="18.75" x14ac:dyDescent="0.3">
      <c r="C5" s="150" t="s">
        <v>43</v>
      </c>
      <c r="D5" s="150"/>
      <c r="F5" s="150" t="s">
        <v>44</v>
      </c>
      <c r="G5" s="150"/>
      <c r="H5" s="97" t="s">
        <v>85</v>
      </c>
    </row>
    <row r="6" spans="1:9" x14ac:dyDescent="0.25">
      <c r="H6" s="98" t="s">
        <v>86</v>
      </c>
    </row>
    <row r="7" spans="1:9" ht="18.75" x14ac:dyDescent="0.3">
      <c r="A7" s="31" t="s">
        <v>72</v>
      </c>
      <c r="B7" s="31" t="s">
        <v>73</v>
      </c>
      <c r="C7" s="31" t="s">
        <v>74</v>
      </c>
      <c r="D7" s="32">
        <v>0.05</v>
      </c>
      <c r="E7" s="32">
        <v>0.1</v>
      </c>
      <c r="F7" s="33" t="s">
        <v>75</v>
      </c>
      <c r="G7" s="33" t="s">
        <v>76</v>
      </c>
      <c r="H7" s="34" t="s">
        <v>77</v>
      </c>
    </row>
    <row r="8" spans="1:9" ht="18.75" x14ac:dyDescent="0.3">
      <c r="A8" s="72" t="s">
        <v>168</v>
      </c>
      <c r="B8" s="35">
        <v>165000</v>
      </c>
      <c r="C8" s="23"/>
      <c r="D8" s="36"/>
      <c r="E8" s="36">
        <f>B8*0.1</f>
        <v>16500</v>
      </c>
      <c r="F8" s="36">
        <f>(B8+C8)*0.12</f>
        <v>19800</v>
      </c>
      <c r="G8" s="36"/>
      <c r="H8" s="37">
        <f>B8*0.78</f>
        <v>128700</v>
      </c>
    </row>
    <row r="9" spans="1:9" ht="18.75" x14ac:dyDescent="0.3">
      <c r="A9" s="72" t="s">
        <v>169</v>
      </c>
      <c r="B9" s="35">
        <v>175000</v>
      </c>
      <c r="C9" s="23"/>
      <c r="D9" s="36"/>
      <c r="E9" s="36">
        <f>B9*0.1</f>
        <v>17500</v>
      </c>
      <c r="F9" s="36">
        <f>(B9+C9)*0.12</f>
        <v>21000</v>
      </c>
      <c r="G9" s="36"/>
      <c r="H9" s="37">
        <f>B9*0.78</f>
        <v>136500</v>
      </c>
    </row>
    <row r="10" spans="1:9" ht="18.75" x14ac:dyDescent="0.3">
      <c r="A10" s="23" t="s">
        <v>78</v>
      </c>
      <c r="B10" s="23"/>
      <c r="C10" s="73">
        <v>140000</v>
      </c>
      <c r="D10" s="35">
        <f>C10*0.05</f>
        <v>7000</v>
      </c>
      <c r="E10" s="36"/>
      <c r="F10" s="36">
        <f t="shared" ref="F10:F12" si="0">(B10+C10)*0.12</f>
        <v>16800</v>
      </c>
      <c r="G10" s="37">
        <f t="shared" ref="G10:G11" si="1">C10*0.88</f>
        <v>123200</v>
      </c>
      <c r="H10" s="37"/>
    </row>
    <row r="11" spans="1:9" ht="18.75" x14ac:dyDescent="0.3">
      <c r="A11" s="23" t="s">
        <v>79</v>
      </c>
      <c r="B11" s="23"/>
      <c r="C11" s="73">
        <v>300000</v>
      </c>
      <c r="D11" s="35">
        <f>C11*0.05</f>
        <v>15000</v>
      </c>
      <c r="E11" s="36"/>
      <c r="F11" s="36">
        <f t="shared" si="0"/>
        <v>36000</v>
      </c>
      <c r="G11" s="37">
        <f t="shared" si="1"/>
        <v>264000</v>
      </c>
      <c r="H11" s="36"/>
    </row>
    <row r="12" spans="1:9" ht="18.75" x14ac:dyDescent="0.3">
      <c r="A12" s="31" t="s">
        <v>80</v>
      </c>
      <c r="B12" s="38">
        <f>SUM(B8:B11)</f>
        <v>340000</v>
      </c>
      <c r="C12" s="74">
        <f>SUM(C10:C11)</f>
        <v>440000</v>
      </c>
      <c r="D12" s="37">
        <f>SUM(D10:D11)</f>
        <v>22000</v>
      </c>
      <c r="E12" s="37">
        <f>SUM(E8:E11)</f>
        <v>34000</v>
      </c>
      <c r="F12" s="36">
        <f t="shared" si="0"/>
        <v>93600</v>
      </c>
      <c r="G12" s="37">
        <f>C12*0.88</f>
        <v>387200</v>
      </c>
      <c r="H12" s="37">
        <f>SUM(H8:H11)</f>
        <v>265200</v>
      </c>
    </row>
    <row r="13" spans="1:9" ht="21" x14ac:dyDescent="0.35">
      <c r="A13" s="39" t="s">
        <v>81</v>
      </c>
      <c r="B13" s="37">
        <f>B12+C12</f>
        <v>780000</v>
      </c>
    </row>
    <row r="14" spans="1:9" ht="21" x14ac:dyDescent="0.35">
      <c r="A14" s="39" t="s">
        <v>82</v>
      </c>
      <c r="B14" s="38">
        <f>D12+E12</f>
        <v>56000</v>
      </c>
    </row>
    <row r="15" spans="1:9" ht="18.75" x14ac:dyDescent="0.3">
      <c r="A15" s="108" t="s">
        <v>166</v>
      </c>
      <c r="B15" s="37">
        <v>-48433</v>
      </c>
      <c r="C15" s="152"/>
      <c r="D15" s="153"/>
      <c r="E15" s="153"/>
      <c r="F15" s="153"/>
      <c r="G15" s="153"/>
      <c r="H15" s="153"/>
      <c r="I15" s="105"/>
    </row>
    <row r="16" spans="1:9" ht="18.75" x14ac:dyDescent="0.3">
      <c r="A16" s="109" t="s">
        <v>167</v>
      </c>
      <c r="B16" s="38">
        <f>SUM(B12-B14+B15)</f>
        <v>235567</v>
      </c>
      <c r="C16" s="106"/>
      <c r="D16" s="107"/>
      <c r="E16" s="107"/>
      <c r="F16" s="107"/>
      <c r="G16" s="107"/>
      <c r="H16" s="107"/>
      <c r="I16" s="105"/>
    </row>
    <row r="17" spans="1:9" ht="15.75" customHeight="1" x14ac:dyDescent="0.25">
      <c r="A17" s="151"/>
      <c r="B17" s="151"/>
      <c r="C17" s="151"/>
      <c r="D17" s="151"/>
      <c r="E17" s="151"/>
      <c r="F17" s="151"/>
      <c r="G17" s="151"/>
      <c r="H17" s="151"/>
      <c r="I17" s="151"/>
    </row>
    <row r="18" spans="1:9" x14ac:dyDescent="0.25">
      <c r="A18" s="154" t="s">
        <v>170</v>
      </c>
      <c r="B18" s="154"/>
      <c r="C18" s="154"/>
      <c r="D18" s="154"/>
      <c r="E18" s="154"/>
      <c r="F18" s="154"/>
      <c r="G18" s="154"/>
      <c r="H18" s="154"/>
    </row>
    <row r="19" spans="1:9" ht="18.75" customHeight="1" x14ac:dyDescent="0.25">
      <c r="A19" s="121"/>
      <c r="B19" s="121"/>
      <c r="C19" s="121"/>
      <c r="D19" s="121"/>
      <c r="E19" s="121"/>
      <c r="F19" s="121"/>
      <c r="G19" s="121"/>
      <c r="H19" s="121"/>
    </row>
    <row r="20" spans="1:9" x14ac:dyDescent="0.25">
      <c r="A20" s="121"/>
      <c r="B20" s="121"/>
      <c r="C20" s="121"/>
      <c r="D20" s="121"/>
      <c r="E20" s="121"/>
      <c r="F20" s="121"/>
      <c r="G20" s="121"/>
      <c r="H20" s="121"/>
    </row>
  </sheetData>
  <mergeCells count="8">
    <mergeCell ref="A18:H18"/>
    <mergeCell ref="A19:H19"/>
    <mergeCell ref="A20:H20"/>
    <mergeCell ref="A1:I1"/>
    <mergeCell ref="C5:D5"/>
    <mergeCell ref="F5:G5"/>
    <mergeCell ref="A17:I17"/>
    <mergeCell ref="C15:H15"/>
  </mergeCells>
  <printOptions horizontalCentered="1"/>
  <pageMargins left="0.51181102362204722" right="0.31496062992125984" top="0.35433070866141736" bottom="0.35433070866141736" header="0.31496062992125984" footer="0.31496062992125984"/>
  <pageSetup paperSize="9" scale="7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BAUX D'OCTOBRE 2018</vt:lpstr>
      <vt:lpstr>LOYERS ENCAISSES NOVEMBRE 1-18</vt:lpstr>
      <vt:lpstr>LOYERS ENCAISSES OCTOBRE 2-2018</vt:lpstr>
      <vt:lpstr>BILAN DE FEVRIER 2019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CCGIM</cp:lastModifiedBy>
  <cp:lastPrinted>2018-11-05T11:30:34Z</cp:lastPrinted>
  <dcterms:created xsi:type="dcterms:W3CDTF">2015-04-15T15:36:35Z</dcterms:created>
  <dcterms:modified xsi:type="dcterms:W3CDTF">2019-03-14T08:34:56Z</dcterms:modified>
</cp:coreProperties>
</file>