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FOFANA KOURANIMA\LES BILANS MENSUELS\"/>
    </mc:Choice>
  </mc:AlternateContent>
  <bookViews>
    <workbookView xWindow="240" yWindow="45" windowWidth="19440" windowHeight="7995" activeTab="3"/>
  </bookViews>
  <sheets>
    <sheet name="BAUX DE JANVIER 2019" sheetId="2" r:id="rId1"/>
    <sheet name="LOYERS ENCAISSES FEVRIER 19" sheetId="4" r:id="rId2"/>
    <sheet name="LOYERS ENCAISSES JANVIER 19" sheetId="5" r:id="rId3"/>
    <sheet name="BILAN JANVIER 2019" sheetId="3" r:id="rId4"/>
  </sheets>
  <calcPr calcId="152511"/>
</workbook>
</file>

<file path=xl/calcChain.xml><?xml version="1.0" encoding="utf-8"?>
<calcChain xmlns="http://schemas.openxmlformats.org/spreadsheetml/2006/main">
  <c r="B15" i="3" l="1"/>
  <c r="I19" i="4"/>
  <c r="H19" i="4"/>
  <c r="G19" i="4"/>
  <c r="F19" i="4"/>
  <c r="E19" i="4"/>
  <c r="J17" i="4"/>
  <c r="J16" i="4"/>
  <c r="J15" i="4"/>
  <c r="J14" i="4"/>
  <c r="J13" i="4"/>
  <c r="J12" i="4"/>
  <c r="J11" i="4"/>
  <c r="J10" i="4"/>
  <c r="J9" i="4"/>
  <c r="J8" i="4"/>
  <c r="J19" i="4" s="1"/>
  <c r="I17" i="5" l="1"/>
  <c r="H17" i="5"/>
  <c r="G17" i="5"/>
  <c r="F17" i="5"/>
  <c r="E17" i="5"/>
  <c r="J16" i="5"/>
  <c r="J15" i="5"/>
  <c r="J14" i="5"/>
  <c r="J13" i="5"/>
  <c r="J12" i="5"/>
  <c r="J11" i="5"/>
  <c r="J10" i="5"/>
  <c r="J9" i="5"/>
  <c r="J8" i="5"/>
  <c r="J7" i="5"/>
  <c r="J17" i="5" s="1"/>
  <c r="G13" i="2" l="1"/>
  <c r="G14" i="2" s="1"/>
  <c r="G15" i="2" l="1"/>
  <c r="G16" i="2" s="1"/>
  <c r="G17" i="2"/>
  <c r="H17" i="2" s="1"/>
  <c r="C12" i="3" l="1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</calcChain>
</file>

<file path=xl/sharedStrings.xml><?xml version="1.0" encoding="utf-8"?>
<sst xmlns="http://schemas.openxmlformats.org/spreadsheetml/2006/main" count="233" uniqueCount="167">
  <si>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</si>
  <si>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</si>
  <si>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</si>
  <si>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</si>
  <si>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</si>
  <si>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</si>
  <si>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</si>
  <si>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</si>
  <si>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</si>
  <si>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</si>
  <si>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</si>
  <si>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</si>
  <si>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</si>
  <si>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</si>
  <si>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</si>
  <si>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</si>
  <si>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</si>
  <si>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</si>
  <si>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</si>
  <si>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</si>
  <si>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</si>
  <si>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</si>
  <si>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</si>
  <si>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</si>
  <si>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</si>
  <si>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</si>
  <si>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</si>
  <si>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</si>
  <si>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</si>
  <si>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</si>
  <si>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</si>
  <si>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</si>
  <si>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</si>
  <si>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</si>
  <si>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</si>
  <si>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</si>
  <si>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</si>
  <si>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</si>
  <si>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</si>
  <si>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</si>
  <si>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</si>
  <si>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</si>
  <si>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</si>
  <si>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</si>
  <si>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</si>
  <si>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</si>
  <si>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</si>
  <si>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</si>
  <si>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</si>
  <si>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</si>
  <si>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</si>
  <si>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</si>
  <si>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</si>
  <si>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</si>
  <si>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</si>
  <si>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</si>
  <si>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</si>
  <si>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</si>
  <si>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</si>
  <si>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</si>
  <si>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</si>
  <si>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</si>
  <si>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</si>
  <si>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</si>
  <si>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</si>
  <si>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</si>
  <si>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</si>
  <si>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</si>
  <si>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</si>
  <si>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</si>
  <si>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</si>
  <si>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</si>
  <si>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</si>
  <si>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</si>
  <si>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</si>
  <si>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</si>
  <si>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</si>
  <si>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</si>
  <si>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</si>
  <si>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</si>
  <si>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</si>
  <si>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</si>
  <si>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</si>
  <si>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</si>
  <si>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</si>
  <si>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</si>
  <si>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</si>
  <si>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</si>
  <si>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</si>
  <si>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</si>
  <si>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</si>
  <si>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</si>
  <si>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</si>
  <si>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</si>
  <si>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</si>
  <si>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</si>
  <si>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</si>
  <si>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</si>
  <si>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</si>
  <si>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</si>
  <si>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</si>
  <si>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</si>
  <si>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3G2</t>
  </si>
  <si>
    <t>TOURE KOSSA BLE ERIC (SGBCI)</t>
  </si>
  <si>
    <t>3D1</t>
  </si>
  <si>
    <t>PRELEVEMENT DIRECT DES IMPOTS 12% SUR LES BAUX</t>
  </si>
  <si>
    <t>BAH ALLASSANE</t>
  </si>
  <si>
    <t>47135692</t>
  </si>
  <si>
    <t>09241251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</si>
  <si>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</si>
  <si>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</si>
  <si>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</si>
  <si>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</si>
  <si>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</si>
  <si>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</si>
  <si>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</si>
  <si>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</si>
  <si>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</si>
  <si>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</si>
  <si>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</si>
  <si>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</si>
  <si>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MONTANT TOTAL VIRE 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</si>
  <si>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</si>
  <si>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</si>
  <si>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</si>
  <si>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</si>
  <si>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</si>
  <si>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</si>
  <si>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08511244-09805919</t>
  </si>
  <si>
    <t xml:space="preserve">Mlle DIOMANDE KONIA </t>
  </si>
  <si>
    <t>78740950</t>
  </si>
  <si>
    <t>1G1</t>
  </si>
  <si>
    <t>ORANGE MONEY</t>
  </si>
  <si>
    <t>Mlle AKOUSSAN GAÏZO INGRID MARLENE</t>
  </si>
  <si>
    <t>77352482</t>
  </si>
  <si>
    <t>Mlle  COULIBALY KOLO MARTINE</t>
  </si>
  <si>
    <t>06954628</t>
  </si>
  <si>
    <t>ENFANTS FOFANA</t>
  </si>
  <si>
    <t>Mlle AKOUSSAN GAÏZO INGRID MARLENE  A PAYE DEUX MOIS D'AVANCE OCTOBRE ET NOVEMBRE 2018 LE 05 OCTOBRE 2018. DEBUT DES ENCAISSEMENTS LE 01 DECEMBRE 2018</t>
  </si>
  <si>
    <t>Mlle  COULIBALY KOLO MARTINE  A PAYE DEUX MOIS D'AVANCE OCTOBRE ET NOVEMBRE 2018 LE 05 OCTOBRE 2018. DEBUT DES ENCAISSEMENTS LE 01 DECEMBRE 2018</t>
  </si>
  <si>
    <t>BHCI</t>
  </si>
  <si>
    <t>C2-F4 - LIBERE PAR LES CHINOIS LE 15/12/2018. 1 MOIS PRIS POUR LE LOYER DE DECEMBRE 2018 ET 2 MOIS PRIS POUR LA MISE EN ETAT ET LA PEINTURE INTERIEURE.</t>
  </si>
  <si>
    <t>RELEVE MENSUEL DES BAUX : MOIS DE JANVIER 2019</t>
  </si>
  <si>
    <t>ETAT DES ENCAISSEMENTS : MOIS DE FEVRIER 2019</t>
  </si>
  <si>
    <t>BILAN : MOIS DE JANVIER 2019</t>
  </si>
  <si>
    <t>ETAT DES ENCAISSEMENTS : MOIS DE JANVIER 2019</t>
  </si>
  <si>
    <t>13/02/19</t>
  </si>
  <si>
    <t>01/02/19</t>
  </si>
  <si>
    <t>ORABGE MONEY</t>
  </si>
  <si>
    <t>10/02/19</t>
  </si>
  <si>
    <t>09/02/19</t>
  </si>
  <si>
    <t>30/01/19</t>
  </si>
  <si>
    <t>4000F</t>
  </si>
  <si>
    <t>21/01/19 ESPECES</t>
  </si>
  <si>
    <t>12/02/19</t>
  </si>
  <si>
    <t>11/02/19</t>
  </si>
  <si>
    <t>MTN MOMO</t>
  </si>
  <si>
    <t>21/01/19 OM</t>
  </si>
  <si>
    <t>17/01/19</t>
  </si>
  <si>
    <t>Mlle AKOUSSAN GAÏZO INGRID MARLENE   1G1 : mutation sodeci 26705 F + impayés soldés SODECI 22249 F</t>
  </si>
  <si>
    <t>N'A PU DEMENAGER PAR MANQUE DE COMPTEUR SODECI QU'EN  NOVEMBRE 2018, SERA ENCAISSEE A PARTIR DE JANVIER 2019</t>
  </si>
  <si>
    <t xml:space="preserve">TRAVAUX DE REMISE EN ETAT EVALUES A 456 390 F CFA, </t>
  </si>
  <si>
    <t>FACTURE DE CIE DES CHINOIS N° 118 REGLEE PAR MOOV LE 29/12/2018 : 6 250 F - N° RECU 3785384</t>
  </si>
  <si>
    <t>RESTE DE CAUTION DISPONIBLE AU CCGIM : 184 796 F CFA. (240 000 - 26 705 -22 249 -6 250)</t>
  </si>
  <si>
    <t>YOPOUGON NIANGON ACADEMIE 01/19</t>
  </si>
  <si>
    <t>YOPOUGON NIANGON ACADEMIE 02/19</t>
  </si>
  <si>
    <t>TOTAL VERSE LE 14/02/2019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</si>
</sst>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/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49" fontId="17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15" zoomScaleNormal="115" workbookViewId="0">
      <selection activeCell="A6" sqref="A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12" t="s">
        <v>142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13" t="s">
        <v>6</v>
      </c>
      <c r="K3" s="113"/>
      <c r="L3" s="113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13" t="s">
        <v>84</v>
      </c>
      <c r="K4" s="113"/>
      <c r="L4" s="113"/>
    </row>
    <row r="5" spans="1:12" ht="18.75" x14ac:dyDescent="0.3">
      <c r="A5" s="76"/>
      <c r="J5" s="115" t="s">
        <v>85</v>
      </c>
      <c r="K5" s="115"/>
      <c r="L5" s="115"/>
    </row>
    <row r="6" spans="1:12" ht="31.5" x14ac:dyDescent="0.25">
      <c r="A6" s="131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14" t="s">
        <v>19</v>
      </c>
      <c r="K6" s="114"/>
      <c r="L6" s="75" t="s">
        <v>20</v>
      </c>
    </row>
    <row r="7" spans="1:12" ht="15.75" x14ac:dyDescent="0.25">
      <c r="A7" s="8">
        <v>1</v>
      </c>
      <c r="B7" s="15" t="s">
        <v>36</v>
      </c>
      <c r="C7" s="56" t="s">
        <v>37</v>
      </c>
      <c r="D7" s="8">
        <v>28226</v>
      </c>
      <c r="E7" s="43" t="s">
        <v>29</v>
      </c>
      <c r="F7" s="10" t="s">
        <v>38</v>
      </c>
      <c r="G7" s="8">
        <v>70000</v>
      </c>
      <c r="H7" s="43"/>
      <c r="I7" s="9"/>
      <c r="J7" s="8"/>
      <c r="K7" s="9"/>
      <c r="L7" s="10" t="s">
        <v>39</v>
      </c>
    </row>
    <row r="8" spans="1:12" ht="15.75" x14ac:dyDescent="0.25">
      <c r="A8" s="8">
        <v>2</v>
      </c>
      <c r="B8" s="7" t="s">
        <v>103</v>
      </c>
      <c r="C8" s="56" t="s">
        <v>28</v>
      </c>
      <c r="D8" s="8">
        <v>44521</v>
      </c>
      <c r="E8" s="43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56" t="s">
        <v>28</v>
      </c>
      <c r="D9" s="8">
        <v>41401</v>
      </c>
      <c r="E9" s="43" t="s">
        <v>29</v>
      </c>
      <c r="F9" s="10" t="s">
        <v>33</v>
      </c>
      <c r="G9" s="8">
        <v>70000</v>
      </c>
      <c r="H9" s="14"/>
      <c r="I9" s="8"/>
      <c r="J9" s="79">
        <v>57636449</v>
      </c>
      <c r="K9" s="80"/>
      <c r="L9" s="10" t="s">
        <v>34</v>
      </c>
    </row>
    <row r="10" spans="1:12" ht="15.75" customHeight="1" x14ac:dyDescent="0.25">
      <c r="A10" s="8">
        <v>4</v>
      </c>
      <c r="B10" s="7" t="s">
        <v>86</v>
      </c>
      <c r="C10" s="56" t="s">
        <v>22</v>
      </c>
      <c r="D10" s="8">
        <v>67664</v>
      </c>
      <c r="E10" s="43" t="s">
        <v>23</v>
      </c>
      <c r="F10" s="10"/>
      <c r="G10" s="8">
        <v>70000</v>
      </c>
      <c r="H10" s="14"/>
      <c r="I10" s="8"/>
      <c r="J10" s="79" t="s">
        <v>87</v>
      </c>
      <c r="K10" s="79" t="s">
        <v>88</v>
      </c>
      <c r="L10" s="10" t="s">
        <v>61</v>
      </c>
    </row>
    <row r="11" spans="1:12" ht="15.75" customHeight="1" x14ac:dyDescent="0.25">
      <c r="A11" s="8">
        <v>5</v>
      </c>
      <c r="B11" s="7" t="s">
        <v>21</v>
      </c>
      <c r="C11" s="56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79" t="s">
        <v>25</v>
      </c>
      <c r="K11" s="81"/>
      <c r="L11" s="13" t="s">
        <v>26</v>
      </c>
    </row>
    <row r="12" spans="1:12" ht="15.75" x14ac:dyDescent="0.25">
      <c r="A12" s="8">
        <v>6</v>
      </c>
      <c r="B12" s="15" t="s">
        <v>96</v>
      </c>
      <c r="C12" s="56" t="s">
        <v>28</v>
      </c>
      <c r="D12" s="8">
        <v>48716</v>
      </c>
      <c r="E12" s="43" t="s">
        <v>29</v>
      </c>
      <c r="F12" s="10" t="s">
        <v>97</v>
      </c>
      <c r="G12" s="8">
        <v>90000</v>
      </c>
      <c r="H12" s="8">
        <v>210000</v>
      </c>
      <c r="I12" s="52"/>
      <c r="J12" s="79" t="s">
        <v>98</v>
      </c>
      <c r="K12" s="79" t="s">
        <v>99</v>
      </c>
      <c r="L12" s="10" t="s">
        <v>100</v>
      </c>
    </row>
    <row r="13" spans="1:12" ht="15" customHeight="1" x14ac:dyDescent="0.25">
      <c r="A13" s="100" t="s">
        <v>40</v>
      </c>
      <c r="B13" s="101"/>
      <c r="C13" s="101"/>
      <c r="D13" s="101"/>
      <c r="E13" s="101"/>
      <c r="F13" s="102"/>
      <c r="G13" s="16">
        <f>SUM(G7:G12)</f>
        <v>440000</v>
      </c>
      <c r="H13" s="17"/>
      <c r="I13" s="16"/>
      <c r="J13" s="18"/>
      <c r="K13" s="18"/>
    </row>
    <row r="14" spans="1:12" ht="15" customHeight="1" x14ac:dyDescent="0.25">
      <c r="A14" s="103" t="s">
        <v>105</v>
      </c>
      <c r="B14" s="104"/>
      <c r="C14" s="104"/>
      <c r="D14" s="104"/>
      <c r="E14" s="104"/>
      <c r="F14" s="105"/>
      <c r="G14" s="19">
        <f>(G13*0.12)</f>
        <v>52800</v>
      </c>
      <c r="H14" s="20"/>
      <c r="I14" s="21"/>
      <c r="J14" s="18"/>
      <c r="K14" s="18"/>
    </row>
    <row r="15" spans="1:12" ht="15" customHeight="1" x14ac:dyDescent="0.25">
      <c r="A15" s="103" t="s">
        <v>120</v>
      </c>
      <c r="B15" s="104"/>
      <c r="C15" s="104"/>
      <c r="D15" s="104"/>
      <c r="E15" s="104"/>
      <c r="F15" s="105"/>
      <c r="G15" s="46">
        <f>G13-G14</f>
        <v>387200</v>
      </c>
      <c r="H15" s="20"/>
      <c r="I15" s="21"/>
      <c r="J15" s="18"/>
      <c r="K15" s="18"/>
    </row>
    <row r="16" spans="1:12" ht="15" customHeight="1" x14ac:dyDescent="0.25">
      <c r="A16" s="106" t="s">
        <v>121</v>
      </c>
      <c r="B16" s="107"/>
      <c r="C16" s="107"/>
      <c r="D16" s="107"/>
      <c r="E16" s="107"/>
      <c r="F16" s="108"/>
      <c r="G16" s="46">
        <f>SUM(G15:G15)</f>
        <v>387200</v>
      </c>
      <c r="H16" s="20"/>
      <c r="I16" s="21"/>
      <c r="J16" s="18"/>
      <c r="K16" s="18"/>
    </row>
    <row r="17" spans="1:10" ht="15" customHeight="1" x14ac:dyDescent="0.25">
      <c r="A17" s="109" t="s">
        <v>122</v>
      </c>
      <c r="B17" s="110"/>
      <c r="C17" s="110"/>
      <c r="D17" s="110"/>
      <c r="E17" s="110"/>
      <c r="F17" s="111"/>
      <c r="G17" s="63">
        <f>G13*0.05</f>
        <v>22000</v>
      </c>
      <c r="H17" s="116">
        <f>SUM(G17:G17)</f>
        <v>22000</v>
      </c>
      <c r="I17" s="116"/>
      <c r="J17" s="22"/>
    </row>
  </sheetData>
  <mergeCells count="11">
    <mergeCell ref="A1:K1"/>
    <mergeCell ref="J3:L3"/>
    <mergeCell ref="J6:K6"/>
    <mergeCell ref="J5:L5"/>
    <mergeCell ref="J4:L4"/>
    <mergeCell ref="H17:I17"/>
    <mergeCell ref="A13:F13"/>
    <mergeCell ref="A14:F14"/>
    <mergeCell ref="A15:F15"/>
    <mergeCell ref="A16:F16"/>
    <mergeCell ref="A17:F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XFD1048576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4" ht="20.25" customHeight="1" x14ac:dyDescent="0.25">
      <c r="A1" s="122" t="s">
        <v>143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4" ht="18.75" x14ac:dyDescent="0.3">
      <c r="A2" s="120" t="s">
        <v>0</v>
      </c>
      <c r="B2" s="120"/>
      <c r="C2" s="120"/>
      <c r="D2" s="120"/>
      <c r="E2" s="121" t="s">
        <v>91</v>
      </c>
      <c r="F2" s="121"/>
      <c r="G2" s="121"/>
      <c r="H2" s="121"/>
      <c r="I2" s="121"/>
      <c r="J2" s="96"/>
      <c r="K2" s="96" t="s">
        <v>2</v>
      </c>
      <c r="L2" s="96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98" t="s">
        <v>94</v>
      </c>
      <c r="L3" s="98"/>
    </row>
    <row r="4" spans="1:14" ht="18.75" x14ac:dyDescent="0.3">
      <c r="A4" s="2" t="s">
        <v>7</v>
      </c>
      <c r="D4" s="96" t="s">
        <v>41</v>
      </c>
      <c r="E4" s="96"/>
      <c r="F4" s="96"/>
      <c r="G4" s="96"/>
      <c r="H4" s="96" t="s">
        <v>42</v>
      </c>
      <c r="I4" s="96"/>
      <c r="J4" s="96"/>
      <c r="K4" s="95" t="s">
        <v>84</v>
      </c>
      <c r="L4" s="95"/>
      <c r="M4" s="95"/>
    </row>
    <row r="5" spans="1:14" x14ac:dyDescent="0.25">
      <c r="K5" s="97" t="s">
        <v>85</v>
      </c>
      <c r="L5" s="97"/>
      <c r="M5" s="97"/>
    </row>
    <row r="6" spans="1:14" x14ac:dyDescent="0.25">
      <c r="K6" s="94"/>
      <c r="L6" s="94"/>
      <c r="M6" s="97"/>
    </row>
    <row r="7" spans="1:14" ht="12.75" customHeight="1" x14ac:dyDescent="0.25">
      <c r="A7" s="93" t="s">
        <v>10</v>
      </c>
      <c r="B7" s="26" t="s">
        <v>11</v>
      </c>
      <c r="C7" s="26" t="s">
        <v>45</v>
      </c>
      <c r="D7" s="26" t="s">
        <v>19</v>
      </c>
      <c r="E7" s="26" t="s">
        <v>46</v>
      </c>
      <c r="F7" s="26" t="s">
        <v>111</v>
      </c>
      <c r="G7" s="26" t="s">
        <v>47</v>
      </c>
      <c r="H7" s="27" t="s">
        <v>48</v>
      </c>
      <c r="I7" s="26" t="s">
        <v>17</v>
      </c>
      <c r="J7" s="28" t="s">
        <v>49</v>
      </c>
      <c r="K7" s="26" t="s">
        <v>50</v>
      </c>
      <c r="L7" s="28" t="s">
        <v>83</v>
      </c>
      <c r="M7" s="45"/>
    </row>
    <row r="8" spans="1:14" ht="14.25" customHeight="1" x14ac:dyDescent="0.25">
      <c r="A8" s="13">
        <v>1</v>
      </c>
      <c r="B8" s="48" t="s">
        <v>92</v>
      </c>
      <c r="C8" s="30" t="s">
        <v>57</v>
      </c>
      <c r="D8" s="47" t="s">
        <v>93</v>
      </c>
      <c r="E8" s="54">
        <v>35000</v>
      </c>
      <c r="F8" s="54">
        <v>3500</v>
      </c>
      <c r="G8" s="54"/>
      <c r="H8" s="54">
        <v>35000</v>
      </c>
      <c r="I8" s="54"/>
      <c r="J8" s="54">
        <f>SUM(H8:I8)</f>
        <v>35000</v>
      </c>
      <c r="K8" s="62" t="s">
        <v>150</v>
      </c>
      <c r="L8" s="55" t="s">
        <v>132</v>
      </c>
      <c r="N8" s="69"/>
    </row>
    <row r="9" spans="1:14" ht="14.25" customHeight="1" x14ac:dyDescent="0.25">
      <c r="A9" s="13">
        <v>2</v>
      </c>
      <c r="B9" s="48" t="s">
        <v>112</v>
      </c>
      <c r="C9" s="30" t="s">
        <v>60</v>
      </c>
      <c r="D9" s="47" t="s">
        <v>113</v>
      </c>
      <c r="E9" s="54">
        <v>35000</v>
      </c>
      <c r="F9" s="54">
        <v>35000</v>
      </c>
      <c r="G9" s="54">
        <v>203000</v>
      </c>
      <c r="H9" s="54"/>
      <c r="I9" s="54">
        <v>35000</v>
      </c>
      <c r="J9" s="54">
        <f t="shared" ref="J9:J17" si="0">SUM(H9:I9)</f>
        <v>35000</v>
      </c>
      <c r="K9" s="62"/>
      <c r="L9" s="55" t="s">
        <v>153</v>
      </c>
    </row>
    <row r="10" spans="1:14" ht="17.25" customHeight="1" x14ac:dyDescent="0.25">
      <c r="A10" s="13">
        <v>3</v>
      </c>
      <c r="B10" s="48" t="s">
        <v>123</v>
      </c>
      <c r="C10" s="30" t="s">
        <v>35</v>
      </c>
      <c r="D10" s="47" t="s">
        <v>124</v>
      </c>
      <c r="E10" s="54">
        <v>70000</v>
      </c>
      <c r="F10" s="54"/>
      <c r="G10" s="54"/>
      <c r="H10" s="54">
        <v>70000</v>
      </c>
      <c r="I10" s="54"/>
      <c r="J10" s="54">
        <f t="shared" si="0"/>
        <v>70000</v>
      </c>
      <c r="K10" s="62" t="s">
        <v>154</v>
      </c>
      <c r="L10" s="55" t="s">
        <v>132</v>
      </c>
      <c r="N10" s="69"/>
    </row>
    <row r="11" spans="1:14" ht="17.25" customHeight="1" x14ac:dyDescent="0.25">
      <c r="A11" s="13">
        <v>4</v>
      </c>
      <c r="B11" s="48"/>
      <c r="C11" s="30" t="s">
        <v>69</v>
      </c>
      <c r="D11" s="29"/>
      <c r="E11" s="54">
        <v>120000</v>
      </c>
      <c r="F11" s="54"/>
      <c r="G11" s="54"/>
      <c r="H11" s="54"/>
      <c r="I11" s="54"/>
      <c r="J11" s="54">
        <f t="shared" si="0"/>
        <v>0</v>
      </c>
      <c r="K11" s="62"/>
      <c r="L11" s="55"/>
    </row>
    <row r="12" spans="1:14" ht="20.25" customHeight="1" x14ac:dyDescent="0.25">
      <c r="A12" s="13">
        <v>5</v>
      </c>
      <c r="B12" s="48" t="s">
        <v>125</v>
      </c>
      <c r="C12" s="30" t="s">
        <v>51</v>
      </c>
      <c r="D12" s="47" t="s">
        <v>126</v>
      </c>
      <c r="E12" s="54">
        <v>30000</v>
      </c>
      <c r="F12" s="54">
        <v>18000</v>
      </c>
      <c r="G12" s="54">
        <v>58000</v>
      </c>
      <c r="H12" s="54">
        <v>30000</v>
      </c>
      <c r="I12" s="54">
        <v>10000</v>
      </c>
      <c r="J12" s="54">
        <f t="shared" si="0"/>
        <v>40000</v>
      </c>
      <c r="K12" s="62" t="s">
        <v>155</v>
      </c>
      <c r="L12" s="55" t="s">
        <v>156</v>
      </c>
    </row>
    <row r="13" spans="1:14" ht="18" customHeight="1" x14ac:dyDescent="0.25">
      <c r="A13" s="13">
        <v>6</v>
      </c>
      <c r="B13" s="48" t="s">
        <v>129</v>
      </c>
      <c r="C13" s="30" t="s">
        <v>64</v>
      </c>
      <c r="D13" s="47" t="s">
        <v>130</v>
      </c>
      <c r="E13" s="54">
        <v>40000</v>
      </c>
      <c r="F13" s="54">
        <v>8000</v>
      </c>
      <c r="G13" s="54">
        <v>48000</v>
      </c>
      <c r="H13" s="54">
        <v>40000</v>
      </c>
      <c r="I13" s="54"/>
      <c r="J13" s="54">
        <f t="shared" si="0"/>
        <v>40000</v>
      </c>
      <c r="K13" s="62" t="s">
        <v>154</v>
      </c>
      <c r="L13" s="55" t="s">
        <v>132</v>
      </c>
    </row>
    <row r="14" spans="1:14" ht="13.5" customHeight="1" x14ac:dyDescent="0.25">
      <c r="A14" s="13">
        <v>7</v>
      </c>
      <c r="B14" s="82" t="s">
        <v>133</v>
      </c>
      <c r="C14" s="30" t="s">
        <v>131</v>
      </c>
      <c r="D14" s="29" t="s">
        <v>134</v>
      </c>
      <c r="E14" s="54">
        <v>50000</v>
      </c>
      <c r="F14" s="54">
        <v>5000</v>
      </c>
      <c r="G14" s="54">
        <v>55000</v>
      </c>
      <c r="H14" s="54"/>
      <c r="I14" s="54">
        <v>50000</v>
      </c>
      <c r="J14" s="54">
        <f t="shared" si="0"/>
        <v>50000</v>
      </c>
      <c r="K14" s="62"/>
      <c r="L14" s="55" t="s">
        <v>157</v>
      </c>
    </row>
    <row r="15" spans="1:14" ht="15.75" x14ac:dyDescent="0.25">
      <c r="A15" s="13"/>
      <c r="B15" s="83"/>
      <c r="C15" s="30" t="s">
        <v>89</v>
      </c>
      <c r="D15" s="47"/>
      <c r="E15" s="54">
        <v>50000</v>
      </c>
      <c r="F15" s="54"/>
      <c r="G15" s="54"/>
      <c r="H15" s="54"/>
      <c r="I15" s="54"/>
      <c r="J15" s="54">
        <f t="shared" si="0"/>
        <v>0</v>
      </c>
      <c r="K15" s="62"/>
      <c r="L15" s="55"/>
    </row>
    <row r="16" spans="1:14" ht="15.75" x14ac:dyDescent="0.25">
      <c r="A16" s="13">
        <v>8</v>
      </c>
      <c r="B16" s="83" t="s">
        <v>135</v>
      </c>
      <c r="C16" s="30" t="s">
        <v>66</v>
      </c>
      <c r="D16" s="29" t="s">
        <v>136</v>
      </c>
      <c r="E16" s="54">
        <v>50000</v>
      </c>
      <c r="F16" s="54">
        <v>5000</v>
      </c>
      <c r="G16" s="54"/>
      <c r="H16" s="54">
        <v>50000</v>
      </c>
      <c r="I16" s="54">
        <v>50000</v>
      </c>
      <c r="J16" s="54">
        <f t="shared" si="0"/>
        <v>100000</v>
      </c>
      <c r="K16" s="62" t="s">
        <v>158</v>
      </c>
      <c r="L16" s="55" t="s">
        <v>156</v>
      </c>
    </row>
    <row r="17" spans="1:12" ht="18" customHeight="1" x14ac:dyDescent="0.25">
      <c r="A17" s="13"/>
      <c r="B17" s="61"/>
      <c r="C17" s="30" t="s">
        <v>67</v>
      </c>
      <c r="D17" s="47"/>
      <c r="E17" s="54">
        <v>50000</v>
      </c>
      <c r="F17" s="54"/>
      <c r="G17" s="54"/>
      <c r="H17" s="54"/>
      <c r="I17" s="54"/>
      <c r="J17" s="54">
        <f t="shared" si="0"/>
        <v>0</v>
      </c>
      <c r="K17" s="62"/>
      <c r="L17" s="55"/>
    </row>
    <row r="18" spans="1:12" ht="15.75" x14ac:dyDescent="0.25">
      <c r="A18" s="84">
        <v>9</v>
      </c>
      <c r="B18" s="85" t="s">
        <v>137</v>
      </c>
      <c r="C18" s="84" t="s">
        <v>68</v>
      </c>
      <c r="D18" s="86"/>
      <c r="E18" s="87"/>
      <c r="F18" s="88"/>
      <c r="G18" s="88"/>
      <c r="H18" s="87"/>
      <c r="I18" s="87"/>
      <c r="J18" s="87"/>
      <c r="K18" s="89"/>
      <c r="L18" s="90"/>
    </row>
    <row r="19" spans="1:12" ht="18" customHeight="1" x14ac:dyDescent="0.3">
      <c r="A19" s="123" t="s">
        <v>70</v>
      </c>
      <c r="B19" s="124"/>
      <c r="C19" s="124"/>
      <c r="D19" s="125"/>
      <c r="E19" s="70">
        <f>SUM(E8:E18)</f>
        <v>530000</v>
      </c>
      <c r="F19" s="70">
        <f t="shared" ref="F19:J19" si="1">SUM(F8:F18)</f>
        <v>74500</v>
      </c>
      <c r="G19" s="70">
        <f t="shared" si="1"/>
        <v>364000</v>
      </c>
      <c r="H19" s="70">
        <f t="shared" si="1"/>
        <v>225000</v>
      </c>
      <c r="I19" s="70">
        <f t="shared" si="1"/>
        <v>145000</v>
      </c>
      <c r="J19" s="70">
        <f t="shared" si="1"/>
        <v>370000</v>
      </c>
      <c r="K19" s="99" t="s">
        <v>146</v>
      </c>
      <c r="L19" s="32" t="s">
        <v>127</v>
      </c>
    </row>
    <row r="21" spans="1:12" x14ac:dyDescent="0.25">
      <c r="A21" s="118" t="s">
        <v>159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</row>
    <row r="23" spans="1:12" x14ac:dyDescent="0.25">
      <c r="A23" s="118" t="s">
        <v>139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</row>
    <row r="24" spans="1:12" x14ac:dyDescent="0.25">
      <c r="A24" s="113" t="s">
        <v>160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</row>
    <row r="26" spans="1:12" x14ac:dyDescent="0.25">
      <c r="A26" s="113" t="s">
        <v>141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</row>
    <row r="27" spans="1:12" x14ac:dyDescent="0.25">
      <c r="A27" s="113" t="s">
        <v>161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</row>
    <row r="28" spans="1:12" x14ac:dyDescent="0.25">
      <c r="A28" s="113" t="s">
        <v>162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</row>
    <row r="29" spans="1:12" x14ac:dyDescent="0.25">
      <c r="A29" s="120" t="s">
        <v>163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</row>
  </sheetData>
  <mergeCells count="11">
    <mergeCell ref="A29:L29"/>
    <mergeCell ref="A1:L1"/>
    <mergeCell ref="A19:D19"/>
    <mergeCell ref="A21:L21"/>
    <mergeCell ref="A24:L24"/>
    <mergeCell ref="A27:L27"/>
    <mergeCell ref="A26:L26"/>
    <mergeCell ref="A28:L28"/>
    <mergeCell ref="A23:L23"/>
    <mergeCell ref="A2:D2"/>
    <mergeCell ref="E2:I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D23" sqref="D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22" t="s">
        <v>145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4" ht="18.75" x14ac:dyDescent="0.3">
      <c r="A2" s="2" t="s">
        <v>0</v>
      </c>
      <c r="E2" s="121" t="s">
        <v>91</v>
      </c>
      <c r="F2" s="121"/>
      <c r="G2" s="121"/>
      <c r="H2" s="121"/>
      <c r="I2" s="121"/>
      <c r="J2" s="121"/>
      <c r="K2" s="121" t="s">
        <v>2</v>
      </c>
      <c r="L2" s="121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28" t="s">
        <v>94</v>
      </c>
      <c r="L3" s="128"/>
    </row>
    <row r="4" spans="1:14" ht="18.75" x14ac:dyDescent="0.3">
      <c r="A4" s="2" t="s">
        <v>7</v>
      </c>
      <c r="D4" s="96" t="s">
        <v>41</v>
      </c>
      <c r="E4" s="96"/>
      <c r="F4" s="96"/>
      <c r="G4" s="96"/>
      <c r="H4" s="96" t="s">
        <v>42</v>
      </c>
      <c r="I4" s="96"/>
      <c r="J4" s="96"/>
      <c r="K4" s="113" t="s">
        <v>84</v>
      </c>
      <c r="L4" s="113"/>
      <c r="M4" s="113"/>
    </row>
    <row r="5" spans="1:14" x14ac:dyDescent="0.25">
      <c r="K5" s="115" t="s">
        <v>85</v>
      </c>
      <c r="L5" s="115"/>
      <c r="M5" s="127"/>
    </row>
    <row r="6" spans="1:14" x14ac:dyDescent="0.25">
      <c r="A6" s="93" t="s">
        <v>10</v>
      </c>
      <c r="B6" s="26" t="s">
        <v>11</v>
      </c>
      <c r="C6" s="26" t="s">
        <v>45</v>
      </c>
      <c r="D6" s="26" t="s">
        <v>19</v>
      </c>
      <c r="E6" s="26" t="s">
        <v>46</v>
      </c>
      <c r="F6" s="26" t="s">
        <v>47</v>
      </c>
      <c r="G6" s="26" t="s">
        <v>111</v>
      </c>
      <c r="H6" s="27" t="s">
        <v>48</v>
      </c>
      <c r="I6" s="26" t="s">
        <v>17</v>
      </c>
      <c r="J6" s="28" t="s">
        <v>49</v>
      </c>
      <c r="K6" s="26" t="s">
        <v>50</v>
      </c>
      <c r="L6" s="28" t="s">
        <v>83</v>
      </c>
      <c r="M6" s="45"/>
    </row>
    <row r="7" spans="1:14" ht="15.75" x14ac:dyDescent="0.25">
      <c r="A7" s="13">
        <v>1</v>
      </c>
      <c r="B7" s="57" t="s">
        <v>106</v>
      </c>
      <c r="C7" s="58" t="s">
        <v>52</v>
      </c>
      <c r="D7" s="59" t="s">
        <v>107</v>
      </c>
      <c r="E7" s="54">
        <v>30000</v>
      </c>
      <c r="F7" s="54"/>
      <c r="G7" s="54">
        <v>9000</v>
      </c>
      <c r="H7" s="54">
        <v>30000</v>
      </c>
      <c r="I7" s="74"/>
      <c r="J7" s="31">
        <f>SUM(H7:I7)</f>
        <v>30000</v>
      </c>
      <c r="K7" s="53" t="s">
        <v>146</v>
      </c>
      <c r="L7" s="77" t="s">
        <v>132</v>
      </c>
    </row>
    <row r="8" spans="1:14" ht="15.75" x14ac:dyDescent="0.25">
      <c r="A8" s="13">
        <v>2</v>
      </c>
      <c r="B8" s="57" t="s">
        <v>101</v>
      </c>
      <c r="C8" s="58" t="s">
        <v>53</v>
      </c>
      <c r="D8" s="59" t="s">
        <v>108</v>
      </c>
      <c r="E8" s="54">
        <v>30000</v>
      </c>
      <c r="F8" s="54">
        <v>12000</v>
      </c>
      <c r="G8" s="54">
        <v>15000</v>
      </c>
      <c r="H8" s="54">
        <v>30000</v>
      </c>
      <c r="I8" s="74"/>
      <c r="J8" s="31">
        <f t="shared" ref="J8:J16" si="0">SUM(H8:I8)</f>
        <v>30000</v>
      </c>
      <c r="K8" s="53" t="s">
        <v>146</v>
      </c>
      <c r="L8" s="77" t="s">
        <v>132</v>
      </c>
      <c r="N8" s="69"/>
    </row>
    <row r="9" spans="1:14" ht="15.75" x14ac:dyDescent="0.25">
      <c r="A9" s="13">
        <v>3</v>
      </c>
      <c r="B9" s="57" t="s">
        <v>54</v>
      </c>
      <c r="C9" s="58" t="s">
        <v>55</v>
      </c>
      <c r="D9" s="59" t="s">
        <v>109</v>
      </c>
      <c r="E9" s="54">
        <v>30000</v>
      </c>
      <c r="F9" s="54">
        <v>136000</v>
      </c>
      <c r="G9" s="54">
        <v>15000</v>
      </c>
      <c r="H9" s="54"/>
      <c r="I9" s="74"/>
      <c r="J9" s="31">
        <f t="shared" si="0"/>
        <v>0</v>
      </c>
      <c r="K9" s="53"/>
      <c r="L9" s="72"/>
    </row>
    <row r="10" spans="1:14" ht="15.75" x14ac:dyDescent="0.25">
      <c r="A10" s="13">
        <v>4</v>
      </c>
      <c r="B10" s="57" t="s">
        <v>90</v>
      </c>
      <c r="C10" s="13" t="s">
        <v>56</v>
      </c>
      <c r="D10" s="59" t="s">
        <v>128</v>
      </c>
      <c r="E10" s="54">
        <v>35000</v>
      </c>
      <c r="F10" s="54">
        <v>42000</v>
      </c>
      <c r="G10" s="54">
        <v>7000</v>
      </c>
      <c r="H10" s="54">
        <v>35000</v>
      </c>
      <c r="I10" s="74"/>
      <c r="J10" s="31">
        <f t="shared" si="0"/>
        <v>35000</v>
      </c>
      <c r="K10" s="53" t="s">
        <v>147</v>
      </c>
      <c r="L10" s="77" t="s">
        <v>148</v>
      </c>
    </row>
    <row r="11" spans="1:14" ht="15.75" x14ac:dyDescent="0.25">
      <c r="A11" s="13">
        <v>5</v>
      </c>
      <c r="B11" s="60" t="s">
        <v>58</v>
      </c>
      <c r="C11" s="58" t="s">
        <v>59</v>
      </c>
      <c r="D11" s="47" t="s">
        <v>110</v>
      </c>
      <c r="E11" s="54">
        <v>30000</v>
      </c>
      <c r="F11" s="54">
        <v>54500</v>
      </c>
      <c r="G11" s="54">
        <v>21000</v>
      </c>
      <c r="H11" s="54">
        <v>30000</v>
      </c>
      <c r="I11" s="74"/>
      <c r="J11" s="31">
        <f t="shared" si="0"/>
        <v>30000</v>
      </c>
      <c r="K11" s="53" t="s">
        <v>149</v>
      </c>
      <c r="L11" s="77" t="s">
        <v>132</v>
      </c>
      <c r="N11" s="69"/>
    </row>
    <row r="12" spans="1:14" ht="15.75" x14ac:dyDescent="0.25">
      <c r="A12" s="13">
        <v>6</v>
      </c>
      <c r="B12" s="57" t="s">
        <v>62</v>
      </c>
      <c r="C12" s="58" t="s">
        <v>63</v>
      </c>
      <c r="D12" s="47" t="s">
        <v>95</v>
      </c>
      <c r="E12" s="54">
        <v>40000</v>
      </c>
      <c r="F12" s="54">
        <v>12000</v>
      </c>
      <c r="G12" s="54">
        <v>16000</v>
      </c>
      <c r="H12" s="54">
        <v>40000</v>
      </c>
      <c r="I12" s="74"/>
      <c r="J12" s="31">
        <f t="shared" si="0"/>
        <v>40000</v>
      </c>
      <c r="K12" s="53" t="s">
        <v>150</v>
      </c>
      <c r="L12" s="77" t="s">
        <v>132</v>
      </c>
    </row>
    <row r="13" spans="1:14" ht="13.5" customHeight="1" x14ac:dyDescent="0.25">
      <c r="A13" s="13"/>
      <c r="B13" s="57"/>
      <c r="C13" s="58" t="s">
        <v>65</v>
      </c>
      <c r="D13" s="29"/>
      <c r="E13" s="54">
        <v>50000</v>
      </c>
      <c r="F13" s="54"/>
      <c r="G13" s="54"/>
      <c r="H13" s="54"/>
      <c r="I13" s="74"/>
      <c r="J13" s="31">
        <f t="shared" si="0"/>
        <v>0</v>
      </c>
      <c r="K13" s="53"/>
      <c r="L13" s="72"/>
    </row>
    <row r="14" spans="1:14" ht="18" customHeight="1" x14ac:dyDescent="0.25">
      <c r="A14" s="13">
        <v>8</v>
      </c>
      <c r="B14" s="57" t="s">
        <v>114</v>
      </c>
      <c r="C14" s="58" t="s">
        <v>27</v>
      </c>
      <c r="D14" s="29" t="s">
        <v>115</v>
      </c>
      <c r="E14" s="54">
        <v>59200</v>
      </c>
      <c r="F14" s="54">
        <v>59200</v>
      </c>
      <c r="G14" s="54"/>
      <c r="H14" s="54">
        <v>60000</v>
      </c>
      <c r="I14" s="74"/>
      <c r="J14" s="31">
        <f t="shared" si="0"/>
        <v>60000</v>
      </c>
      <c r="K14" s="53" t="s">
        <v>151</v>
      </c>
      <c r="L14" s="77" t="s">
        <v>140</v>
      </c>
    </row>
    <row r="15" spans="1:14" ht="18" customHeight="1" x14ac:dyDescent="0.25">
      <c r="A15" s="13">
        <v>9</v>
      </c>
      <c r="B15" s="57" t="s">
        <v>116</v>
      </c>
      <c r="C15" s="58" t="s">
        <v>102</v>
      </c>
      <c r="D15" s="29" t="s">
        <v>117</v>
      </c>
      <c r="E15" s="54">
        <v>59200</v>
      </c>
      <c r="F15" s="54">
        <v>439620</v>
      </c>
      <c r="G15" s="54">
        <v>31070</v>
      </c>
      <c r="H15" s="54"/>
      <c r="I15" s="74"/>
      <c r="J15" s="31">
        <f t="shared" si="0"/>
        <v>0</v>
      </c>
      <c r="K15" s="53"/>
      <c r="L15" s="44"/>
      <c r="M15" s="69"/>
      <c r="N15" s="69"/>
    </row>
    <row r="16" spans="1:14" ht="15.75" x14ac:dyDescent="0.25">
      <c r="A16" s="30">
        <v>10</v>
      </c>
      <c r="B16" s="48" t="s">
        <v>118</v>
      </c>
      <c r="C16" s="51" t="s">
        <v>104</v>
      </c>
      <c r="D16" s="48" t="s">
        <v>119</v>
      </c>
      <c r="E16" s="31">
        <v>40000</v>
      </c>
      <c r="F16" s="31">
        <v>40000</v>
      </c>
      <c r="G16" s="54" t="s">
        <v>152</v>
      </c>
      <c r="H16" s="31"/>
      <c r="I16" s="132"/>
      <c r="J16" s="31">
        <f t="shared" si="0"/>
        <v>0</v>
      </c>
      <c r="K16" s="53"/>
      <c r="L16" s="91"/>
    </row>
    <row r="17" spans="1:12" ht="18" customHeight="1" x14ac:dyDescent="0.25">
      <c r="A17" s="117" t="s">
        <v>70</v>
      </c>
      <c r="B17" s="117"/>
      <c r="C17" s="117"/>
      <c r="D17" s="117"/>
      <c r="E17" s="64">
        <f>SUM(E7:E16)</f>
        <v>403400</v>
      </c>
      <c r="F17" s="64">
        <f t="shared" ref="F17:J17" si="1">SUM(F7:F16)</f>
        <v>795320</v>
      </c>
      <c r="G17" s="64">
        <f t="shared" si="1"/>
        <v>114070</v>
      </c>
      <c r="H17" s="64">
        <f t="shared" si="1"/>
        <v>225000</v>
      </c>
      <c r="I17" s="70">
        <f t="shared" si="1"/>
        <v>0</v>
      </c>
      <c r="J17" s="64">
        <f t="shared" si="1"/>
        <v>225000</v>
      </c>
      <c r="K17" s="71" t="s">
        <v>146</v>
      </c>
      <c r="L17" s="92" t="s">
        <v>127</v>
      </c>
    </row>
    <row r="18" spans="1:12" ht="18" customHeight="1" x14ac:dyDescent="0.25">
      <c r="A18" s="126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</row>
    <row r="19" spans="1:12" ht="12" customHeight="1" x14ac:dyDescent="0.25"/>
    <row r="20" spans="1:12" ht="16.5" customHeight="1" x14ac:dyDescent="0.25"/>
    <row r="21" spans="1:12" ht="13.5" customHeight="1" x14ac:dyDescent="0.25">
      <c r="F21" s="69"/>
      <c r="G21" s="69"/>
    </row>
    <row r="22" spans="1:12" ht="13.5" customHeight="1" x14ac:dyDescent="0.25"/>
    <row r="23" spans="1:12" ht="14.25" customHeight="1" x14ac:dyDescent="0.25"/>
    <row r="24" spans="1:12" ht="17.25" customHeight="1" x14ac:dyDescent="0.25"/>
    <row r="25" spans="1:12" ht="17.25" customHeight="1" x14ac:dyDescent="0.25"/>
    <row r="26" spans="1:12" ht="18.75" customHeight="1" x14ac:dyDescent="0.25"/>
    <row r="27" spans="1:12" ht="10.5" customHeight="1" x14ac:dyDescent="0.25"/>
    <row r="29" spans="1:12" ht="12.75" customHeight="1" x14ac:dyDescent="0.25"/>
    <row r="30" spans="1:12" ht="12.75" customHeight="1" x14ac:dyDescent="0.25"/>
    <row r="31" spans="1:12" ht="6" customHeight="1" x14ac:dyDescent="0.25"/>
  </sheetData>
  <mergeCells count="8">
    <mergeCell ref="A1:K1"/>
    <mergeCell ref="E2:J2"/>
    <mergeCell ref="K2:L2"/>
    <mergeCell ref="K3:L3"/>
    <mergeCell ref="K4:M4"/>
    <mergeCell ref="A17:D17"/>
    <mergeCell ref="A18:L18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abSelected="1" workbookViewId="0">
      <selection activeCell="A16" sqref="A16:I16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22" t="s">
        <v>144</v>
      </c>
      <c r="B1" s="122"/>
      <c r="C1" s="122"/>
      <c r="D1" s="122"/>
      <c r="E1" s="122"/>
      <c r="F1" s="122"/>
      <c r="G1" s="122"/>
      <c r="H1" s="122"/>
      <c r="I1" s="122"/>
    </row>
    <row r="2" spans="1:9" ht="18.75" x14ac:dyDescent="0.3">
      <c r="A2" s="2" t="s">
        <v>0</v>
      </c>
      <c r="C2" s="24" t="s">
        <v>1</v>
      </c>
      <c r="F2" s="24"/>
      <c r="H2" s="42" t="s">
        <v>2</v>
      </c>
      <c r="I2" s="42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1" t="s">
        <v>41</v>
      </c>
      <c r="C4" s="41"/>
      <c r="D4" s="25" t="s">
        <v>82</v>
      </c>
      <c r="G4" s="25"/>
    </row>
    <row r="5" spans="1:9" ht="18.75" x14ac:dyDescent="0.3">
      <c r="C5" s="129" t="s">
        <v>43</v>
      </c>
      <c r="D5" s="129"/>
      <c r="F5" s="129" t="s">
        <v>44</v>
      </c>
      <c r="G5" s="129"/>
      <c r="H5" s="49" t="s">
        <v>84</v>
      </c>
    </row>
    <row r="6" spans="1:9" x14ac:dyDescent="0.25">
      <c r="H6" s="50" t="s">
        <v>85</v>
      </c>
    </row>
    <row r="7" spans="1:9" ht="18.75" x14ac:dyDescent="0.3">
      <c r="A7" s="32" t="s">
        <v>71</v>
      </c>
      <c r="B7" s="32" t="s">
        <v>72</v>
      </c>
      <c r="C7" s="32" t="s">
        <v>73</v>
      </c>
      <c r="D7" s="33">
        <v>0.05</v>
      </c>
      <c r="E7" s="33">
        <v>0.1</v>
      </c>
      <c r="F7" s="34" t="s">
        <v>74</v>
      </c>
      <c r="G7" s="34" t="s">
        <v>75</v>
      </c>
      <c r="H7" s="35" t="s">
        <v>76</v>
      </c>
    </row>
    <row r="8" spans="1:9" ht="18.75" x14ac:dyDescent="0.3">
      <c r="A8" s="65" t="s">
        <v>164</v>
      </c>
      <c r="B8" s="36">
        <v>225000</v>
      </c>
      <c r="C8" s="23"/>
      <c r="D8" s="37"/>
      <c r="E8" s="37">
        <f>B8*0.1</f>
        <v>22500</v>
      </c>
      <c r="F8" s="37">
        <f>(B8+C8)*0.12</f>
        <v>27000</v>
      </c>
      <c r="G8" s="37"/>
      <c r="H8" s="38">
        <f>B8*0.78</f>
        <v>175500</v>
      </c>
    </row>
    <row r="9" spans="1:9" ht="18.75" x14ac:dyDescent="0.3">
      <c r="A9" s="65" t="s">
        <v>165</v>
      </c>
      <c r="B9" s="36">
        <v>370000</v>
      </c>
      <c r="C9" s="23"/>
      <c r="D9" s="37"/>
      <c r="E9" s="37">
        <f>B9*0.1</f>
        <v>37000</v>
      </c>
      <c r="F9" s="37">
        <f>(B9+C9)*0.12</f>
        <v>44400</v>
      </c>
      <c r="G9" s="37"/>
      <c r="H9" s="38">
        <f>B9*0.78</f>
        <v>288600</v>
      </c>
    </row>
    <row r="10" spans="1:9" ht="18.75" x14ac:dyDescent="0.3">
      <c r="A10" s="23" t="s">
        <v>77</v>
      </c>
      <c r="B10" s="23"/>
      <c r="C10" s="66">
        <v>140000</v>
      </c>
      <c r="D10" s="36">
        <f>C10*0.05</f>
        <v>7000</v>
      </c>
      <c r="E10" s="37"/>
      <c r="F10" s="37">
        <f t="shared" ref="F10:F12" si="0">(B10+C10)*0.12</f>
        <v>16800</v>
      </c>
      <c r="G10" s="38">
        <f t="shared" ref="G10:G11" si="1">C10*0.88</f>
        <v>123200</v>
      </c>
      <c r="H10" s="38"/>
    </row>
    <row r="11" spans="1:9" ht="18.75" x14ac:dyDescent="0.3">
      <c r="A11" s="23" t="s">
        <v>78</v>
      </c>
      <c r="B11" s="23"/>
      <c r="C11" s="66">
        <v>300000</v>
      </c>
      <c r="D11" s="36">
        <f>C11*0.05</f>
        <v>15000</v>
      </c>
      <c r="E11" s="37"/>
      <c r="F11" s="37">
        <f t="shared" si="0"/>
        <v>36000</v>
      </c>
      <c r="G11" s="38">
        <f t="shared" si="1"/>
        <v>264000</v>
      </c>
      <c r="H11" s="37"/>
    </row>
    <row r="12" spans="1:9" ht="18.75" x14ac:dyDescent="0.3">
      <c r="A12" s="32" t="s">
        <v>79</v>
      </c>
      <c r="B12" s="39">
        <f>SUM(B8:B11)</f>
        <v>595000</v>
      </c>
      <c r="C12" s="67">
        <f>SUM(C10:C11)</f>
        <v>440000</v>
      </c>
      <c r="D12" s="38">
        <f>SUM(D10:D11)</f>
        <v>22000</v>
      </c>
      <c r="E12" s="68">
        <f>SUM(E8:E11)</f>
        <v>59500</v>
      </c>
      <c r="F12" s="37">
        <f t="shared" si="0"/>
        <v>124200</v>
      </c>
      <c r="G12" s="38">
        <f>C12*0.88</f>
        <v>387200</v>
      </c>
      <c r="H12" s="38">
        <f>SUM(H8:H11)</f>
        <v>464100</v>
      </c>
    </row>
    <row r="13" spans="1:9" ht="21" x14ac:dyDescent="0.35">
      <c r="A13" s="40" t="s">
        <v>80</v>
      </c>
      <c r="B13" s="38">
        <f>B12+C12</f>
        <v>1035000</v>
      </c>
    </row>
    <row r="14" spans="1:9" ht="21" x14ac:dyDescent="0.35">
      <c r="A14" s="40" t="s">
        <v>81</v>
      </c>
      <c r="B14" s="39">
        <f>-(D12+E12)</f>
        <v>-81500</v>
      </c>
    </row>
    <row r="15" spans="1:9" ht="18.75" x14ac:dyDescent="0.3">
      <c r="A15" s="78" t="s">
        <v>166</v>
      </c>
      <c r="B15" s="73">
        <f>B12+B14</f>
        <v>513500</v>
      </c>
    </row>
    <row r="16" spans="1:9" ht="15.75" customHeight="1" x14ac:dyDescent="0.25">
      <c r="A16" s="130"/>
      <c r="B16" s="130"/>
      <c r="C16" s="130"/>
      <c r="D16" s="130"/>
      <c r="E16" s="130"/>
      <c r="F16" s="130"/>
      <c r="G16" s="130"/>
      <c r="H16" s="130"/>
      <c r="I16" s="130"/>
    </row>
    <row r="17" spans="1:12" x14ac:dyDescent="0.25">
      <c r="A17" s="118" t="s">
        <v>138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</row>
    <row r="18" spans="1:12" ht="6" customHeight="1" x14ac:dyDescent="0.25"/>
    <row r="19" spans="1:12" x14ac:dyDescent="0.25">
      <c r="A19" s="118" t="s">
        <v>139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</row>
  </sheetData>
  <mergeCells count="6">
    <mergeCell ref="A19:L19"/>
    <mergeCell ref="A1:I1"/>
    <mergeCell ref="C5:D5"/>
    <mergeCell ref="F5:G5"/>
    <mergeCell ref="A16:I16"/>
    <mergeCell ref="A17:L17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JANVIER 2019</vt:lpstr>
      <vt:lpstr>LOYERS ENCAISSES FEVRIER 19</vt:lpstr>
      <vt:lpstr>LOYERS ENCAISSES JANVIER 19</vt:lpstr>
      <vt:lpstr>BILAN JANVIER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Utilisateur Windows</cp:lastModifiedBy>
  <cp:lastPrinted>2019-02-13T16:03:17Z</cp:lastPrinted>
  <dcterms:created xsi:type="dcterms:W3CDTF">2015-04-15T15:36:35Z</dcterms:created>
  <dcterms:modified xsi:type="dcterms:W3CDTF">2019-02-13T16:21:33Z</dcterms:modified>
</cp:coreProperties>
</file>