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 activeTab="3"/>
  </bookViews>
  <sheets>
    <sheet name="BAUX D'AOUT 2020" sheetId="2" r:id="rId1"/>
    <sheet name="LOYERS ENCAISSES DE SEPT 2020" sheetId="4" r:id="rId2"/>
    <sheet name="LOYERS ENCAISSES  D'AOUT 2020" sheetId="5" r:id="rId3"/>
    <sheet name="BILAN D'AOUT 2020" sheetId="3" r:id="rId4"/>
  </sheets>
  <calcPr calcId="152511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22" i="4" s="1"/>
  <c r="J9" i="4"/>
  <c r="J8" i="4"/>
  <c r="I15" i="5" l="1"/>
  <c r="H15" i="5"/>
  <c r="G15" i="5"/>
  <c r="F15" i="5"/>
  <c r="E15" i="5"/>
  <c r="J14" i="5"/>
  <c r="J13" i="5"/>
  <c r="J12" i="5"/>
  <c r="J15" i="5" s="1"/>
  <c r="J11" i="5"/>
  <c r="J10" i="5"/>
  <c r="J9" i="5"/>
  <c r="J8" i="5"/>
  <c r="J7" i="5"/>
  <c r="G13" i="2" l="1"/>
  <c r="G16" i="2" l="1"/>
  <c r="G14" i="2" l="1"/>
  <c r="G15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5" i="3" s="1"/>
  <c r="B13" i="3"/>
  <c r="D13" i="3" s="1"/>
</calcChain>
</file>

<file path=xl/sharedStrings.xml><?xml version="1.0" encoding="utf-8"?>
<sst xmlns="http://schemas.openxmlformats.org/spreadsheetml/2006/main" count="245" uniqueCount="175">
  <si>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</si>
  <si>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</si>
  <si>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</si>
  <si>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</si>
  <si>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</si>
  <si>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</si>
  <si>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</si>
  <si>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</si>
  <si>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</si>
  <si>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</si>
  <si>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</si>
  <si>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</si>
  <si>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</si>
  <si>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</si>
  <si>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</si>
  <si>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</si>
  <si>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</si>
  <si>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</si>
  <si>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</si>
  <si>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</si>
  <si>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</si>
  <si>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</si>
  <si>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</si>
  <si>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</si>
  <si>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</si>
  <si>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</si>
  <si>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</si>
  <si>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</si>
  <si>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</si>
  <si>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</si>
  <si>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</si>
  <si>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</si>
  <si>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</si>
  <si>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</si>
  <si>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</si>
  <si>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</si>
  <si>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</si>
  <si>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</si>
  <si>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</si>
  <si>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</si>
  <si>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</si>
  <si>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</si>
  <si>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</si>
  <si>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</si>
  <si>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</si>
  <si>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</si>
  <si>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</si>
  <si>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</si>
  <si>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</si>
  <si>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AFFOUKOU MAHOUSSI DARIUS LEZIN DEDJI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</si>
  <si>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</si>
  <si>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</si>
  <si>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</si>
  <si>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</si>
  <si>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</si>
  <si>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</si>
  <si>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</si>
  <si>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</si>
  <si>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</si>
  <si>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</si>
  <si>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</si>
  <si>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</si>
  <si>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</si>
  <si>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</si>
  <si>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</si>
  <si>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</si>
  <si>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</si>
  <si>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</si>
  <si>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</si>
  <si>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</si>
  <si>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</si>
  <si>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</si>
  <si>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</si>
  <si>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</si>
  <si>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</si>
  <si>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</si>
  <si>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</si>
  <si>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</si>
  <si>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</si>
  <si>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</si>
  <si>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</si>
  <si>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</si>
  <si>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07595990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</si>
  <si>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</si>
  <si>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</si>
  <si>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</si>
  <si>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</si>
  <si>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</si>
  <si>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</si>
  <si>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</si>
  <si>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BHCI</t>
  </si>
  <si>
    <t>DIALLO MOHAMED</t>
  </si>
  <si>
    <t>02585018</t>
  </si>
  <si>
    <t>79698943</t>
  </si>
  <si>
    <t>ORO ALAIN PASCAL ARNAUD</t>
  </si>
  <si>
    <t>2013000198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</si>
  <si>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</si>
  <si>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</si>
  <si>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</si>
  <si>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</si>
  <si>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</si>
  <si>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</si>
  <si>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</si>
  <si>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</si>
  <si>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</si>
  <si>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</si>
  <si>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</si>
  <si>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</si>
  <si>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</si>
  <si>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07678755-53289116</t>
  </si>
  <si>
    <t>PORTE</t>
  </si>
  <si>
    <t>MONTANTS</t>
  </si>
  <si>
    <t>AKA AKE HERMANCE</t>
  </si>
  <si>
    <t>RC2</t>
  </si>
  <si>
    <t>09303686</t>
  </si>
  <si>
    <t>AIKPA JEAN</t>
  </si>
  <si>
    <t>RC4</t>
  </si>
  <si>
    <t>08131160-04671127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</si>
  <si>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</si>
  <si>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</si>
  <si>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</si>
  <si>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</si>
  <si>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</si>
  <si>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</si>
  <si>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</si>
  <si>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</si>
  <si>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</si>
  <si>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</si>
  <si>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</si>
  <si>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</si>
  <si>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</si>
  <si>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</si>
  <si>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</si>
  <si>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</si>
  <si>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</si>
  <si>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</si>
  <si>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</si>
  <si>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</si>
  <si>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</si>
  <si>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</si>
  <si>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</si>
  <si>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</si>
  <si>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TRA ZIE LOU N'GUESSAN MELISSA</t>
  </si>
  <si>
    <t>3D1</t>
  </si>
  <si>
    <t>Mme ADAM ROCHE (MDL N'DA)</t>
  </si>
  <si>
    <t>POCKA GNOLEBA ARISTIDE GHISLAIN</t>
  </si>
  <si>
    <t>KOFFI KADIEMON KAZEMIR</t>
  </si>
  <si>
    <t>88209821-41486103</t>
  </si>
  <si>
    <t>REMPLACE PAR SON FIANCE 41486103 QUI A PAYE LE LOYER LE 18/06/2020 PAR ORANGE MONEY</t>
  </si>
  <si>
    <t>09241251-04538804</t>
  </si>
  <si>
    <t>ORANGE</t>
  </si>
  <si>
    <t>YOPOUGON NIANGON ACADEMIE 08/2020</t>
  </si>
  <si>
    <t>CCGIM (Cabinet Conseil et de Gestion Immobilière)</t>
  </si>
  <si>
    <t>BILAN : MOIS D'AOUT 2020</t>
  </si>
  <si>
    <t>RELEVE MENSUEL DES BAUX : MOIS D'AOUT 2020</t>
  </si>
  <si>
    <t>SON BAIL EST DE 110 000 F IL COMPLETE PAR VIEREMENT BANCAIRE DE 20 000 FCFA A LA BACI COPMPTE DU GERANT BAGAYOGO AMADOU</t>
  </si>
  <si>
    <t>ETAT DES ENCAISSEMENTS : MOIS  D'AOUT 2020</t>
  </si>
  <si>
    <t>40749627 - 51869271</t>
  </si>
  <si>
    <t>10/09/20</t>
  </si>
  <si>
    <t>10/08/20 OM</t>
  </si>
  <si>
    <t>31/08/20</t>
  </si>
  <si>
    <t>11/09/20</t>
  </si>
  <si>
    <t>13/09/20</t>
  </si>
  <si>
    <t>CLES REMISES LE DIMANCHE 06/09/20</t>
  </si>
  <si>
    <t>STUDIO LIBERE ET CLES REMISES LE SAMEDI 05/09/20</t>
  </si>
  <si>
    <t>ETAT DES ENCAISSEMENTS : MOIS DE SEPTEMBRE 2020</t>
  </si>
  <si>
    <t>15/08/20</t>
  </si>
  <si>
    <t>06/09/20</t>
  </si>
  <si>
    <t>ESPECES</t>
  </si>
  <si>
    <t>22/08/20</t>
  </si>
  <si>
    <t>19/08/20</t>
  </si>
  <si>
    <t>14/08/20</t>
  </si>
  <si>
    <t>STUDIO LIBERE ET CLES REMISES LE 06/09/20</t>
  </si>
  <si>
    <t>YOPOUGON NIANGON ACADEMIE 09/2020</t>
  </si>
  <si>
    <t>TOTAL VERSE LE 14/09/2020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</si>
</sst>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6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0" borderId="1" xfId="0" applyFont="1" applyBorder="1"/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6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A21" sqref="A21"/>
    </sheetView>
  </sheetViews>
  <sheetFormatPr baseColWidth="10" defaultRowHeight="15" x14ac:dyDescent="0.25"/>
  <cols>
    <col min="1" max="1" width="3.42578125" customWidth="1"/>
    <col min="2" max="2" width="28.28515625" customWidth="1"/>
    <col min="3" max="3" width="7.5703125" customWidth="1"/>
    <col min="4" max="4" width="9.7109375" customWidth="1"/>
    <col min="5" max="5" width="18.42578125" customWidth="1"/>
    <col min="6" max="6" width="12.2851562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9" t="s">
        <v>154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"/>
    </row>
    <row r="2" spans="1:12" x14ac:dyDescent="0.25">
      <c r="A2" s="2" t="s">
        <v>99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0" t="s">
        <v>6</v>
      </c>
      <c r="K3" s="130"/>
      <c r="L3" s="13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0" t="s">
        <v>68</v>
      </c>
      <c r="K4" s="130"/>
      <c r="L4" s="130"/>
    </row>
    <row r="5" spans="1:12" ht="18.75" x14ac:dyDescent="0.3">
      <c r="A5" s="70"/>
      <c r="J5" s="132" t="s">
        <v>69</v>
      </c>
      <c r="K5" s="132"/>
      <c r="L5" s="132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1" t="s">
        <v>19</v>
      </c>
      <c r="K6" s="131"/>
      <c r="L6" s="63" t="s">
        <v>20</v>
      </c>
    </row>
    <row r="7" spans="1:12" ht="15" customHeight="1" x14ac:dyDescent="0.25">
      <c r="A7" s="8">
        <v>1</v>
      </c>
      <c r="B7" s="7" t="s">
        <v>80</v>
      </c>
      <c r="C7" s="46" t="s">
        <v>28</v>
      </c>
      <c r="D7" s="8">
        <v>44521</v>
      </c>
      <c r="E7" s="38" t="s">
        <v>29</v>
      </c>
      <c r="F7" s="10" t="s">
        <v>30</v>
      </c>
      <c r="G7" s="8">
        <v>90000</v>
      </c>
      <c r="H7" s="14"/>
      <c r="I7" s="8"/>
      <c r="J7" s="12"/>
      <c r="K7" s="12"/>
      <c r="L7" s="10" t="s">
        <v>31</v>
      </c>
    </row>
    <row r="8" spans="1:12" ht="15.75" customHeight="1" x14ac:dyDescent="0.25">
      <c r="A8" s="8">
        <v>3</v>
      </c>
      <c r="B8" s="7" t="s">
        <v>70</v>
      </c>
      <c r="C8" s="46" t="s">
        <v>22</v>
      </c>
      <c r="D8" s="8">
        <v>67664</v>
      </c>
      <c r="E8" s="38" t="s">
        <v>23</v>
      </c>
      <c r="F8" s="10"/>
      <c r="G8" s="8">
        <v>90000</v>
      </c>
      <c r="H8" s="14"/>
      <c r="I8" s="8"/>
      <c r="J8" s="90" t="s">
        <v>71</v>
      </c>
      <c r="K8" s="90" t="s">
        <v>72</v>
      </c>
      <c r="L8" s="10" t="s">
        <v>32</v>
      </c>
    </row>
    <row r="9" spans="1:12" ht="15.75" customHeight="1" x14ac:dyDescent="0.25">
      <c r="A9" s="8">
        <v>4</v>
      </c>
      <c r="B9" s="7" t="s">
        <v>21</v>
      </c>
      <c r="C9" s="46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90" t="s">
        <v>25</v>
      </c>
      <c r="K9" s="59"/>
      <c r="L9" s="13" t="s">
        <v>26</v>
      </c>
    </row>
    <row r="10" spans="1:12" ht="15.75" x14ac:dyDescent="0.25">
      <c r="A10" s="8">
        <v>5</v>
      </c>
      <c r="B10" s="15" t="s">
        <v>77</v>
      </c>
      <c r="C10" s="46" t="s">
        <v>28</v>
      </c>
      <c r="D10" s="8">
        <v>48716</v>
      </c>
      <c r="E10" s="38" t="s">
        <v>29</v>
      </c>
      <c r="F10" s="10" t="s">
        <v>78</v>
      </c>
      <c r="G10" s="8">
        <v>90000</v>
      </c>
      <c r="H10" s="8"/>
      <c r="I10" s="44"/>
      <c r="J10" s="90" t="s">
        <v>100</v>
      </c>
      <c r="K10" s="90" t="s">
        <v>101</v>
      </c>
      <c r="L10" s="10" t="s">
        <v>102</v>
      </c>
    </row>
    <row r="11" spans="1:12" ht="15" customHeight="1" x14ac:dyDescent="0.25">
      <c r="A11" s="8">
        <v>6</v>
      </c>
      <c r="B11" s="15" t="s">
        <v>94</v>
      </c>
      <c r="C11" s="46" t="s">
        <v>28</v>
      </c>
      <c r="D11" s="8">
        <v>85529</v>
      </c>
      <c r="E11" s="38" t="s">
        <v>29</v>
      </c>
      <c r="F11" s="10" t="s">
        <v>95</v>
      </c>
      <c r="G11" s="60">
        <v>90000</v>
      </c>
      <c r="H11" s="60"/>
      <c r="I11" s="61"/>
      <c r="J11" s="90" t="s">
        <v>92</v>
      </c>
      <c r="K11" s="90" t="s">
        <v>93</v>
      </c>
      <c r="L11" s="10" t="s">
        <v>53</v>
      </c>
    </row>
    <row r="12" spans="1:12" ht="15" customHeight="1" x14ac:dyDescent="0.25">
      <c r="A12" s="74">
        <v>7</v>
      </c>
      <c r="B12" s="15" t="s">
        <v>103</v>
      </c>
      <c r="C12" s="46" t="s">
        <v>104</v>
      </c>
      <c r="D12" s="8"/>
      <c r="E12" s="38" t="s">
        <v>105</v>
      </c>
      <c r="F12" s="10"/>
      <c r="G12" s="8">
        <v>110000</v>
      </c>
      <c r="H12" s="60"/>
      <c r="I12" s="61"/>
      <c r="J12" s="88" t="s">
        <v>106</v>
      </c>
      <c r="K12" s="88" t="s">
        <v>107</v>
      </c>
      <c r="L12" s="10" t="s">
        <v>53</v>
      </c>
    </row>
    <row r="13" spans="1:12" ht="15" customHeight="1" x14ac:dyDescent="0.25">
      <c r="A13" s="123" t="s">
        <v>33</v>
      </c>
      <c r="B13" s="124"/>
      <c r="C13" s="124"/>
      <c r="D13" s="124"/>
      <c r="E13" s="124"/>
      <c r="F13" s="125"/>
      <c r="G13" s="75">
        <f>SUM(G7:G12)</f>
        <v>540000</v>
      </c>
      <c r="H13" s="76"/>
      <c r="I13" s="75"/>
      <c r="J13" s="16"/>
      <c r="K13" s="16"/>
    </row>
    <row r="14" spans="1:12" ht="15" customHeight="1" x14ac:dyDescent="0.25">
      <c r="A14" s="126" t="s">
        <v>81</v>
      </c>
      <c r="B14" s="127"/>
      <c r="C14" s="127"/>
      <c r="D14" s="127"/>
      <c r="E14" s="127"/>
      <c r="F14" s="128"/>
      <c r="G14" s="17">
        <f>G13*-0.12</f>
        <v>-64800</v>
      </c>
      <c r="H14" s="18"/>
      <c r="I14" s="19"/>
      <c r="J14" s="16"/>
      <c r="K14" s="16"/>
    </row>
    <row r="15" spans="1:12" ht="15" customHeight="1" x14ac:dyDescent="0.25">
      <c r="A15" s="126" t="s">
        <v>88</v>
      </c>
      <c r="B15" s="127"/>
      <c r="C15" s="127"/>
      <c r="D15" s="127"/>
      <c r="E15" s="127"/>
      <c r="F15" s="128"/>
      <c r="G15" s="40">
        <f>SUM(G13:G14)</f>
        <v>475200</v>
      </c>
      <c r="H15" s="18"/>
      <c r="I15" s="19"/>
      <c r="J15" s="16"/>
      <c r="K15" s="16"/>
    </row>
    <row r="16" spans="1:12" ht="15" customHeight="1" x14ac:dyDescent="0.25">
      <c r="A16" s="118" t="s">
        <v>89</v>
      </c>
      <c r="B16" s="119"/>
      <c r="C16" s="119"/>
      <c r="D16" s="119"/>
      <c r="E16" s="119"/>
      <c r="F16" s="120"/>
      <c r="G16" s="40">
        <f>G13*-0.05</f>
        <v>-27000</v>
      </c>
      <c r="H16" s="40"/>
      <c r="I16" s="77"/>
      <c r="J16" s="78"/>
    </row>
    <row r="17" spans="1:12" ht="15.75" customHeight="1" x14ac:dyDescent="0.25"/>
    <row r="19" spans="1:12" ht="15.75" x14ac:dyDescent="0.25">
      <c r="A19" s="8">
        <v>7</v>
      </c>
      <c r="B19" s="15" t="s">
        <v>103</v>
      </c>
      <c r="C19" s="46" t="s">
        <v>104</v>
      </c>
      <c r="D19" s="8"/>
      <c r="E19" s="38" t="s">
        <v>105</v>
      </c>
      <c r="F19" s="121" t="s">
        <v>108</v>
      </c>
      <c r="G19" s="121"/>
      <c r="H19" s="121"/>
      <c r="I19" s="121"/>
      <c r="J19" s="121"/>
      <c r="K19" s="121"/>
      <c r="L19" s="121"/>
    </row>
    <row r="20" spans="1:12" x14ac:dyDescent="0.25">
      <c r="A20" s="122" t="s">
        <v>155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</row>
  </sheetData>
  <mergeCells count="11">
    <mergeCell ref="A1:K1"/>
    <mergeCell ref="J3:L3"/>
    <mergeCell ref="J6:K6"/>
    <mergeCell ref="J5:L5"/>
    <mergeCell ref="J4:L4"/>
    <mergeCell ref="A16:F16"/>
    <mergeCell ref="F19:L19"/>
    <mergeCell ref="A20:L20"/>
    <mergeCell ref="A13:F13"/>
    <mergeCell ref="A14:F14"/>
    <mergeCell ref="A15:F1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E30" sqref="E30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42" t="s">
        <v>165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9" ht="18.75" x14ac:dyDescent="0.3">
      <c r="A2" s="143" t="s">
        <v>0</v>
      </c>
      <c r="B2" s="143"/>
      <c r="C2" s="143"/>
      <c r="D2" s="143"/>
      <c r="E2" s="144" t="s">
        <v>74</v>
      </c>
      <c r="F2" s="144"/>
      <c r="G2" s="144"/>
      <c r="H2" s="144"/>
      <c r="I2" s="144"/>
      <c r="J2" s="111"/>
      <c r="K2" s="111" t="s">
        <v>2</v>
      </c>
      <c r="L2" s="111"/>
    </row>
    <row r="3" spans="1:19" ht="18.75" x14ac:dyDescent="0.3">
      <c r="A3" s="2" t="s">
        <v>3</v>
      </c>
      <c r="E3" s="21"/>
      <c r="F3" s="21"/>
      <c r="G3" s="21"/>
      <c r="H3" s="21" t="s">
        <v>5</v>
      </c>
      <c r="I3" s="21"/>
      <c r="K3" s="112" t="s">
        <v>75</v>
      </c>
      <c r="L3" s="112"/>
    </row>
    <row r="4" spans="1:19" ht="18.75" x14ac:dyDescent="0.3">
      <c r="A4" s="2" t="s">
        <v>7</v>
      </c>
      <c r="D4" s="111" t="s">
        <v>34</v>
      </c>
      <c r="E4" s="111"/>
      <c r="F4" s="111"/>
      <c r="G4" s="111"/>
      <c r="H4" s="111" t="s">
        <v>35</v>
      </c>
      <c r="I4" s="111"/>
      <c r="J4" s="111"/>
      <c r="K4" s="107" t="s">
        <v>68</v>
      </c>
      <c r="L4" s="107"/>
      <c r="M4" s="107"/>
    </row>
    <row r="5" spans="1:19" x14ac:dyDescent="0.25">
      <c r="K5" s="109" t="s">
        <v>69</v>
      </c>
      <c r="L5" s="109"/>
      <c r="M5" s="109"/>
    </row>
    <row r="6" spans="1:19" x14ac:dyDescent="0.25">
      <c r="K6" s="108"/>
      <c r="L6" s="108"/>
      <c r="M6" s="109"/>
    </row>
    <row r="7" spans="1:19" ht="12.75" customHeight="1" x14ac:dyDescent="0.25">
      <c r="A7" s="91" t="s">
        <v>10</v>
      </c>
      <c r="B7" s="92" t="s">
        <v>11</v>
      </c>
      <c r="C7" s="92" t="s">
        <v>110</v>
      </c>
      <c r="D7" s="92" t="s">
        <v>19</v>
      </c>
      <c r="E7" s="23" t="s">
        <v>39</v>
      </c>
      <c r="F7" s="92" t="s">
        <v>40</v>
      </c>
      <c r="G7" s="92" t="s">
        <v>83</v>
      </c>
      <c r="H7" s="24" t="s">
        <v>41</v>
      </c>
      <c r="I7" s="92" t="s">
        <v>17</v>
      </c>
      <c r="J7" s="92" t="s">
        <v>111</v>
      </c>
      <c r="K7" s="92" t="s">
        <v>43</v>
      </c>
      <c r="L7" s="92" t="s">
        <v>67</v>
      </c>
      <c r="M7" s="39"/>
      <c r="N7" s="79"/>
    </row>
    <row r="8" spans="1:19" ht="14.25" customHeight="1" x14ac:dyDescent="0.25">
      <c r="A8" s="13">
        <v>1</v>
      </c>
      <c r="B8" s="93" t="s">
        <v>112</v>
      </c>
      <c r="C8" s="94" t="s">
        <v>113</v>
      </c>
      <c r="D8" s="41" t="s">
        <v>114</v>
      </c>
      <c r="E8" s="95">
        <v>35000</v>
      </c>
      <c r="F8" s="96">
        <v>220500</v>
      </c>
      <c r="G8" s="96">
        <v>45500</v>
      </c>
      <c r="H8" s="96">
        <v>35000</v>
      </c>
      <c r="I8" s="45"/>
      <c r="J8" s="96">
        <f>SUM(H8:I8)</f>
        <v>35000</v>
      </c>
      <c r="K8" s="81" t="s">
        <v>166</v>
      </c>
      <c r="L8" s="83" t="s">
        <v>150</v>
      </c>
      <c r="N8" s="82"/>
    </row>
    <row r="9" spans="1:19" ht="14.25" customHeight="1" x14ac:dyDescent="0.25">
      <c r="A9" s="13">
        <v>2</v>
      </c>
      <c r="B9" s="93" t="s">
        <v>115</v>
      </c>
      <c r="C9" s="94" t="s">
        <v>116</v>
      </c>
      <c r="D9" s="41" t="s">
        <v>117</v>
      </c>
      <c r="E9" s="95">
        <v>35000</v>
      </c>
      <c r="F9" s="96">
        <v>681500</v>
      </c>
      <c r="G9" s="45">
        <v>105000</v>
      </c>
      <c r="H9" s="96"/>
      <c r="I9" s="45"/>
      <c r="J9" s="96">
        <f t="shared" ref="J9:J21" si="0">SUM(H9:I9)</f>
        <v>0</v>
      </c>
      <c r="K9" s="81"/>
      <c r="L9" s="88"/>
      <c r="N9" s="82"/>
    </row>
    <row r="10" spans="1:19" ht="17.25" customHeight="1" x14ac:dyDescent="0.25">
      <c r="A10" s="13">
        <v>3</v>
      </c>
      <c r="B10" s="93" t="s">
        <v>144</v>
      </c>
      <c r="C10" s="94" t="s">
        <v>118</v>
      </c>
      <c r="D10" s="41" t="s">
        <v>119</v>
      </c>
      <c r="E10" s="95">
        <v>70000</v>
      </c>
      <c r="F10" s="96">
        <v>70000</v>
      </c>
      <c r="G10" s="96">
        <v>70000</v>
      </c>
      <c r="H10" s="96">
        <v>70000</v>
      </c>
      <c r="I10" s="45"/>
      <c r="J10" s="96">
        <f t="shared" si="0"/>
        <v>70000</v>
      </c>
      <c r="K10" s="81" t="s">
        <v>167</v>
      </c>
      <c r="L10" s="83" t="s">
        <v>168</v>
      </c>
      <c r="N10" s="82"/>
    </row>
    <row r="11" spans="1:19" ht="17.25" customHeight="1" x14ac:dyDescent="0.25">
      <c r="A11" s="13">
        <v>4</v>
      </c>
      <c r="B11" s="93" t="s">
        <v>120</v>
      </c>
      <c r="C11" s="94" t="s">
        <v>121</v>
      </c>
      <c r="D11" s="41" t="s">
        <v>122</v>
      </c>
      <c r="E11" s="95">
        <v>30000</v>
      </c>
      <c r="F11" s="96">
        <v>303000</v>
      </c>
      <c r="G11" s="96">
        <v>63000</v>
      </c>
      <c r="H11" s="96"/>
      <c r="I11" s="45">
        <v>30000</v>
      </c>
      <c r="J11" s="96">
        <f t="shared" si="0"/>
        <v>30000</v>
      </c>
      <c r="K11" s="81" t="s">
        <v>169</v>
      </c>
      <c r="L11" s="83" t="s">
        <v>168</v>
      </c>
      <c r="M11" s="145"/>
      <c r="N11" s="146"/>
      <c r="O11" s="146"/>
      <c r="P11" s="146"/>
      <c r="Q11" s="146"/>
      <c r="R11" s="146"/>
      <c r="S11" s="146"/>
    </row>
    <row r="12" spans="1:19" ht="20.25" customHeight="1" x14ac:dyDescent="0.25">
      <c r="A12" s="13">
        <v>5</v>
      </c>
      <c r="B12" s="97" t="s">
        <v>123</v>
      </c>
      <c r="C12" s="94" t="s">
        <v>124</v>
      </c>
      <c r="D12" s="41" t="s">
        <v>125</v>
      </c>
      <c r="E12" s="95">
        <v>40000</v>
      </c>
      <c r="F12" s="96">
        <v>336000</v>
      </c>
      <c r="G12" s="96">
        <v>56000</v>
      </c>
      <c r="H12" s="96">
        <v>40000</v>
      </c>
      <c r="I12" s="45">
        <v>40000</v>
      </c>
      <c r="J12" s="96">
        <f t="shared" si="0"/>
        <v>80000</v>
      </c>
      <c r="K12" s="81" t="s">
        <v>170</v>
      </c>
      <c r="L12" s="83" t="s">
        <v>150</v>
      </c>
      <c r="N12" s="82"/>
    </row>
    <row r="13" spans="1:19" ht="18" customHeight="1" x14ac:dyDescent="0.25">
      <c r="A13" s="13">
        <v>6</v>
      </c>
      <c r="B13" s="93" t="s">
        <v>126</v>
      </c>
      <c r="C13" s="94" t="s">
        <v>127</v>
      </c>
      <c r="D13" s="41" t="s">
        <v>128</v>
      </c>
      <c r="E13" s="95">
        <v>70000</v>
      </c>
      <c r="F13" s="96">
        <v>140000</v>
      </c>
      <c r="G13" s="96"/>
      <c r="H13" s="96">
        <v>70000</v>
      </c>
      <c r="I13" s="45"/>
      <c r="J13" s="96">
        <f t="shared" si="0"/>
        <v>70000</v>
      </c>
      <c r="K13" s="81" t="s">
        <v>171</v>
      </c>
      <c r="L13" s="83" t="s">
        <v>90</v>
      </c>
      <c r="N13" s="82"/>
    </row>
    <row r="14" spans="1:19" ht="13.5" customHeight="1" x14ac:dyDescent="0.25">
      <c r="A14" s="13"/>
      <c r="B14" s="93"/>
      <c r="C14" s="94" t="s">
        <v>129</v>
      </c>
      <c r="D14" s="41"/>
      <c r="E14" s="95">
        <v>70000</v>
      </c>
      <c r="F14" s="96"/>
      <c r="G14" s="96"/>
      <c r="H14" s="96"/>
      <c r="I14" s="45"/>
      <c r="J14" s="96">
        <f t="shared" si="0"/>
        <v>0</v>
      </c>
      <c r="K14" s="81"/>
      <c r="L14" s="83"/>
      <c r="N14" s="82"/>
    </row>
    <row r="15" spans="1:19" ht="18.75" x14ac:dyDescent="0.25">
      <c r="A15" s="13"/>
      <c r="B15" s="93"/>
      <c r="C15" s="94" t="s">
        <v>130</v>
      </c>
      <c r="D15" s="41"/>
      <c r="E15" s="95">
        <v>50000</v>
      </c>
      <c r="F15" s="96"/>
      <c r="G15" s="96"/>
      <c r="H15" s="96"/>
      <c r="I15" s="45"/>
      <c r="J15" s="96">
        <f t="shared" si="0"/>
        <v>0</v>
      </c>
      <c r="K15" s="81"/>
      <c r="L15" s="83"/>
      <c r="N15" s="82"/>
    </row>
    <row r="16" spans="1:19" ht="18.75" x14ac:dyDescent="0.25">
      <c r="A16" s="13">
        <v>7</v>
      </c>
      <c r="B16" s="93" t="s">
        <v>131</v>
      </c>
      <c r="C16" s="94" t="s">
        <v>132</v>
      </c>
      <c r="D16" s="41" t="s">
        <v>133</v>
      </c>
      <c r="E16" s="95">
        <v>50000</v>
      </c>
      <c r="F16" s="96">
        <v>5000</v>
      </c>
      <c r="G16" s="96">
        <v>5000</v>
      </c>
      <c r="H16" s="96">
        <v>50000</v>
      </c>
      <c r="I16" s="45"/>
      <c r="J16" s="96">
        <f t="shared" si="0"/>
        <v>50000</v>
      </c>
      <c r="K16" s="81" t="s">
        <v>161</v>
      </c>
      <c r="L16" s="83" t="s">
        <v>150</v>
      </c>
      <c r="N16" s="82"/>
    </row>
    <row r="17" spans="1:14" ht="18" customHeight="1" x14ac:dyDescent="0.25">
      <c r="A17" s="13">
        <v>8</v>
      </c>
      <c r="B17" s="98" t="s">
        <v>134</v>
      </c>
      <c r="C17" s="94" t="s">
        <v>135</v>
      </c>
      <c r="D17" s="41" t="s">
        <v>136</v>
      </c>
      <c r="E17" s="95">
        <v>50000</v>
      </c>
      <c r="F17" s="96">
        <v>110000</v>
      </c>
      <c r="G17" s="96">
        <v>10000</v>
      </c>
      <c r="H17" s="96"/>
      <c r="I17" s="99"/>
      <c r="J17" s="96">
        <f t="shared" si="0"/>
        <v>0</v>
      </c>
      <c r="K17" s="81"/>
      <c r="L17" s="88"/>
      <c r="N17" s="82"/>
    </row>
    <row r="18" spans="1:14" ht="18.75" x14ac:dyDescent="0.25">
      <c r="A18" s="13">
        <v>9</v>
      </c>
      <c r="B18" s="100" t="s">
        <v>145</v>
      </c>
      <c r="C18" s="94" t="s">
        <v>137</v>
      </c>
      <c r="D18" s="41" t="s">
        <v>138</v>
      </c>
      <c r="E18" s="95">
        <v>50000</v>
      </c>
      <c r="F18" s="96">
        <v>115000</v>
      </c>
      <c r="G18" s="96">
        <v>15000</v>
      </c>
      <c r="H18" s="96"/>
      <c r="I18" s="45"/>
      <c r="J18" s="96">
        <f t="shared" si="0"/>
        <v>0</v>
      </c>
      <c r="K18" s="81"/>
      <c r="L18" s="88"/>
      <c r="N18" s="82"/>
    </row>
    <row r="19" spans="1:14" ht="18" customHeight="1" x14ac:dyDescent="0.25">
      <c r="A19" s="13"/>
      <c r="B19" s="93"/>
      <c r="C19" s="94" t="s">
        <v>139</v>
      </c>
      <c r="D19" s="41"/>
      <c r="E19" s="95">
        <v>50000</v>
      </c>
      <c r="F19" s="96"/>
      <c r="G19" s="96"/>
      <c r="H19" s="96"/>
      <c r="I19" s="101"/>
      <c r="J19" s="96">
        <f t="shared" si="0"/>
        <v>0</v>
      </c>
      <c r="K19" s="81"/>
      <c r="L19" s="83"/>
    </row>
    <row r="20" spans="1:14" ht="18.75" x14ac:dyDescent="0.25">
      <c r="A20" s="113">
        <v>10</v>
      </c>
      <c r="B20" s="103" t="s">
        <v>140</v>
      </c>
      <c r="C20" s="102" t="s">
        <v>141</v>
      </c>
      <c r="D20" s="86"/>
      <c r="E20" s="104"/>
      <c r="F20" s="105"/>
      <c r="G20" s="105"/>
      <c r="H20" s="105"/>
      <c r="I20" s="105"/>
      <c r="J20" s="105"/>
      <c r="K20" s="87"/>
      <c r="L20" s="106"/>
    </row>
    <row r="21" spans="1:14" ht="18.75" x14ac:dyDescent="0.25">
      <c r="A21" s="80">
        <v>11</v>
      </c>
      <c r="B21" s="84" t="s">
        <v>146</v>
      </c>
      <c r="C21" s="94" t="s">
        <v>143</v>
      </c>
      <c r="D21" s="41" t="s">
        <v>147</v>
      </c>
      <c r="E21" s="95">
        <v>50000</v>
      </c>
      <c r="F21" s="114">
        <v>20000</v>
      </c>
      <c r="G21" s="114">
        <v>20000</v>
      </c>
      <c r="H21" s="96">
        <v>50000</v>
      </c>
      <c r="I21" s="45"/>
      <c r="J21" s="96">
        <f t="shared" si="0"/>
        <v>50000</v>
      </c>
      <c r="K21" s="81" t="s">
        <v>161</v>
      </c>
      <c r="L21" s="83" t="s">
        <v>150</v>
      </c>
    </row>
    <row r="22" spans="1:14" ht="18.75" x14ac:dyDescent="0.25">
      <c r="A22" s="133" t="s">
        <v>54</v>
      </c>
      <c r="B22" s="134"/>
      <c r="C22" s="134"/>
      <c r="D22" s="135"/>
      <c r="E22" s="69">
        <f>SUM(E8:E21)</f>
        <v>650000</v>
      </c>
      <c r="F22" s="51">
        <f t="shared" ref="F22:J22" si="1">SUM(F8:F21)</f>
        <v>2001000</v>
      </c>
      <c r="G22" s="115">
        <f t="shared" si="1"/>
        <v>389500</v>
      </c>
      <c r="H22" s="115">
        <f t="shared" si="1"/>
        <v>315000</v>
      </c>
      <c r="I22" s="51">
        <f t="shared" si="1"/>
        <v>70000</v>
      </c>
      <c r="J22" s="51">
        <f t="shared" si="1"/>
        <v>385000</v>
      </c>
      <c r="K22" s="89" t="s">
        <v>162</v>
      </c>
      <c r="L22" s="91"/>
    </row>
    <row r="23" spans="1:14" x14ac:dyDescent="0.25">
      <c r="F23" s="54"/>
    </row>
    <row r="24" spans="1:14" ht="15.75" x14ac:dyDescent="0.25">
      <c r="A24" s="80">
        <v>11</v>
      </c>
      <c r="B24" s="85" t="s">
        <v>142</v>
      </c>
      <c r="C24" s="80" t="s">
        <v>143</v>
      </c>
      <c r="D24" s="136" t="s">
        <v>148</v>
      </c>
      <c r="E24" s="137"/>
      <c r="F24" s="137"/>
      <c r="G24" s="137"/>
      <c r="H24" s="137"/>
      <c r="I24" s="137"/>
      <c r="J24" s="137"/>
      <c r="K24" s="137"/>
      <c r="L24" s="138"/>
    </row>
    <row r="25" spans="1:14" x14ac:dyDescent="0.25">
      <c r="F25" s="54"/>
      <c r="H25" s="54"/>
    </row>
    <row r="26" spans="1:14" ht="18.75" x14ac:dyDescent="0.25">
      <c r="A26" s="13">
        <v>2</v>
      </c>
      <c r="B26" s="93" t="s">
        <v>115</v>
      </c>
      <c r="C26" s="94" t="s">
        <v>116</v>
      </c>
      <c r="D26" s="41" t="s">
        <v>117</v>
      </c>
      <c r="E26" s="95">
        <v>35000</v>
      </c>
      <c r="F26" s="96">
        <v>681500</v>
      </c>
      <c r="G26" s="45">
        <v>105000</v>
      </c>
      <c r="H26" s="139" t="s">
        <v>172</v>
      </c>
      <c r="I26" s="140"/>
      <c r="J26" s="140"/>
      <c r="K26" s="140"/>
      <c r="L26" s="141"/>
    </row>
    <row r="27" spans="1:14" x14ac:dyDescent="0.25">
      <c r="F27" s="54"/>
    </row>
    <row r="28" spans="1:14" x14ac:dyDescent="0.25">
      <c r="G28" s="54"/>
    </row>
  </sheetData>
  <mergeCells count="7">
    <mergeCell ref="M11:S11"/>
    <mergeCell ref="A22:D22"/>
    <mergeCell ref="D24:L24"/>
    <mergeCell ref="H26:L26"/>
    <mergeCell ref="A1:L1"/>
    <mergeCell ref="A2:D2"/>
    <mergeCell ref="E2:I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8" ht="20.25" customHeight="1" x14ac:dyDescent="0.25">
      <c r="A1" s="142" t="s">
        <v>156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8" ht="18.75" x14ac:dyDescent="0.3">
      <c r="A2" s="2" t="s">
        <v>0</v>
      </c>
      <c r="E2" s="144" t="s">
        <v>74</v>
      </c>
      <c r="F2" s="144"/>
      <c r="G2" s="144"/>
      <c r="H2" s="144"/>
      <c r="I2" s="144"/>
      <c r="J2" s="144"/>
      <c r="K2" s="144" t="s">
        <v>2</v>
      </c>
      <c r="L2" s="144"/>
    </row>
    <row r="3" spans="1:18" ht="18.75" x14ac:dyDescent="0.3">
      <c r="A3" s="2" t="s">
        <v>3</v>
      </c>
      <c r="E3" s="21"/>
      <c r="F3" s="21"/>
      <c r="G3" s="21"/>
      <c r="H3" s="21" t="s">
        <v>5</v>
      </c>
      <c r="I3" s="21"/>
      <c r="K3" s="146" t="s">
        <v>75</v>
      </c>
      <c r="L3" s="146"/>
    </row>
    <row r="4" spans="1:18" ht="18.75" x14ac:dyDescent="0.3">
      <c r="A4" s="2" t="s">
        <v>7</v>
      </c>
      <c r="D4" s="111" t="s">
        <v>34</v>
      </c>
      <c r="E4" s="111"/>
      <c r="F4" s="111"/>
      <c r="G4" s="111"/>
      <c r="H4" s="111" t="s">
        <v>35</v>
      </c>
      <c r="I4" s="111"/>
      <c r="J4" s="111"/>
      <c r="K4" s="130" t="s">
        <v>68</v>
      </c>
      <c r="L4" s="130"/>
      <c r="M4" s="130"/>
    </row>
    <row r="5" spans="1:18" x14ac:dyDescent="0.25">
      <c r="K5" s="132" t="s">
        <v>69</v>
      </c>
      <c r="L5" s="132"/>
      <c r="M5" s="150"/>
    </row>
    <row r="6" spans="1:18" x14ac:dyDescent="0.25">
      <c r="A6" s="59" t="s">
        <v>10</v>
      </c>
      <c r="B6" s="23" t="s">
        <v>11</v>
      </c>
      <c r="C6" s="23" t="s">
        <v>38</v>
      </c>
      <c r="D6" s="23" t="s">
        <v>19</v>
      </c>
      <c r="E6" s="23" t="s">
        <v>39</v>
      </c>
      <c r="F6" s="23" t="s">
        <v>40</v>
      </c>
      <c r="G6" s="23" t="s">
        <v>83</v>
      </c>
      <c r="H6" s="24" t="s">
        <v>41</v>
      </c>
      <c r="I6" s="23" t="s">
        <v>17</v>
      </c>
      <c r="J6" s="25" t="s">
        <v>42</v>
      </c>
      <c r="K6" s="23" t="s">
        <v>43</v>
      </c>
      <c r="L6" s="25" t="s">
        <v>67</v>
      </c>
      <c r="M6" s="39"/>
    </row>
    <row r="7" spans="1:18" ht="15.75" x14ac:dyDescent="0.25">
      <c r="A7" s="13">
        <v>1</v>
      </c>
      <c r="B7" s="47" t="s">
        <v>91</v>
      </c>
      <c r="C7" s="48" t="s">
        <v>44</v>
      </c>
      <c r="D7" s="49" t="s">
        <v>157</v>
      </c>
      <c r="E7" s="45">
        <v>30000</v>
      </c>
      <c r="F7" s="45">
        <v>220000</v>
      </c>
      <c r="G7" s="45">
        <v>72000</v>
      </c>
      <c r="H7" s="45"/>
      <c r="I7" s="45"/>
      <c r="J7" s="27">
        <f>SUM(H7:I7)</f>
        <v>0</v>
      </c>
      <c r="K7" s="64"/>
      <c r="L7" s="58"/>
      <c r="M7" s="151"/>
      <c r="N7" s="130"/>
      <c r="O7" s="130"/>
      <c r="P7" s="130"/>
      <c r="Q7" s="130"/>
      <c r="R7" s="130"/>
    </row>
    <row r="8" spans="1:18" ht="15.75" x14ac:dyDescent="0.25">
      <c r="A8" s="13">
        <v>2</v>
      </c>
      <c r="B8" s="47" t="s">
        <v>97</v>
      </c>
      <c r="C8" s="48" t="s">
        <v>45</v>
      </c>
      <c r="D8" s="49" t="s">
        <v>149</v>
      </c>
      <c r="E8" s="45">
        <v>30000</v>
      </c>
      <c r="F8" s="45">
        <v>135000</v>
      </c>
      <c r="G8" s="45">
        <v>75000</v>
      </c>
      <c r="H8" s="45">
        <v>30000</v>
      </c>
      <c r="I8" s="45">
        <v>30000</v>
      </c>
      <c r="J8" s="27">
        <f t="shared" ref="J8:J14" si="0">SUM(H8:I8)</f>
        <v>60000</v>
      </c>
      <c r="K8" s="64" t="s">
        <v>158</v>
      </c>
      <c r="L8" s="116" t="s">
        <v>159</v>
      </c>
      <c r="N8" s="54"/>
    </row>
    <row r="9" spans="1:18" ht="15.75" x14ac:dyDescent="0.25">
      <c r="A9" s="13">
        <v>3</v>
      </c>
      <c r="B9" s="47" t="s">
        <v>46</v>
      </c>
      <c r="C9" s="48" t="s">
        <v>47</v>
      </c>
      <c r="D9" s="49" t="s">
        <v>109</v>
      </c>
      <c r="E9" s="45">
        <v>30000</v>
      </c>
      <c r="F9" s="45">
        <v>165100</v>
      </c>
      <c r="G9" s="45">
        <v>63000</v>
      </c>
      <c r="H9" s="45">
        <v>30000</v>
      </c>
      <c r="I9" s="45"/>
      <c r="J9" s="27">
        <f t="shared" si="0"/>
        <v>30000</v>
      </c>
      <c r="K9" s="67" t="s">
        <v>160</v>
      </c>
      <c r="L9" s="68" t="s">
        <v>150</v>
      </c>
    </row>
    <row r="10" spans="1:18" ht="15.75" x14ac:dyDescent="0.25">
      <c r="A10" s="13">
        <v>4</v>
      </c>
      <c r="B10" s="47" t="s">
        <v>73</v>
      </c>
      <c r="C10" s="13" t="s">
        <v>48</v>
      </c>
      <c r="D10" s="49" t="s">
        <v>98</v>
      </c>
      <c r="E10" s="45">
        <v>35000</v>
      </c>
      <c r="F10" s="45">
        <v>80500</v>
      </c>
      <c r="G10" s="45">
        <v>10500</v>
      </c>
      <c r="H10" s="45"/>
      <c r="I10" s="45"/>
      <c r="J10" s="27">
        <f t="shared" si="0"/>
        <v>0</v>
      </c>
      <c r="K10" s="64"/>
      <c r="L10" s="58"/>
    </row>
    <row r="11" spans="1:18" ht="15.75" x14ac:dyDescent="0.25">
      <c r="A11" s="13">
        <v>5</v>
      </c>
      <c r="B11" s="50" t="s">
        <v>49</v>
      </c>
      <c r="C11" s="48" t="s">
        <v>50</v>
      </c>
      <c r="D11" s="41" t="s">
        <v>82</v>
      </c>
      <c r="E11" s="45">
        <v>30000</v>
      </c>
      <c r="F11" s="45">
        <v>426500</v>
      </c>
      <c r="G11" s="45">
        <v>63000</v>
      </c>
      <c r="H11" s="45"/>
      <c r="I11" s="57"/>
      <c r="J11" s="27">
        <f t="shared" si="0"/>
        <v>0</v>
      </c>
      <c r="K11" s="64"/>
      <c r="L11" s="58"/>
      <c r="N11" s="54"/>
    </row>
    <row r="12" spans="1:18" ht="15.75" x14ac:dyDescent="0.25">
      <c r="A12" s="13">
        <v>6</v>
      </c>
      <c r="B12" s="47" t="s">
        <v>51</v>
      </c>
      <c r="C12" s="48" t="s">
        <v>52</v>
      </c>
      <c r="D12" s="41" t="s">
        <v>76</v>
      </c>
      <c r="E12" s="45">
        <v>40000</v>
      </c>
      <c r="F12" s="45">
        <v>92000</v>
      </c>
      <c r="G12" s="45">
        <v>12000</v>
      </c>
      <c r="H12" s="45"/>
      <c r="I12" s="57"/>
      <c r="J12" s="27">
        <f t="shared" si="0"/>
        <v>0</v>
      </c>
      <c r="K12" s="64"/>
      <c r="L12" s="58"/>
    </row>
    <row r="13" spans="1:18" ht="18" customHeight="1" x14ac:dyDescent="0.25">
      <c r="A13" s="13">
        <v>7</v>
      </c>
      <c r="B13" s="47" t="s">
        <v>84</v>
      </c>
      <c r="C13" s="48" t="s">
        <v>27</v>
      </c>
      <c r="D13" s="26" t="s">
        <v>85</v>
      </c>
      <c r="E13" s="45">
        <v>59200</v>
      </c>
      <c r="F13" s="45">
        <v>59200</v>
      </c>
      <c r="G13" s="57"/>
      <c r="H13" s="45">
        <v>59200</v>
      </c>
      <c r="I13" s="45">
        <v>59200</v>
      </c>
      <c r="J13" s="27">
        <f t="shared" si="0"/>
        <v>118400</v>
      </c>
      <c r="K13" s="64" t="s">
        <v>161</v>
      </c>
      <c r="L13" s="117" t="s">
        <v>90</v>
      </c>
    </row>
    <row r="14" spans="1:18" ht="18" customHeight="1" x14ac:dyDescent="0.25">
      <c r="A14" s="13">
        <v>8</v>
      </c>
      <c r="B14" s="47" t="s">
        <v>86</v>
      </c>
      <c r="C14" s="48" t="s">
        <v>79</v>
      </c>
      <c r="D14" s="26" t="s">
        <v>87</v>
      </c>
      <c r="E14" s="45">
        <v>59200</v>
      </c>
      <c r="F14" s="45">
        <v>778100</v>
      </c>
      <c r="G14" s="45"/>
      <c r="H14" s="45"/>
      <c r="I14" s="57"/>
      <c r="J14" s="27">
        <f t="shared" si="0"/>
        <v>0</v>
      </c>
      <c r="K14" s="64"/>
      <c r="L14" s="65"/>
      <c r="M14" s="54"/>
      <c r="N14" s="54"/>
    </row>
    <row r="15" spans="1:18" ht="18.75" x14ac:dyDescent="0.25">
      <c r="A15" s="152" t="s">
        <v>54</v>
      </c>
      <c r="B15" s="152"/>
      <c r="C15" s="152"/>
      <c r="D15" s="152"/>
      <c r="E15" s="51">
        <f>SUM(E7:E14)</f>
        <v>313400</v>
      </c>
      <c r="F15" s="69">
        <f t="shared" ref="F15:J15" si="1">SUM(F7:F14)</f>
        <v>1956400</v>
      </c>
      <c r="G15" s="51">
        <f t="shared" si="1"/>
        <v>295500</v>
      </c>
      <c r="H15" s="51">
        <f t="shared" si="1"/>
        <v>119200</v>
      </c>
      <c r="I15" s="51">
        <f t="shared" si="1"/>
        <v>89200</v>
      </c>
      <c r="J15" s="51">
        <f t="shared" si="1"/>
        <v>208400</v>
      </c>
      <c r="K15" s="55" t="s">
        <v>162</v>
      </c>
      <c r="L15" s="110"/>
    </row>
    <row r="16" spans="1:18" ht="18" customHeight="1" x14ac:dyDescent="0.25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spans="1:12" ht="18" customHeight="1" x14ac:dyDescent="0.25">
      <c r="A17" s="13">
        <v>1</v>
      </c>
      <c r="B17" s="47" t="s">
        <v>91</v>
      </c>
      <c r="C17" s="48" t="s">
        <v>44</v>
      </c>
      <c r="D17" s="49" t="s">
        <v>157</v>
      </c>
      <c r="E17" s="45">
        <v>30000</v>
      </c>
      <c r="F17" s="45">
        <v>220000</v>
      </c>
      <c r="G17" s="45">
        <v>72000</v>
      </c>
      <c r="H17" s="154" t="s">
        <v>163</v>
      </c>
      <c r="I17" s="155"/>
      <c r="J17" s="155"/>
      <c r="K17" s="155"/>
      <c r="L17" s="156"/>
    </row>
    <row r="18" spans="1:12" ht="12" customHeight="1" x14ac:dyDescent="0.25">
      <c r="F18" s="54"/>
      <c r="G18" s="54"/>
    </row>
    <row r="19" spans="1:12" ht="16.5" customHeight="1" x14ac:dyDescent="0.25">
      <c r="A19" s="13">
        <v>5</v>
      </c>
      <c r="B19" s="50" t="s">
        <v>49</v>
      </c>
      <c r="C19" s="48" t="s">
        <v>50</v>
      </c>
      <c r="D19" s="41" t="s">
        <v>82</v>
      </c>
      <c r="E19" s="45">
        <v>30000</v>
      </c>
      <c r="F19" s="45">
        <v>426500</v>
      </c>
      <c r="G19" s="45">
        <v>63000</v>
      </c>
      <c r="H19" s="147" t="s">
        <v>164</v>
      </c>
      <c r="I19" s="148"/>
      <c r="J19" s="148"/>
      <c r="K19" s="148"/>
      <c r="L19" s="149"/>
    </row>
    <row r="20" spans="1:12" ht="13.5" customHeight="1" x14ac:dyDescent="0.25">
      <c r="F20" s="54"/>
      <c r="H20" s="54"/>
    </row>
    <row r="21" spans="1:12" ht="13.5" customHeight="1" x14ac:dyDescent="0.25"/>
    <row r="22" spans="1:12" ht="14.25" customHeight="1" x14ac:dyDescent="0.25">
      <c r="E22" s="54"/>
    </row>
    <row r="23" spans="1:12" ht="17.25" customHeight="1" x14ac:dyDescent="0.25">
      <c r="D23" s="54"/>
    </row>
    <row r="24" spans="1:12" ht="17.25" customHeight="1" x14ac:dyDescent="0.25"/>
    <row r="25" spans="1:12" ht="18.75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1">
    <mergeCell ref="H19:L19"/>
    <mergeCell ref="A1:K1"/>
    <mergeCell ref="E2:J2"/>
    <mergeCell ref="K2:L2"/>
    <mergeCell ref="K3:L3"/>
    <mergeCell ref="K4:M4"/>
    <mergeCell ref="K5:M5"/>
    <mergeCell ref="M7:R7"/>
    <mergeCell ref="A15:D15"/>
    <mergeCell ref="A16:L16"/>
    <mergeCell ref="H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B10" sqref="B1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2" t="s">
        <v>153</v>
      </c>
      <c r="B1" s="142"/>
      <c r="C1" s="142"/>
      <c r="D1" s="142"/>
      <c r="E1" s="142"/>
      <c r="F1" s="142"/>
      <c r="G1" s="142"/>
      <c r="H1" s="142"/>
      <c r="I1" s="142"/>
    </row>
    <row r="2" spans="1:9" ht="18.75" x14ac:dyDescent="0.3">
      <c r="A2" s="2" t="s">
        <v>152</v>
      </c>
      <c r="C2" s="21" t="s">
        <v>1</v>
      </c>
      <c r="F2" s="21"/>
      <c r="H2" s="37" t="s">
        <v>2</v>
      </c>
      <c r="I2" s="37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6" t="s">
        <v>34</v>
      </c>
      <c r="C4" s="36"/>
      <c r="D4" s="22" t="s">
        <v>66</v>
      </c>
      <c r="G4" s="22"/>
    </row>
    <row r="5" spans="1:9" ht="18.75" x14ac:dyDescent="0.3">
      <c r="C5" s="157" t="s">
        <v>36</v>
      </c>
      <c r="D5" s="157"/>
      <c r="F5" s="157" t="s">
        <v>37</v>
      </c>
      <c r="G5" s="157"/>
      <c r="H5" s="42" t="s">
        <v>68</v>
      </c>
    </row>
    <row r="6" spans="1:9" x14ac:dyDescent="0.25">
      <c r="H6" s="43" t="s">
        <v>69</v>
      </c>
    </row>
    <row r="7" spans="1:9" ht="18.75" x14ac:dyDescent="0.3">
      <c r="A7" s="28" t="s">
        <v>55</v>
      </c>
      <c r="B7" s="28" t="s">
        <v>56</v>
      </c>
      <c r="C7" s="28" t="s">
        <v>57</v>
      </c>
      <c r="D7" s="29">
        <v>0.05</v>
      </c>
      <c r="E7" s="29">
        <v>0.1</v>
      </c>
      <c r="F7" s="30" t="s">
        <v>58</v>
      </c>
      <c r="G7" s="30" t="s">
        <v>59</v>
      </c>
      <c r="H7" s="31" t="s">
        <v>60</v>
      </c>
    </row>
    <row r="8" spans="1:9" ht="18.75" x14ac:dyDescent="0.3">
      <c r="A8" s="52" t="s">
        <v>151</v>
      </c>
      <c r="B8" s="32">
        <v>278400</v>
      </c>
      <c r="C8" s="20"/>
      <c r="D8" s="33"/>
      <c r="E8" s="33">
        <f>B8*0.1</f>
        <v>27840</v>
      </c>
      <c r="F8" s="33">
        <f>(B8+C8)*0.12</f>
        <v>33408</v>
      </c>
      <c r="G8" s="33"/>
      <c r="H8" s="34">
        <f>B8*0.78</f>
        <v>217152</v>
      </c>
    </row>
    <row r="9" spans="1:9" ht="18.75" x14ac:dyDescent="0.3">
      <c r="A9" s="52" t="s">
        <v>173</v>
      </c>
      <c r="B9" s="32">
        <v>315000</v>
      </c>
      <c r="C9" s="20"/>
      <c r="D9" s="33"/>
      <c r="E9" s="33">
        <f>B9*0.1</f>
        <v>31500</v>
      </c>
      <c r="F9" s="33">
        <f>(B9+C9)*0.12</f>
        <v>37800</v>
      </c>
      <c r="G9" s="33"/>
      <c r="H9" s="34">
        <f>B9*0.78</f>
        <v>245700</v>
      </c>
    </row>
    <row r="10" spans="1:9" ht="18.75" x14ac:dyDescent="0.3">
      <c r="A10" s="20" t="s">
        <v>61</v>
      </c>
      <c r="B10" s="20"/>
      <c r="C10" s="32">
        <v>90000</v>
      </c>
      <c r="D10" s="32">
        <f>C10*0.05</f>
        <v>4500</v>
      </c>
      <c r="E10" s="33"/>
      <c r="F10" s="33">
        <f t="shared" ref="F10:F12" si="0">(B10+C10)*0.12</f>
        <v>10800</v>
      </c>
      <c r="G10" s="34">
        <f t="shared" ref="G10:G11" si="1">C10*0.88</f>
        <v>79200</v>
      </c>
      <c r="H10" s="34"/>
    </row>
    <row r="11" spans="1:9" ht="18.75" x14ac:dyDescent="0.3">
      <c r="A11" s="20" t="s">
        <v>62</v>
      </c>
      <c r="B11" s="20"/>
      <c r="C11" s="32">
        <v>450000</v>
      </c>
      <c r="D11" s="32">
        <f>C11*0.05</f>
        <v>22500</v>
      </c>
      <c r="E11" s="33"/>
      <c r="F11" s="33">
        <f t="shared" si="0"/>
        <v>54000</v>
      </c>
      <c r="G11" s="34">
        <f t="shared" si="1"/>
        <v>396000</v>
      </c>
      <c r="H11" s="33"/>
    </row>
    <row r="12" spans="1:9" ht="18.75" x14ac:dyDescent="0.3">
      <c r="A12" s="28" t="s">
        <v>63</v>
      </c>
      <c r="B12" s="35">
        <f>SUM(B8:B11)</f>
        <v>593400</v>
      </c>
      <c r="C12" s="71">
        <f>SUM(C10:C11)</f>
        <v>540000</v>
      </c>
      <c r="D12" s="34">
        <f>SUM(D10:D11)</f>
        <v>27000</v>
      </c>
      <c r="E12" s="53">
        <f>SUM(E8:E11)</f>
        <v>59340</v>
      </c>
      <c r="F12" s="33">
        <f t="shared" si="0"/>
        <v>136008</v>
      </c>
      <c r="G12" s="34">
        <f>C12*0.88</f>
        <v>475200</v>
      </c>
      <c r="H12" s="34">
        <f>SUM(H8:H11)</f>
        <v>462852</v>
      </c>
    </row>
    <row r="13" spans="1:9" ht="23.25" x14ac:dyDescent="0.35">
      <c r="A13" s="72" t="s">
        <v>64</v>
      </c>
      <c r="B13" s="34">
        <f>B12+C12</f>
        <v>1133400</v>
      </c>
      <c r="C13" s="73"/>
      <c r="D13" s="158">
        <f>SUM(B13:C13)</f>
        <v>1133400</v>
      </c>
      <c r="E13" s="158"/>
      <c r="F13" s="159"/>
      <c r="G13" s="159"/>
      <c r="H13" s="159"/>
    </row>
    <row r="14" spans="1:9" ht="21" x14ac:dyDescent="0.35">
      <c r="A14" s="62" t="s">
        <v>65</v>
      </c>
      <c r="B14" s="34">
        <f>-(D12+E12)</f>
        <v>-86340</v>
      </c>
      <c r="C14" s="160"/>
      <c r="D14" s="161"/>
      <c r="E14" s="161"/>
      <c r="F14" s="161"/>
      <c r="G14" s="161"/>
      <c r="H14" s="161"/>
    </row>
    <row r="15" spans="1:9" ht="18.75" x14ac:dyDescent="0.3">
      <c r="A15" s="28" t="s">
        <v>174</v>
      </c>
      <c r="B15" s="56">
        <f>B12+B14</f>
        <v>507060</v>
      </c>
    </row>
    <row r="16" spans="1:9" ht="6" customHeight="1" x14ac:dyDescent="0.25">
      <c r="A16" s="39"/>
      <c r="B16" s="39"/>
      <c r="C16" s="150"/>
      <c r="D16" s="150"/>
      <c r="E16" s="150"/>
      <c r="F16" s="150"/>
      <c r="G16" s="150"/>
      <c r="H16" s="150"/>
    </row>
    <row r="17" spans="1:2" ht="18.75" x14ac:dyDescent="0.3">
      <c r="A17" s="21" t="s">
        <v>96</v>
      </c>
      <c r="B17" s="66"/>
    </row>
    <row r="18" spans="1:2" ht="6" customHeight="1" x14ac:dyDescent="0.25"/>
  </sheetData>
  <mergeCells count="7">
    <mergeCell ref="A1:I1"/>
    <mergeCell ref="C5:D5"/>
    <mergeCell ref="F5:G5"/>
    <mergeCell ref="C16:H16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D'AOUT 2020</vt:lpstr>
      <vt:lpstr>LOYERS ENCAISSES DE SEPT 2020</vt:lpstr>
      <vt:lpstr>LOYERS ENCAISSES  D'AOUT 2020</vt:lpstr>
      <vt:lpstr>BILAN D'AOUT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2020-09-13T12:56:30Z</cp:lastPrinted>
  <dcterms:created xsi:type="dcterms:W3CDTF">2015-04-15T15:36:35Z</dcterms:created>
  <dcterms:modified xsi:type="dcterms:W3CDTF">2020-09-13T12:58:33Z</dcterms:modified>
</cp:coreProperties>
</file>