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FOFANA KOURANIMA\LES BILANS MENSUELS\BILANS 2020\"/>
    </mc:Choice>
  </mc:AlternateContent>
  <bookViews>
    <workbookView xWindow="240" yWindow="45" windowWidth="19440" windowHeight="7995"/>
  </bookViews>
  <sheets>
    <sheet name="BAUX D'AVRIL 2020" sheetId="2" r:id="rId1"/>
    <sheet name="LOYERS ENCAISSES DE MAI 2020" sheetId="4" r:id="rId2"/>
    <sheet name="LOYERS ENCAISSES  D'AVRIL 2020" sheetId="5" r:id="rId3"/>
    <sheet name="BILAN D'AVRIL 2020" sheetId="3" r:id="rId4"/>
  </sheets>
  <calcPr calcId="152511"/>
</workbook>
</file>

<file path=xl/calcChain.xml><?xml version="1.0" encoding="utf-8"?>
<calcChain xmlns="http://schemas.openxmlformats.org/spreadsheetml/2006/main">
  <c r="I22" i="4" l="1"/>
  <c r="H22" i="4"/>
  <c r="G22" i="4"/>
  <c r="F22" i="4"/>
  <c r="E22" i="4"/>
  <c r="J21" i="4"/>
  <c r="J19" i="4"/>
  <c r="J18" i="4"/>
  <c r="J17" i="4"/>
  <c r="J16" i="4"/>
  <c r="J15" i="4"/>
  <c r="J14" i="4"/>
  <c r="J13" i="4"/>
  <c r="J12" i="4"/>
  <c r="J11" i="4"/>
  <c r="J10" i="4"/>
  <c r="J9" i="4"/>
  <c r="J8" i="4"/>
  <c r="J22" i="4" s="1"/>
  <c r="I15" i="5" l="1"/>
  <c r="H15" i="5"/>
  <c r="G15" i="5"/>
  <c r="F15" i="5"/>
  <c r="E15" i="5"/>
  <c r="J12" i="5"/>
  <c r="J11" i="5"/>
  <c r="J10" i="5"/>
  <c r="J9" i="5"/>
  <c r="J8" i="5"/>
  <c r="J7" i="5"/>
  <c r="J15" i="5" s="1"/>
  <c r="B17" i="3" l="1"/>
  <c r="G16" i="2" l="1"/>
  <c r="G13" i="2"/>
  <c r="G14" i="2" l="1"/>
  <c r="G15" i="2" s="1"/>
  <c r="C13" i="3" l="1"/>
  <c r="E10" i="3"/>
  <c r="B13" i="3" l="1"/>
  <c r="H9" i="3" l="1"/>
  <c r="F9" i="3"/>
  <c r="E9" i="3"/>
  <c r="F13" i="3" l="1"/>
  <c r="G13" i="3"/>
  <c r="G11" i="3" l="1"/>
  <c r="G12" i="3"/>
  <c r="H8" i="3" l="1"/>
  <c r="H13" i="3" s="1"/>
  <c r="F11" i="3" l="1"/>
  <c r="F12" i="3"/>
  <c r="F8" i="3"/>
  <c r="D12" i="3" l="1"/>
  <c r="D11" i="3"/>
  <c r="E8" i="3"/>
  <c r="E13" i="3" s="1"/>
  <c r="D13" i="3" l="1"/>
  <c r="B15" i="3" s="1"/>
  <c r="B14" i="3"/>
  <c r="D14" i="3" s="1"/>
</calcChain>
</file>

<file path=xl/sharedStrings.xml><?xml version="1.0" encoding="utf-8"?>
<sst xmlns="http://schemas.openxmlformats.org/spreadsheetml/2006/main" count="245" uniqueCount="179">
  <si>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</si>
  <si>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</si>
  <si>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</si>
  <si>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</si>
  <si>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</si>
  <si>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</si>
  <si>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</si>
  <si>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</si>
  <si>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</si>
  <si>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</si>
  <si>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</si>
  <si>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</si>
  <si>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</si>
  <si>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</si>
  <si>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</si>
  <si>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</si>
  <si>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</si>
  <si>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</si>
  <si>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</si>
  <si>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</si>
  <si>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</si>
  <si>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</si>
  <si>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</si>
  <si>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</si>
  <si>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</si>
  <si>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</si>
  <si>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</si>
  <si>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</si>
  <si>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</si>
  <si>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</si>
  <si>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</si>
  <si>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</si>
  <si>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1D1</t>
  </si>
  <si>
    <t>3G1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</si>
  <si>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</si>
  <si>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</si>
  <si>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</si>
  <si>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</si>
  <si>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</si>
  <si>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</si>
  <si>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</si>
  <si>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</si>
  <si>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</si>
  <si>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</si>
  <si>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</si>
  <si>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</si>
  <si>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</si>
  <si>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</si>
  <si>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</si>
  <si>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</si>
  <si>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</si>
  <si>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</si>
  <si>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</si>
  <si>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</si>
  <si>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</si>
  <si>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</si>
  <si>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</si>
  <si>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</si>
  <si>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</si>
  <si>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</si>
  <si>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1G4</t>
  </si>
  <si>
    <t>2D2</t>
  </si>
  <si>
    <t>2D3</t>
  </si>
  <si>
    <t>2D4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</si>
  <si>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</si>
  <si>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</si>
  <si>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</si>
  <si>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</si>
  <si>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</si>
  <si>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</si>
  <si>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</si>
  <si>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</si>
  <si>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</si>
  <si>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</si>
  <si>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</si>
  <si>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</si>
  <si>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</si>
  <si>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</si>
  <si>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</si>
  <si>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</si>
  <si>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</si>
  <si>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</si>
  <si>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</si>
  <si>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</si>
  <si>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</si>
  <si>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</si>
  <si>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</si>
  <si>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</si>
  <si>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</si>
  <si>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</si>
  <si>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</si>
  <si>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</si>
  <si>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</si>
  <si>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3G2</t>
  </si>
  <si>
    <t>TOURE KOSSA BLE ERIC (SGBCI)</t>
  </si>
  <si>
    <t>3D1</t>
  </si>
  <si>
    <t>PRELEVEMENT DIRECT DES IMPOTS 12% SUR LES BAUX</t>
  </si>
  <si>
    <t>07595990</t>
  </si>
  <si>
    <t>PENALITES</t>
  </si>
  <si>
    <t>AIKPA JEAN</t>
  </si>
  <si>
    <t>08131160-04671127</t>
  </si>
  <si>
    <t>FOFANA MAMADOU POLICIER</t>
  </si>
  <si>
    <t>08412622-43001639</t>
  </si>
  <si>
    <t>DIOMANDE LOSSENY POLICIER</t>
  </si>
  <si>
    <t>57924621-02427607</t>
  </si>
  <si>
    <t>47291598-01417514</t>
  </si>
  <si>
    <t>MONTANT DES BAUX VIRES SUR  LES COMPTES</t>
  </si>
  <si>
    <t xml:space="preserve">COMMISSION BAUX CCGIM 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</si>
  <si>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</si>
  <si>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</si>
  <si>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M IRIE BI CLEMENT</t>
  </si>
  <si>
    <t>07744211-44702857</t>
  </si>
  <si>
    <t>CCGIM</t>
  </si>
  <si>
    <t>1G1</t>
  </si>
  <si>
    <t>ORANGE MONEY</t>
  </si>
  <si>
    <t>ENFANTS FOFANA</t>
  </si>
  <si>
    <t>BHCI</t>
  </si>
  <si>
    <t>DIALLO MOHAMED</t>
  </si>
  <si>
    <t>53099409</t>
  </si>
  <si>
    <t>02585018</t>
  </si>
  <si>
    <t>79698943</t>
  </si>
  <si>
    <t>ORO ALAIN PASCAL ARNAUD</t>
  </si>
  <si>
    <t>2013000198</t>
  </si>
  <si>
    <t>Mlle DIOMANDE STEPHANIE</t>
  </si>
  <si>
    <r>
      <t xml:space="preserve">POCKA GNOLEBA </t>
    </r>
    <r>
      <rPr>
        <sz val="8"/>
        <color theme="1"/>
        <rFont val="Calibri"/>
        <family val="2"/>
        <scheme val="minor"/>
      </rPr>
      <t>ARISTIDE GHISLAIN</t>
    </r>
  </si>
  <si>
    <t>49347547-57739223</t>
  </si>
  <si>
    <t>SIB: 66 900000459640 45</t>
  </si>
  <si>
    <t>Mme AKE ROSINE (SARAH)</t>
  </si>
  <si>
    <t>09241251-04538804)</t>
  </si>
  <si>
    <t>TRA ZIE LOU N'GUESSAN MELISSA</t>
  </si>
  <si>
    <t>49672473-74740691</t>
  </si>
  <si>
    <t>PORTE</t>
  </si>
  <si>
    <t>MONTANTS</t>
  </si>
  <si>
    <t>86276482-78740950</t>
  </si>
  <si>
    <t xml:space="preserve">FOFANA MOUSSA </t>
  </si>
  <si>
    <t>Mlle TIOTE NAFOUADE</t>
  </si>
  <si>
    <t>48222403-76751927</t>
  </si>
  <si>
    <t>OULAÏ KANE AUBIN</t>
  </si>
  <si>
    <t>67476249-01531502</t>
  </si>
  <si>
    <t xml:space="preserve">                                                                                                                            </t>
  </si>
  <si>
    <t>08511244-09805919</t>
  </si>
  <si>
    <t>µ</t>
  </si>
  <si>
    <t>MOOV</t>
  </si>
  <si>
    <t>YOPOUGON NIANGON ACADEMIE 04/2020</t>
  </si>
  <si>
    <t>14/04/20</t>
  </si>
  <si>
    <t>BILAN : MOIS D'AVRIL 2020</t>
  </si>
  <si>
    <t>YOPOUGON NIANGON ACADEMIE 05/2020</t>
  </si>
  <si>
    <t>REMBOURSEMENT  GENDARMERIE TRAVAUX SIB</t>
  </si>
  <si>
    <t>3 700 F PRIS PAR LA GENDARMERIE POUR LE TRANSPORT</t>
  </si>
  <si>
    <t>VERSEMENT A LA SIB LA SOMME DE 450 000 F CFA  PAR LA GENDARMERIE LE 23/04/2020</t>
  </si>
  <si>
    <t>RELEVE MENSUEL DES BAUX : MOIS D'AVRIL 2020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</si>
  <si>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</si>
  <si>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</si>
  <si>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</si>
  <si>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</si>
  <si>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</si>
  <si>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</si>
  <si>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</si>
  <si>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</si>
  <si>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</si>
  <si>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NOUVEAU LOCATAIRE -  BAIL POLICE A COMPTER D'AVRIL 2020</t>
  </si>
  <si>
    <t>SON ABIL EST DE 110 000 F IL COMPLETE PAR VIEREMENT BANCAIRE DE 20 000 FCFA A LA BACI COPMPTE DU GERANT BAGAYOGO AMADOU</t>
  </si>
  <si>
    <t>LE BAIL DU GENDARME SERA RESILIE APRES QU'IL AIT REGLE LES FRAIS DE REMISE EN ETAT QUI S'ELEVE A 161 490 F.</t>
  </si>
  <si>
    <t>CURAGE REGADRS</t>
  </si>
  <si>
    <t>TOTAL VERSE LE 12/05/2020</t>
  </si>
  <si>
    <t>ETAT DES ENCAISSEMENTS : MOIS  D'AVRIL 2020</t>
  </si>
  <si>
    <t>16/04/20 ESP</t>
  </si>
  <si>
    <t>11/05/20</t>
  </si>
  <si>
    <t>13/04/20 OM</t>
  </si>
  <si>
    <t>07678755-53289116</t>
  </si>
  <si>
    <t>14/04/20 OM</t>
  </si>
  <si>
    <t>05/05/20</t>
  </si>
  <si>
    <t>04/05/20</t>
  </si>
  <si>
    <t>ETAT DES ENCAISSEMENTS : MOIS DE MAI 2020</t>
  </si>
  <si>
    <t>18/04/20 OM</t>
  </si>
  <si>
    <t>08/05/20</t>
  </si>
  <si>
    <t>18/04/20 ESP</t>
  </si>
  <si>
    <t>10/05/20</t>
  </si>
  <si>
    <t>20/04/20 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</si>
</sst>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right"/>
    </xf>
    <xf numFmtId="3" fontId="5" fillId="0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3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49" fontId="2" fillId="0" borderId="1" xfId="0" applyNumberFormat="1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/>
    <xf numFmtId="165" fontId="11" fillId="2" borderId="3" xfId="0" applyNumberFormat="1" applyFont="1" applyFill="1" applyBorder="1"/>
    <xf numFmtId="0" fontId="19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6" fillId="0" borderId="2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49" fontId="2" fillId="0" borderId="0" xfId="0" applyNumberFormat="1" applyFont="1" applyAlignment="1">
      <alignment horizontal="center"/>
    </xf>
    <xf numFmtId="165" fontId="20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115" zoomScaleNormal="115" workbookViewId="0">
      <selection activeCell="O21" sqref="O21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1" t="s">
        <v>150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"/>
    </row>
    <row r="2" spans="1:12" x14ac:dyDescent="0.25">
      <c r="A2" s="2" t="s">
        <v>151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2" t="s">
        <v>6</v>
      </c>
      <c r="K3" s="122"/>
      <c r="L3" s="122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2" t="s">
        <v>79</v>
      </c>
      <c r="K4" s="122"/>
      <c r="L4" s="122"/>
    </row>
    <row r="5" spans="1:12" ht="18.75" x14ac:dyDescent="0.3">
      <c r="A5" s="102"/>
      <c r="J5" s="124" t="s">
        <v>80</v>
      </c>
      <c r="K5" s="124"/>
      <c r="L5" s="124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23" t="s">
        <v>19</v>
      </c>
      <c r="K6" s="123"/>
      <c r="L6" s="82" t="s">
        <v>20</v>
      </c>
    </row>
    <row r="7" spans="1:12" ht="15" customHeight="1" x14ac:dyDescent="0.25">
      <c r="A7" s="8">
        <v>1</v>
      </c>
      <c r="B7" s="7" t="s">
        <v>94</v>
      </c>
      <c r="C7" s="48" t="s">
        <v>28</v>
      </c>
      <c r="D7" s="8">
        <v>44521</v>
      </c>
      <c r="E7" s="39" t="s">
        <v>29</v>
      </c>
      <c r="F7" s="10" t="s">
        <v>30</v>
      </c>
      <c r="G7" s="8">
        <v>90000</v>
      </c>
      <c r="H7" s="14"/>
      <c r="I7" s="8"/>
      <c r="J7" s="8"/>
      <c r="K7" s="9"/>
      <c r="L7" s="10" t="s">
        <v>31</v>
      </c>
    </row>
    <row r="8" spans="1:12" ht="15.75" customHeight="1" x14ac:dyDescent="0.25">
      <c r="A8" s="8">
        <v>3</v>
      </c>
      <c r="B8" s="7" t="s">
        <v>81</v>
      </c>
      <c r="C8" s="48" t="s">
        <v>22</v>
      </c>
      <c r="D8" s="8">
        <v>67664</v>
      </c>
      <c r="E8" s="39" t="s">
        <v>23</v>
      </c>
      <c r="F8" s="10"/>
      <c r="G8" s="8">
        <v>90000</v>
      </c>
      <c r="H8" s="14"/>
      <c r="I8" s="8"/>
      <c r="J8" s="73" t="s">
        <v>82</v>
      </c>
      <c r="K8" s="73" t="s">
        <v>83</v>
      </c>
      <c r="L8" s="10" t="s">
        <v>34</v>
      </c>
    </row>
    <row r="9" spans="1:12" ht="15.75" customHeight="1" x14ac:dyDescent="0.25">
      <c r="A9" s="8">
        <v>4</v>
      </c>
      <c r="B9" s="7" t="s">
        <v>21</v>
      </c>
      <c r="C9" s="48" t="s">
        <v>22</v>
      </c>
      <c r="D9" s="8">
        <v>61145</v>
      </c>
      <c r="E9" s="9" t="s">
        <v>23</v>
      </c>
      <c r="F9" s="10" t="s">
        <v>24</v>
      </c>
      <c r="G9" s="8">
        <v>70000</v>
      </c>
      <c r="H9" s="11"/>
      <c r="I9" s="12"/>
      <c r="J9" s="74" t="s">
        <v>25</v>
      </c>
      <c r="K9" s="71"/>
      <c r="L9" s="13" t="s">
        <v>26</v>
      </c>
    </row>
    <row r="10" spans="1:12" ht="15.75" x14ac:dyDescent="0.25">
      <c r="A10" s="8">
        <v>5</v>
      </c>
      <c r="B10" s="15" t="s">
        <v>91</v>
      </c>
      <c r="C10" s="48" t="s">
        <v>28</v>
      </c>
      <c r="D10" s="8">
        <v>48716</v>
      </c>
      <c r="E10" s="39" t="s">
        <v>29</v>
      </c>
      <c r="F10" s="10" t="s">
        <v>92</v>
      </c>
      <c r="G10" s="8">
        <v>90000</v>
      </c>
      <c r="H10" s="8"/>
      <c r="I10" s="46"/>
      <c r="J10" s="73" t="s">
        <v>152</v>
      </c>
      <c r="K10" s="74" t="s">
        <v>153</v>
      </c>
      <c r="L10" s="10" t="s">
        <v>154</v>
      </c>
    </row>
    <row r="11" spans="1:12" ht="15" customHeight="1" x14ac:dyDescent="0.25">
      <c r="A11" s="8">
        <v>6</v>
      </c>
      <c r="B11" s="15" t="s">
        <v>121</v>
      </c>
      <c r="C11" s="48" t="s">
        <v>28</v>
      </c>
      <c r="D11" s="8">
        <v>85529</v>
      </c>
      <c r="E11" s="39" t="s">
        <v>29</v>
      </c>
      <c r="F11" s="10" t="s">
        <v>122</v>
      </c>
      <c r="G11" s="75">
        <v>90000</v>
      </c>
      <c r="H11" s="75"/>
      <c r="I11" s="76"/>
      <c r="J11" s="73" t="s">
        <v>119</v>
      </c>
      <c r="K11" s="74" t="s">
        <v>120</v>
      </c>
      <c r="L11" s="10" t="s">
        <v>64</v>
      </c>
    </row>
    <row r="12" spans="1:12" ht="15" customHeight="1" x14ac:dyDescent="0.25">
      <c r="A12" s="109">
        <v>7</v>
      </c>
      <c r="B12" s="15" t="s">
        <v>155</v>
      </c>
      <c r="C12" s="48" t="s">
        <v>156</v>
      </c>
      <c r="D12" s="8"/>
      <c r="E12" s="39" t="s">
        <v>157</v>
      </c>
      <c r="F12" s="10"/>
      <c r="G12" s="8">
        <v>110000</v>
      </c>
      <c r="H12" s="75"/>
      <c r="I12" s="76"/>
      <c r="J12" s="103" t="s">
        <v>158</v>
      </c>
      <c r="K12" s="103" t="s">
        <v>159</v>
      </c>
      <c r="L12" s="10" t="s">
        <v>64</v>
      </c>
    </row>
    <row r="13" spans="1:12" ht="15" customHeight="1" x14ac:dyDescent="0.25">
      <c r="A13" s="131" t="s">
        <v>35</v>
      </c>
      <c r="B13" s="132"/>
      <c r="C13" s="132"/>
      <c r="D13" s="132"/>
      <c r="E13" s="132"/>
      <c r="F13" s="133"/>
      <c r="G13" s="110">
        <f>SUM(G7:G12)</f>
        <v>540000</v>
      </c>
      <c r="H13" s="111"/>
      <c r="I13" s="110"/>
      <c r="J13" s="16"/>
      <c r="K13" s="16"/>
    </row>
    <row r="14" spans="1:12" ht="15" customHeight="1" x14ac:dyDescent="0.25">
      <c r="A14" s="134" t="s">
        <v>96</v>
      </c>
      <c r="B14" s="135"/>
      <c r="C14" s="135"/>
      <c r="D14" s="135"/>
      <c r="E14" s="135"/>
      <c r="F14" s="136"/>
      <c r="G14" s="17">
        <f>G13*-0.12</f>
        <v>-64800</v>
      </c>
      <c r="H14" s="18"/>
      <c r="I14" s="19"/>
      <c r="J14" s="16"/>
      <c r="K14" s="16"/>
    </row>
    <row r="15" spans="1:12" ht="15" customHeight="1" x14ac:dyDescent="0.25">
      <c r="A15" s="134" t="s">
        <v>106</v>
      </c>
      <c r="B15" s="135"/>
      <c r="C15" s="135"/>
      <c r="D15" s="135"/>
      <c r="E15" s="135"/>
      <c r="F15" s="136"/>
      <c r="G15" s="41">
        <f>SUM(G13:G14)</f>
        <v>475200</v>
      </c>
      <c r="H15" s="18"/>
      <c r="I15" s="19"/>
      <c r="J15" s="16"/>
      <c r="K15" s="16"/>
    </row>
    <row r="16" spans="1:12" ht="15" customHeight="1" x14ac:dyDescent="0.25">
      <c r="A16" s="125" t="s">
        <v>107</v>
      </c>
      <c r="B16" s="126"/>
      <c r="C16" s="126"/>
      <c r="D16" s="126"/>
      <c r="E16" s="126"/>
      <c r="F16" s="127"/>
      <c r="G16" s="41">
        <f>G13*-0.05</f>
        <v>-27000</v>
      </c>
      <c r="H16" s="41"/>
      <c r="I16" s="112"/>
      <c r="J16" s="113"/>
    </row>
    <row r="17" spans="1:12" ht="15.75" customHeight="1" x14ac:dyDescent="0.25"/>
    <row r="19" spans="1:12" ht="15.75" x14ac:dyDescent="0.25">
      <c r="A19" s="8">
        <v>7</v>
      </c>
      <c r="B19" s="15" t="s">
        <v>155</v>
      </c>
      <c r="C19" s="48" t="s">
        <v>156</v>
      </c>
      <c r="D19" s="8"/>
      <c r="E19" s="39" t="s">
        <v>157</v>
      </c>
      <c r="F19" s="128" t="s">
        <v>160</v>
      </c>
      <c r="G19" s="128"/>
      <c r="H19" s="128"/>
      <c r="I19" s="128"/>
      <c r="J19" s="128"/>
      <c r="K19" s="128"/>
      <c r="L19" s="128"/>
    </row>
    <row r="20" spans="1:12" x14ac:dyDescent="0.25">
      <c r="A20" s="129" t="s">
        <v>161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</row>
    <row r="22" spans="1:12" ht="15.75" x14ac:dyDescent="0.25">
      <c r="A22" s="8">
        <v>6</v>
      </c>
      <c r="B22" s="15" t="s">
        <v>121</v>
      </c>
      <c r="C22" s="48" t="s">
        <v>28</v>
      </c>
      <c r="D22" s="8">
        <v>85529</v>
      </c>
      <c r="E22" s="39" t="s">
        <v>29</v>
      </c>
      <c r="F22" s="10" t="s">
        <v>122</v>
      </c>
      <c r="G22" s="8">
        <v>90000</v>
      </c>
      <c r="H22" s="8"/>
      <c r="I22" s="46"/>
      <c r="J22" s="73" t="s">
        <v>119</v>
      </c>
      <c r="K22" s="74" t="s">
        <v>120</v>
      </c>
      <c r="L22" s="10" t="s">
        <v>64</v>
      </c>
    </row>
    <row r="23" spans="1:12" x14ac:dyDescent="0.25">
      <c r="A23" s="130" t="s">
        <v>162</v>
      </c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</row>
  </sheetData>
  <mergeCells count="12">
    <mergeCell ref="A16:F16"/>
    <mergeCell ref="F19:L19"/>
    <mergeCell ref="A20:L20"/>
    <mergeCell ref="A23:L23"/>
    <mergeCell ref="A13:F13"/>
    <mergeCell ref="A14:F14"/>
    <mergeCell ref="A15:F15"/>
    <mergeCell ref="A1:K1"/>
    <mergeCell ref="J3:L3"/>
    <mergeCell ref="J6:K6"/>
    <mergeCell ref="J5:L5"/>
    <mergeCell ref="J4:L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sqref="A1:XFD1048576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5" width="10.140625" customWidth="1"/>
    <col min="6" max="6" width="11.85546875" customWidth="1"/>
    <col min="7" max="7" width="10" customWidth="1"/>
    <col min="8" max="8" width="11.5703125" customWidth="1"/>
    <col min="9" max="9" width="8.7109375" customWidth="1"/>
    <col min="10" max="10" width="11.28515625" customWidth="1"/>
    <col min="11" max="11" width="8.140625" customWidth="1"/>
    <col min="12" max="12" width="13.7109375" customWidth="1"/>
  </cols>
  <sheetData>
    <row r="1" spans="1:19" ht="20.25" customHeight="1" x14ac:dyDescent="0.25">
      <c r="A1" s="139" t="s">
        <v>173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</row>
    <row r="2" spans="1:19" ht="18.75" x14ac:dyDescent="0.3">
      <c r="A2" s="140" t="s">
        <v>0</v>
      </c>
      <c r="B2" s="140"/>
      <c r="C2" s="140"/>
      <c r="D2" s="140"/>
      <c r="E2" s="141" t="s">
        <v>86</v>
      </c>
      <c r="F2" s="141"/>
      <c r="G2" s="141"/>
      <c r="H2" s="141"/>
      <c r="I2" s="141"/>
      <c r="J2" s="117"/>
      <c r="K2" s="117" t="s">
        <v>2</v>
      </c>
      <c r="L2" s="117"/>
    </row>
    <row r="3" spans="1:19" ht="18.75" x14ac:dyDescent="0.3">
      <c r="A3" s="2" t="s">
        <v>3</v>
      </c>
      <c r="E3" s="21"/>
      <c r="F3" s="21"/>
      <c r="G3" s="21"/>
      <c r="H3" s="21" t="s">
        <v>5</v>
      </c>
      <c r="I3" s="21"/>
      <c r="K3" s="116" t="s">
        <v>89</v>
      </c>
      <c r="L3" s="116"/>
    </row>
    <row r="4" spans="1:19" ht="18.75" x14ac:dyDescent="0.3">
      <c r="A4" s="2" t="s">
        <v>7</v>
      </c>
      <c r="D4" s="117" t="s">
        <v>36</v>
      </c>
      <c r="E4" s="117"/>
      <c r="F4" s="117"/>
      <c r="G4" s="117"/>
      <c r="H4" s="117" t="s">
        <v>37</v>
      </c>
      <c r="I4" s="117"/>
      <c r="J4" s="117"/>
      <c r="K4" s="114" t="s">
        <v>79</v>
      </c>
      <c r="L4" s="114"/>
      <c r="M4" s="114"/>
    </row>
    <row r="5" spans="1:19" x14ac:dyDescent="0.25">
      <c r="K5" s="119" t="s">
        <v>80</v>
      </c>
      <c r="L5" s="119"/>
      <c r="M5" s="119"/>
    </row>
    <row r="6" spans="1:19" x14ac:dyDescent="0.25">
      <c r="K6" s="115"/>
      <c r="L6" s="115"/>
      <c r="M6" s="119"/>
    </row>
    <row r="7" spans="1:19" ht="12.75" customHeight="1" x14ac:dyDescent="0.25">
      <c r="A7" s="71" t="s">
        <v>10</v>
      </c>
      <c r="B7" s="23" t="s">
        <v>11</v>
      </c>
      <c r="C7" s="23" t="s">
        <v>131</v>
      </c>
      <c r="D7" s="23" t="s">
        <v>19</v>
      </c>
      <c r="E7" s="25" t="s">
        <v>41</v>
      </c>
      <c r="F7" s="85" t="s">
        <v>42</v>
      </c>
      <c r="G7" s="23" t="s">
        <v>98</v>
      </c>
      <c r="H7" s="24" t="s">
        <v>43</v>
      </c>
      <c r="I7" s="23" t="s">
        <v>17</v>
      </c>
      <c r="J7" s="86" t="s">
        <v>132</v>
      </c>
      <c r="K7" s="23" t="s">
        <v>45</v>
      </c>
      <c r="L7" s="85" t="s">
        <v>78</v>
      </c>
      <c r="M7" s="40"/>
      <c r="N7" s="77"/>
    </row>
    <row r="8" spans="1:19" ht="14.25" customHeight="1" x14ac:dyDescent="0.25">
      <c r="A8" s="13">
        <v>1</v>
      </c>
      <c r="B8" s="43" t="s">
        <v>87</v>
      </c>
      <c r="C8" s="27" t="s">
        <v>52</v>
      </c>
      <c r="D8" s="42" t="s">
        <v>88</v>
      </c>
      <c r="E8" s="87">
        <v>35000</v>
      </c>
      <c r="F8" s="87">
        <v>171500</v>
      </c>
      <c r="G8" s="47">
        <v>31500</v>
      </c>
      <c r="H8" s="87"/>
      <c r="I8" s="87">
        <v>35000</v>
      </c>
      <c r="J8" s="58">
        <f>SUM(H8:I8)</f>
        <v>35000</v>
      </c>
      <c r="K8" s="78"/>
      <c r="L8" s="103" t="s">
        <v>174</v>
      </c>
      <c r="N8" s="79"/>
    </row>
    <row r="9" spans="1:19" ht="14.25" customHeight="1" x14ac:dyDescent="0.25">
      <c r="A9" s="13">
        <v>2</v>
      </c>
      <c r="B9" s="43" t="s">
        <v>99</v>
      </c>
      <c r="C9" s="27" t="s">
        <v>55</v>
      </c>
      <c r="D9" s="42" t="s">
        <v>100</v>
      </c>
      <c r="E9" s="87">
        <v>35000</v>
      </c>
      <c r="F9" s="87">
        <v>527500</v>
      </c>
      <c r="G9" s="47">
        <v>91000</v>
      </c>
      <c r="H9" s="87"/>
      <c r="I9" s="47"/>
      <c r="J9" s="58">
        <f t="shared" ref="J9:J21" si="0">SUM(H9:I9)</f>
        <v>0</v>
      </c>
      <c r="K9" s="78"/>
      <c r="L9" s="89"/>
      <c r="N9" s="79"/>
    </row>
    <row r="10" spans="1:19" ht="17.25" customHeight="1" x14ac:dyDescent="0.25">
      <c r="A10" s="13">
        <v>3</v>
      </c>
      <c r="B10" s="43" t="s">
        <v>108</v>
      </c>
      <c r="C10" s="27" t="s">
        <v>33</v>
      </c>
      <c r="D10" s="42" t="s">
        <v>109</v>
      </c>
      <c r="E10" s="87">
        <v>70000</v>
      </c>
      <c r="F10" s="87">
        <v>70000</v>
      </c>
      <c r="G10" s="47">
        <v>70000</v>
      </c>
      <c r="H10" s="87">
        <v>70000</v>
      </c>
      <c r="I10" s="47"/>
      <c r="J10" s="58">
        <f t="shared" si="0"/>
        <v>70000</v>
      </c>
      <c r="K10" s="78" t="s">
        <v>175</v>
      </c>
      <c r="L10" s="104" t="s">
        <v>114</v>
      </c>
      <c r="N10" s="79"/>
    </row>
    <row r="11" spans="1:19" ht="17.25" customHeight="1" x14ac:dyDescent="0.25">
      <c r="A11" s="13">
        <v>4</v>
      </c>
      <c r="B11" s="43" t="s">
        <v>110</v>
      </c>
      <c r="C11" s="27" t="s">
        <v>46</v>
      </c>
      <c r="D11" s="42" t="s">
        <v>111</v>
      </c>
      <c r="E11" s="87">
        <v>30000</v>
      </c>
      <c r="F11" s="87">
        <v>204000</v>
      </c>
      <c r="G11" s="47">
        <v>54000</v>
      </c>
      <c r="H11" s="87"/>
      <c r="I11" s="47">
        <v>30000</v>
      </c>
      <c r="J11" s="58">
        <f t="shared" si="0"/>
        <v>30000</v>
      </c>
      <c r="K11" s="78"/>
      <c r="L11" s="103" t="s">
        <v>176</v>
      </c>
      <c r="M11" s="137"/>
      <c r="N11" s="138"/>
      <c r="O11" s="138"/>
      <c r="P11" s="138"/>
      <c r="Q11" s="138"/>
      <c r="R11" s="138"/>
      <c r="S11" s="138"/>
    </row>
    <row r="12" spans="1:19" ht="20.25" customHeight="1" x14ac:dyDescent="0.25">
      <c r="A12" s="13">
        <v>5</v>
      </c>
      <c r="B12" s="43" t="s">
        <v>123</v>
      </c>
      <c r="C12" s="27" t="s">
        <v>59</v>
      </c>
      <c r="D12" s="42" t="s">
        <v>133</v>
      </c>
      <c r="E12" s="87">
        <v>40000</v>
      </c>
      <c r="F12" s="87">
        <v>160000</v>
      </c>
      <c r="G12" s="47">
        <v>40000</v>
      </c>
      <c r="H12" s="87"/>
      <c r="I12" s="47"/>
      <c r="J12" s="58">
        <f t="shared" si="0"/>
        <v>0</v>
      </c>
      <c r="K12" s="78"/>
      <c r="L12" s="104"/>
      <c r="N12" s="79"/>
    </row>
    <row r="13" spans="1:19" ht="18" customHeight="1" x14ac:dyDescent="0.25">
      <c r="A13" s="13">
        <v>6</v>
      </c>
      <c r="B13" s="43" t="s">
        <v>134</v>
      </c>
      <c r="C13" s="27" t="s">
        <v>32</v>
      </c>
      <c r="D13" s="42" t="s">
        <v>105</v>
      </c>
      <c r="E13" s="87">
        <v>70000</v>
      </c>
      <c r="F13" s="87">
        <v>140000</v>
      </c>
      <c r="G13" s="47"/>
      <c r="H13" s="87">
        <v>70000</v>
      </c>
      <c r="I13" s="47"/>
      <c r="J13" s="58">
        <f t="shared" si="0"/>
        <v>70000</v>
      </c>
      <c r="K13" s="78" t="s">
        <v>144</v>
      </c>
      <c r="L13" s="97" t="s">
        <v>116</v>
      </c>
      <c r="N13" s="79"/>
    </row>
    <row r="14" spans="1:19" ht="13.5" customHeight="1" x14ac:dyDescent="0.25">
      <c r="A14" s="13"/>
      <c r="B14" s="43"/>
      <c r="C14" s="27" t="s">
        <v>56</v>
      </c>
      <c r="D14" s="42"/>
      <c r="E14" s="87">
        <v>70000</v>
      </c>
      <c r="F14" s="87"/>
      <c r="G14" s="47"/>
      <c r="H14" s="87"/>
      <c r="I14" s="47"/>
      <c r="J14" s="58">
        <f t="shared" si="0"/>
        <v>0</v>
      </c>
      <c r="K14" s="78"/>
      <c r="L14" s="88"/>
      <c r="N14" s="79"/>
    </row>
    <row r="15" spans="1:19" ht="15.75" x14ac:dyDescent="0.25">
      <c r="A15" s="13"/>
      <c r="B15" s="63"/>
      <c r="C15" s="27" t="s">
        <v>113</v>
      </c>
      <c r="D15" s="26"/>
      <c r="E15" s="87">
        <v>50000</v>
      </c>
      <c r="F15" s="87"/>
      <c r="G15" s="47"/>
      <c r="H15" s="87"/>
      <c r="I15" s="47"/>
      <c r="J15" s="58">
        <f t="shared" si="0"/>
        <v>0</v>
      </c>
      <c r="K15" s="78"/>
      <c r="L15" s="88"/>
      <c r="N15" s="79"/>
    </row>
    <row r="16" spans="1:19" ht="15.75" x14ac:dyDescent="0.25">
      <c r="A16" s="13">
        <v>7</v>
      </c>
      <c r="B16" s="90" t="s">
        <v>135</v>
      </c>
      <c r="C16" s="27" t="s">
        <v>60</v>
      </c>
      <c r="D16" s="26" t="s">
        <v>136</v>
      </c>
      <c r="E16" s="87">
        <v>50000</v>
      </c>
      <c r="F16" s="87"/>
      <c r="G16" s="47"/>
      <c r="H16" s="87">
        <v>50000</v>
      </c>
      <c r="I16" s="47"/>
      <c r="J16" s="58">
        <f t="shared" si="0"/>
        <v>50000</v>
      </c>
      <c r="K16" s="78" t="s">
        <v>167</v>
      </c>
      <c r="L16" s="104" t="s">
        <v>114</v>
      </c>
      <c r="N16" s="79"/>
    </row>
    <row r="17" spans="1:14" ht="18" customHeight="1" x14ac:dyDescent="0.25">
      <c r="A17" s="13">
        <v>8</v>
      </c>
      <c r="B17" s="91" t="s">
        <v>137</v>
      </c>
      <c r="C17" s="27" t="s">
        <v>84</v>
      </c>
      <c r="D17" s="42" t="s">
        <v>138</v>
      </c>
      <c r="E17" s="87">
        <v>50000</v>
      </c>
      <c r="F17" s="87">
        <v>55000</v>
      </c>
      <c r="G17" s="47">
        <v>5000</v>
      </c>
      <c r="H17" s="87">
        <v>50000</v>
      </c>
      <c r="I17" s="55"/>
      <c r="J17" s="58">
        <f t="shared" si="0"/>
        <v>50000</v>
      </c>
      <c r="K17" s="78" t="s">
        <v>177</v>
      </c>
      <c r="L17" s="104" t="s">
        <v>114</v>
      </c>
      <c r="N17" s="79"/>
    </row>
    <row r="18" spans="1:14" ht="15.75" x14ac:dyDescent="0.25">
      <c r="A18" s="13">
        <v>9</v>
      </c>
      <c r="B18" s="64" t="s">
        <v>124</v>
      </c>
      <c r="C18" s="27" t="s">
        <v>61</v>
      </c>
      <c r="D18" s="26" t="s">
        <v>125</v>
      </c>
      <c r="E18" s="87">
        <v>50000</v>
      </c>
      <c r="F18" s="87"/>
      <c r="G18" s="47"/>
      <c r="H18" s="87"/>
      <c r="I18" s="47"/>
      <c r="J18" s="58">
        <f t="shared" si="0"/>
        <v>0</v>
      </c>
      <c r="K18" s="78"/>
      <c r="L18" s="88"/>
      <c r="N18" s="79"/>
    </row>
    <row r="19" spans="1:14" ht="18" customHeight="1" x14ac:dyDescent="0.25">
      <c r="A19" s="13"/>
      <c r="B19" s="53"/>
      <c r="C19" s="27" t="s">
        <v>62</v>
      </c>
      <c r="D19" s="42"/>
      <c r="E19" s="87">
        <v>50000</v>
      </c>
      <c r="F19" s="87"/>
      <c r="G19" s="47"/>
      <c r="H19" s="87"/>
      <c r="J19" s="58">
        <f t="shared" si="0"/>
        <v>0</v>
      </c>
      <c r="K19" s="78"/>
      <c r="L19" s="88"/>
    </row>
    <row r="20" spans="1:14" ht="15.75" x14ac:dyDescent="0.25">
      <c r="A20" s="65">
        <v>10</v>
      </c>
      <c r="B20" s="66" t="s">
        <v>115</v>
      </c>
      <c r="C20" s="65" t="s">
        <v>63</v>
      </c>
      <c r="D20" s="67"/>
      <c r="E20" s="92"/>
      <c r="F20" s="92"/>
      <c r="G20" s="69"/>
      <c r="H20" s="92"/>
      <c r="I20" s="68"/>
      <c r="J20" s="68"/>
      <c r="K20" s="70"/>
      <c r="L20" s="93"/>
    </row>
    <row r="21" spans="1:14" ht="15.75" x14ac:dyDescent="0.25">
      <c r="A21" s="27">
        <v>11</v>
      </c>
      <c r="B21" s="64" t="s">
        <v>129</v>
      </c>
      <c r="C21" s="27" t="s">
        <v>95</v>
      </c>
      <c r="D21" s="42" t="s">
        <v>130</v>
      </c>
      <c r="E21" s="87">
        <v>50000</v>
      </c>
      <c r="F21" s="94">
        <v>55000</v>
      </c>
      <c r="G21" s="72">
        <v>5000</v>
      </c>
      <c r="H21" s="87">
        <v>50000</v>
      </c>
      <c r="I21" s="47"/>
      <c r="J21" s="58">
        <f t="shared" si="0"/>
        <v>50000</v>
      </c>
      <c r="K21" s="78"/>
      <c r="L21" s="154" t="s">
        <v>178</v>
      </c>
    </row>
    <row r="22" spans="1:14" ht="18.75" x14ac:dyDescent="0.3">
      <c r="A22" s="142" t="s">
        <v>65</v>
      </c>
      <c r="B22" s="143"/>
      <c r="C22" s="143"/>
      <c r="D22" s="144"/>
      <c r="E22" s="95">
        <f>SUM(E8:E21)</f>
        <v>650000</v>
      </c>
      <c r="F22" s="95">
        <f t="shared" ref="F22:J22" si="1">SUM(F8:F21)</f>
        <v>1383000</v>
      </c>
      <c r="G22" s="100">
        <f t="shared" si="1"/>
        <v>296500</v>
      </c>
      <c r="H22" s="100">
        <f t="shared" si="1"/>
        <v>290000</v>
      </c>
      <c r="I22" s="100">
        <f t="shared" si="1"/>
        <v>65000</v>
      </c>
      <c r="J22" s="100">
        <f t="shared" si="1"/>
        <v>355000</v>
      </c>
      <c r="K22" s="80" t="s">
        <v>167</v>
      </c>
      <c r="L22" s="29" t="s">
        <v>112</v>
      </c>
    </row>
    <row r="23" spans="1:14" x14ac:dyDescent="0.25">
      <c r="F23" s="57"/>
    </row>
    <row r="24" spans="1:14" x14ac:dyDescent="0.25">
      <c r="F24" s="57"/>
    </row>
    <row r="25" spans="1:14" x14ac:dyDescent="0.25">
      <c r="F25" s="57"/>
      <c r="H25" s="57"/>
    </row>
    <row r="26" spans="1:14" x14ac:dyDescent="0.25">
      <c r="J26" t="s">
        <v>139</v>
      </c>
    </row>
    <row r="27" spans="1:14" x14ac:dyDescent="0.25">
      <c r="F27" s="57"/>
    </row>
  </sheetData>
  <mergeCells count="5">
    <mergeCell ref="M11:S11"/>
    <mergeCell ref="A1:L1"/>
    <mergeCell ref="A2:D2"/>
    <mergeCell ref="E2:I2"/>
    <mergeCell ref="A22:D22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F33" sqref="F3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3.85546875" customWidth="1"/>
    <col min="11" max="11" width="11" customWidth="1"/>
    <col min="12" max="12" width="11.28515625" customWidth="1"/>
  </cols>
  <sheetData>
    <row r="1" spans="1:18" ht="20.25" customHeight="1" x14ac:dyDescent="0.25">
      <c r="A1" s="139" t="s">
        <v>165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2" spans="1:18" ht="18.75" x14ac:dyDescent="0.3">
      <c r="A2" s="2" t="s">
        <v>0</v>
      </c>
      <c r="E2" s="141" t="s">
        <v>86</v>
      </c>
      <c r="F2" s="141"/>
      <c r="G2" s="141"/>
      <c r="H2" s="141"/>
      <c r="I2" s="141"/>
      <c r="J2" s="141"/>
      <c r="K2" s="141" t="s">
        <v>2</v>
      </c>
      <c r="L2" s="141"/>
    </row>
    <row r="3" spans="1:18" ht="18.75" x14ac:dyDescent="0.3">
      <c r="A3" s="2" t="s">
        <v>3</v>
      </c>
      <c r="E3" s="21"/>
      <c r="F3" s="21"/>
      <c r="G3" s="21"/>
      <c r="H3" s="21" t="s">
        <v>5</v>
      </c>
      <c r="I3" s="21"/>
      <c r="K3" s="138" t="s">
        <v>89</v>
      </c>
      <c r="L3" s="138"/>
    </row>
    <row r="4" spans="1:18" ht="18.75" x14ac:dyDescent="0.3">
      <c r="A4" s="2" t="s">
        <v>7</v>
      </c>
      <c r="D4" s="117" t="s">
        <v>36</v>
      </c>
      <c r="E4" s="117"/>
      <c r="F4" s="117"/>
      <c r="G4" s="117"/>
      <c r="H4" s="117" t="s">
        <v>37</v>
      </c>
      <c r="I4" s="117"/>
      <c r="J4" s="117"/>
      <c r="K4" s="122" t="s">
        <v>79</v>
      </c>
      <c r="L4" s="122"/>
      <c r="M4" s="122"/>
    </row>
    <row r="5" spans="1:18" x14ac:dyDescent="0.25">
      <c r="K5" s="124" t="s">
        <v>80</v>
      </c>
      <c r="L5" s="124"/>
      <c r="M5" s="147"/>
    </row>
    <row r="6" spans="1:18" x14ac:dyDescent="0.25">
      <c r="A6" s="71" t="s">
        <v>10</v>
      </c>
      <c r="B6" s="23" t="s">
        <v>11</v>
      </c>
      <c r="C6" s="23" t="s">
        <v>40</v>
      </c>
      <c r="D6" s="23" t="s">
        <v>19</v>
      </c>
      <c r="E6" s="23" t="s">
        <v>41</v>
      </c>
      <c r="F6" s="23" t="s">
        <v>42</v>
      </c>
      <c r="G6" s="23" t="s">
        <v>98</v>
      </c>
      <c r="H6" s="24" t="s">
        <v>43</v>
      </c>
      <c r="I6" s="23" t="s">
        <v>17</v>
      </c>
      <c r="J6" s="25" t="s">
        <v>44</v>
      </c>
      <c r="K6" s="23" t="s">
        <v>45</v>
      </c>
      <c r="L6" s="25" t="s">
        <v>78</v>
      </c>
      <c r="M6" s="40"/>
    </row>
    <row r="7" spans="1:18" ht="15.75" x14ac:dyDescent="0.25">
      <c r="A7" s="13">
        <v>1</v>
      </c>
      <c r="B7" s="49" t="s">
        <v>117</v>
      </c>
      <c r="C7" s="50" t="s">
        <v>47</v>
      </c>
      <c r="D7" s="51" t="s">
        <v>118</v>
      </c>
      <c r="E7" s="47">
        <v>30000</v>
      </c>
      <c r="F7" s="47">
        <v>150000</v>
      </c>
      <c r="G7" s="47">
        <v>60000</v>
      </c>
      <c r="H7" s="47"/>
      <c r="I7" s="47">
        <v>30000</v>
      </c>
      <c r="J7" s="28">
        <f>SUM(H7:I7)</f>
        <v>30000</v>
      </c>
      <c r="K7" s="83"/>
      <c r="L7" s="62" t="s">
        <v>166</v>
      </c>
      <c r="M7" s="148"/>
      <c r="N7" s="122"/>
      <c r="O7" s="122"/>
      <c r="P7" s="122"/>
      <c r="Q7" s="122"/>
      <c r="R7" s="122"/>
    </row>
    <row r="8" spans="1:18" ht="15.75" x14ac:dyDescent="0.25">
      <c r="A8" s="13">
        <v>2</v>
      </c>
      <c r="B8" s="49" t="s">
        <v>127</v>
      </c>
      <c r="C8" s="50" t="s">
        <v>48</v>
      </c>
      <c r="D8" s="51" t="s">
        <v>128</v>
      </c>
      <c r="E8" s="47">
        <v>30000</v>
      </c>
      <c r="F8" s="47">
        <v>132000</v>
      </c>
      <c r="G8" s="47">
        <v>72000</v>
      </c>
      <c r="H8" s="47">
        <v>30000</v>
      </c>
      <c r="I8" s="47">
        <v>30000</v>
      </c>
      <c r="J8" s="28">
        <f t="shared" ref="J8:J12" si="0">SUM(H8:I8)</f>
        <v>60000</v>
      </c>
      <c r="K8" s="83" t="s">
        <v>167</v>
      </c>
      <c r="L8" s="62" t="s">
        <v>168</v>
      </c>
      <c r="N8" s="57"/>
    </row>
    <row r="9" spans="1:18" ht="15.75" x14ac:dyDescent="0.25">
      <c r="A9" s="13">
        <v>3</v>
      </c>
      <c r="B9" s="49" t="s">
        <v>49</v>
      </c>
      <c r="C9" s="50" t="s">
        <v>50</v>
      </c>
      <c r="D9" s="51" t="s">
        <v>169</v>
      </c>
      <c r="E9" s="47">
        <v>30000</v>
      </c>
      <c r="F9" s="47">
        <v>142100</v>
      </c>
      <c r="G9" s="47">
        <v>51000</v>
      </c>
      <c r="H9" s="47"/>
      <c r="I9" s="47">
        <v>30000</v>
      </c>
      <c r="J9" s="28">
        <f t="shared" si="0"/>
        <v>30000</v>
      </c>
      <c r="K9" s="98"/>
      <c r="L9" s="99" t="s">
        <v>170</v>
      </c>
    </row>
    <row r="10" spans="1:18" ht="15.75" x14ac:dyDescent="0.25">
      <c r="A10" s="13">
        <v>4</v>
      </c>
      <c r="B10" s="49" t="s">
        <v>85</v>
      </c>
      <c r="C10" s="13" t="s">
        <v>51</v>
      </c>
      <c r="D10" s="51" t="s">
        <v>140</v>
      </c>
      <c r="E10" s="47">
        <v>35000</v>
      </c>
      <c r="F10" s="47">
        <v>80500</v>
      </c>
      <c r="G10" s="47">
        <v>10500</v>
      </c>
      <c r="H10" s="47">
        <v>35000</v>
      </c>
      <c r="I10" s="47"/>
      <c r="J10" s="28">
        <f t="shared" si="0"/>
        <v>35000</v>
      </c>
      <c r="K10" s="83" t="s">
        <v>171</v>
      </c>
      <c r="L10" s="62" t="s">
        <v>114</v>
      </c>
    </row>
    <row r="11" spans="1:18" ht="15.75" x14ac:dyDescent="0.25">
      <c r="A11" s="13">
        <v>5</v>
      </c>
      <c r="B11" s="52" t="s">
        <v>53</v>
      </c>
      <c r="C11" s="50" t="s">
        <v>54</v>
      </c>
      <c r="D11" s="42" t="s">
        <v>97</v>
      </c>
      <c r="E11" s="47">
        <v>30000</v>
      </c>
      <c r="F11" s="47">
        <v>294500</v>
      </c>
      <c r="G11" s="47">
        <v>51000</v>
      </c>
      <c r="H11" s="47"/>
      <c r="I11" s="61"/>
      <c r="J11" s="28">
        <f t="shared" si="0"/>
        <v>0</v>
      </c>
      <c r="K11" s="83"/>
      <c r="L11" s="62"/>
      <c r="N11" s="57"/>
    </row>
    <row r="12" spans="1:18" ht="18.75" x14ac:dyDescent="0.25">
      <c r="A12" s="13">
        <v>6</v>
      </c>
      <c r="B12" s="49" t="s">
        <v>57</v>
      </c>
      <c r="C12" s="50" t="s">
        <v>58</v>
      </c>
      <c r="D12" s="42" t="s">
        <v>90</v>
      </c>
      <c r="E12" s="47">
        <v>40000</v>
      </c>
      <c r="F12" s="47"/>
      <c r="G12" s="47"/>
      <c r="H12" s="47">
        <v>40000</v>
      </c>
      <c r="I12" s="61"/>
      <c r="J12" s="28">
        <f t="shared" si="0"/>
        <v>40000</v>
      </c>
      <c r="K12" s="83" t="s">
        <v>172</v>
      </c>
      <c r="L12" s="153" t="s">
        <v>142</v>
      </c>
    </row>
    <row r="13" spans="1:18" ht="18" customHeight="1" x14ac:dyDescent="0.25">
      <c r="A13" s="13">
        <v>7</v>
      </c>
      <c r="B13" s="49" t="s">
        <v>101</v>
      </c>
      <c r="C13" s="50" t="s">
        <v>27</v>
      </c>
      <c r="D13" s="26" t="s">
        <v>102</v>
      </c>
      <c r="E13" s="47">
        <v>59200</v>
      </c>
      <c r="F13" s="47">
        <v>60400</v>
      </c>
      <c r="G13" s="61"/>
      <c r="H13" s="47"/>
      <c r="I13" s="61"/>
      <c r="J13" s="28"/>
      <c r="K13" s="83"/>
      <c r="L13" s="62"/>
    </row>
    <row r="14" spans="1:18" ht="18" customHeight="1" x14ac:dyDescent="0.25">
      <c r="A14" s="13">
        <v>8</v>
      </c>
      <c r="B14" s="49" t="s">
        <v>103</v>
      </c>
      <c r="C14" s="50" t="s">
        <v>93</v>
      </c>
      <c r="D14" s="26" t="s">
        <v>104</v>
      </c>
      <c r="E14" s="47">
        <v>59200</v>
      </c>
      <c r="F14" s="47">
        <v>600500</v>
      </c>
      <c r="G14" s="47"/>
      <c r="H14" s="47"/>
      <c r="I14" s="61"/>
      <c r="J14" s="28"/>
      <c r="K14" s="83"/>
      <c r="L14" s="84"/>
      <c r="M14" s="57"/>
      <c r="N14" s="57"/>
    </row>
    <row r="15" spans="1:18" ht="18.75" x14ac:dyDescent="0.25">
      <c r="A15" s="145" t="s">
        <v>65</v>
      </c>
      <c r="B15" s="145"/>
      <c r="C15" s="145"/>
      <c r="D15" s="145"/>
      <c r="E15" s="54">
        <f>SUM(E7:E14)</f>
        <v>313400</v>
      </c>
      <c r="F15" s="101">
        <f t="shared" ref="F15:J15" si="1">SUM(F7:F14)</f>
        <v>1460000</v>
      </c>
      <c r="G15" s="54">
        <f t="shared" si="1"/>
        <v>244500</v>
      </c>
      <c r="H15" s="54">
        <f t="shared" si="1"/>
        <v>105000</v>
      </c>
      <c r="I15" s="54">
        <f t="shared" si="1"/>
        <v>90000</v>
      </c>
      <c r="J15" s="54">
        <f t="shared" si="1"/>
        <v>195000</v>
      </c>
      <c r="K15" s="59" t="s">
        <v>167</v>
      </c>
      <c r="L15" s="118" t="s">
        <v>112</v>
      </c>
    </row>
    <row r="16" spans="1:18" ht="18" customHeight="1" x14ac:dyDescent="0.25">
      <c r="A16" s="146" t="s">
        <v>141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</row>
    <row r="17" spans="5:8" ht="18" customHeight="1" x14ac:dyDescent="0.25"/>
    <row r="18" spans="5:8" ht="12" customHeight="1" x14ac:dyDescent="0.25">
      <c r="F18" s="57"/>
    </row>
    <row r="19" spans="5:8" ht="16.5" customHeight="1" x14ac:dyDescent="0.25">
      <c r="F19" s="57"/>
      <c r="G19" s="57"/>
      <c r="H19" s="57"/>
    </row>
    <row r="20" spans="5:8" ht="13.5" customHeight="1" x14ac:dyDescent="0.25">
      <c r="F20" s="57"/>
      <c r="H20" s="57"/>
    </row>
    <row r="21" spans="5:8" ht="13.5" customHeight="1" x14ac:dyDescent="0.25"/>
    <row r="22" spans="5:8" ht="14.25" customHeight="1" x14ac:dyDescent="0.25">
      <c r="E22" s="57"/>
    </row>
    <row r="23" spans="5:8" ht="17.25" customHeight="1" x14ac:dyDescent="0.25"/>
    <row r="24" spans="5:8" ht="17.25" customHeight="1" x14ac:dyDescent="0.25"/>
    <row r="25" spans="5:8" ht="18.75" customHeight="1" x14ac:dyDescent="0.25"/>
    <row r="26" spans="5:8" ht="10.5" customHeight="1" x14ac:dyDescent="0.25"/>
    <row r="28" spans="5:8" ht="12.75" customHeight="1" x14ac:dyDescent="0.25"/>
    <row r="29" spans="5:8" ht="12.75" customHeight="1" x14ac:dyDescent="0.25"/>
    <row r="30" spans="5:8" ht="6" customHeight="1" x14ac:dyDescent="0.25"/>
  </sheetData>
  <mergeCells count="9">
    <mergeCell ref="A15:D15"/>
    <mergeCell ref="A16:L16"/>
    <mergeCell ref="K5:M5"/>
    <mergeCell ref="A1:K1"/>
    <mergeCell ref="E2:J2"/>
    <mergeCell ref="K2:L2"/>
    <mergeCell ref="K3:L3"/>
    <mergeCell ref="K4:M4"/>
    <mergeCell ref="M7:R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workbookViewId="0">
      <selection activeCell="B17" sqref="B17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9" ht="18.75" x14ac:dyDescent="0.25">
      <c r="A1" s="139" t="s">
        <v>145</v>
      </c>
      <c r="B1" s="139"/>
      <c r="C1" s="139"/>
      <c r="D1" s="139"/>
      <c r="E1" s="139"/>
      <c r="F1" s="139"/>
      <c r="G1" s="139"/>
      <c r="H1" s="139"/>
      <c r="I1" s="139"/>
    </row>
    <row r="2" spans="1:9" ht="18.75" x14ac:dyDescent="0.3">
      <c r="A2" s="2" t="s">
        <v>0</v>
      </c>
      <c r="C2" s="21" t="s">
        <v>1</v>
      </c>
      <c r="F2" s="21"/>
      <c r="H2" s="38" t="s">
        <v>2</v>
      </c>
      <c r="I2" s="38"/>
    </row>
    <row r="3" spans="1:9" ht="18.75" x14ac:dyDescent="0.3">
      <c r="A3" s="2" t="s">
        <v>3</v>
      </c>
      <c r="C3" s="21" t="s">
        <v>4</v>
      </c>
      <c r="F3" s="21"/>
      <c r="G3" s="21" t="s">
        <v>5</v>
      </c>
    </row>
    <row r="4" spans="1:9" ht="18.75" x14ac:dyDescent="0.3">
      <c r="A4" s="2" t="s">
        <v>7</v>
      </c>
      <c r="B4" s="37" t="s">
        <v>36</v>
      </c>
      <c r="C4" s="37"/>
      <c r="D4" s="22" t="s">
        <v>77</v>
      </c>
      <c r="G4" s="22"/>
    </row>
    <row r="5" spans="1:9" ht="18.75" x14ac:dyDescent="0.3">
      <c r="C5" s="149" t="s">
        <v>38</v>
      </c>
      <c r="D5" s="149"/>
      <c r="F5" s="149" t="s">
        <v>39</v>
      </c>
      <c r="G5" s="149"/>
      <c r="H5" s="44" t="s">
        <v>79</v>
      </c>
    </row>
    <row r="6" spans="1:9" x14ac:dyDescent="0.25">
      <c r="H6" s="45" t="s">
        <v>80</v>
      </c>
    </row>
    <row r="7" spans="1:9" ht="18.75" x14ac:dyDescent="0.3">
      <c r="A7" s="29" t="s">
        <v>66</v>
      </c>
      <c r="B7" s="29" t="s">
        <v>67</v>
      </c>
      <c r="C7" s="29" t="s">
        <v>68</v>
      </c>
      <c r="D7" s="30">
        <v>0.05</v>
      </c>
      <c r="E7" s="30">
        <v>0.1</v>
      </c>
      <c r="F7" s="31" t="s">
        <v>69</v>
      </c>
      <c r="G7" s="31" t="s">
        <v>70</v>
      </c>
      <c r="H7" s="32" t="s">
        <v>71</v>
      </c>
    </row>
    <row r="8" spans="1:9" ht="18.75" x14ac:dyDescent="0.3">
      <c r="A8" s="55" t="s">
        <v>143</v>
      </c>
      <c r="B8" s="33">
        <v>195000</v>
      </c>
      <c r="C8" s="20"/>
      <c r="D8" s="34"/>
      <c r="E8" s="34">
        <f>B8*0.1</f>
        <v>19500</v>
      </c>
      <c r="F8" s="34">
        <f>(B8+C8)*0.12</f>
        <v>23400</v>
      </c>
      <c r="G8" s="34"/>
      <c r="H8" s="35">
        <f>B8*0.78</f>
        <v>152100</v>
      </c>
    </row>
    <row r="9" spans="1:9" ht="18.75" x14ac:dyDescent="0.3">
      <c r="A9" s="55" t="s">
        <v>146</v>
      </c>
      <c r="B9" s="33">
        <v>355000</v>
      </c>
      <c r="C9" s="20"/>
      <c r="D9" s="34"/>
      <c r="E9" s="34">
        <f>B9*0.1</f>
        <v>35500</v>
      </c>
      <c r="F9" s="34">
        <f>(B9+C9)*0.12</f>
        <v>42600</v>
      </c>
      <c r="G9" s="34"/>
      <c r="H9" s="35">
        <f>B9*0.78</f>
        <v>276900</v>
      </c>
    </row>
    <row r="10" spans="1:9" ht="18.75" x14ac:dyDescent="0.3">
      <c r="A10" s="105" t="s">
        <v>147</v>
      </c>
      <c r="B10" s="33"/>
      <c r="C10" s="33">
        <v>453700</v>
      </c>
      <c r="D10" s="34"/>
      <c r="E10" s="34">
        <f>C10*0.1</f>
        <v>45370</v>
      </c>
      <c r="F10" s="34"/>
      <c r="G10" s="34"/>
      <c r="H10" s="35"/>
    </row>
    <row r="11" spans="1:9" ht="18.75" x14ac:dyDescent="0.3">
      <c r="A11" s="20" t="s">
        <v>72</v>
      </c>
      <c r="B11" s="20"/>
      <c r="C11" s="33">
        <v>90000</v>
      </c>
      <c r="D11" s="33">
        <f>C11*0.05</f>
        <v>4500</v>
      </c>
      <c r="E11" s="34"/>
      <c r="F11" s="34">
        <f t="shared" ref="F11:F13" si="0">(B11+C11)*0.12</f>
        <v>10800</v>
      </c>
      <c r="G11" s="35">
        <f t="shared" ref="G11:G12" si="1">C11*0.88</f>
        <v>79200</v>
      </c>
      <c r="H11" s="35"/>
    </row>
    <row r="12" spans="1:9" ht="18.75" x14ac:dyDescent="0.3">
      <c r="A12" s="20" t="s">
        <v>73</v>
      </c>
      <c r="B12" s="20"/>
      <c r="C12" s="33">
        <v>450000</v>
      </c>
      <c r="D12" s="33">
        <f>C12*0.05</f>
        <v>22500</v>
      </c>
      <c r="E12" s="34"/>
      <c r="F12" s="34">
        <f t="shared" si="0"/>
        <v>54000</v>
      </c>
      <c r="G12" s="35">
        <f t="shared" si="1"/>
        <v>396000</v>
      </c>
      <c r="H12" s="34"/>
    </row>
    <row r="13" spans="1:9" ht="18.75" x14ac:dyDescent="0.3">
      <c r="A13" s="29" t="s">
        <v>74</v>
      </c>
      <c r="B13" s="36">
        <f>SUM(B8:B12)</f>
        <v>550000</v>
      </c>
      <c r="C13" s="106">
        <f>SUM(C10:C12)</f>
        <v>993700</v>
      </c>
      <c r="D13" s="35">
        <f>SUM(D11:D12)</f>
        <v>27000</v>
      </c>
      <c r="E13" s="56">
        <f>SUM(E8:E12)</f>
        <v>100370</v>
      </c>
      <c r="F13" s="34">
        <f t="shared" si="0"/>
        <v>185244</v>
      </c>
      <c r="G13" s="35">
        <f>C13*0.88</f>
        <v>874456</v>
      </c>
      <c r="H13" s="35">
        <f>SUM(H8:H12)</f>
        <v>429000</v>
      </c>
    </row>
    <row r="14" spans="1:9" ht="23.25" x14ac:dyDescent="0.35">
      <c r="A14" s="107" t="s">
        <v>75</v>
      </c>
      <c r="B14" s="35">
        <f>B13+C13</f>
        <v>1543700</v>
      </c>
      <c r="C14" s="108">
        <v>-3700</v>
      </c>
      <c r="D14" s="150">
        <f>SUM(B14:C14)</f>
        <v>1540000</v>
      </c>
      <c r="E14" s="150"/>
      <c r="F14" s="151" t="s">
        <v>148</v>
      </c>
      <c r="G14" s="151"/>
      <c r="H14" s="151"/>
    </row>
    <row r="15" spans="1:9" ht="21" x14ac:dyDescent="0.35">
      <c r="A15" s="81" t="s">
        <v>76</v>
      </c>
      <c r="B15" s="35">
        <f>-(D13+E13)</f>
        <v>-127370</v>
      </c>
      <c r="C15" s="152" t="s">
        <v>149</v>
      </c>
      <c r="D15" s="130"/>
      <c r="E15" s="130"/>
      <c r="F15" s="130"/>
      <c r="G15" s="130"/>
      <c r="H15" s="130"/>
    </row>
    <row r="16" spans="1:9" ht="21" x14ac:dyDescent="0.35">
      <c r="A16" s="81" t="s">
        <v>163</v>
      </c>
      <c r="B16" s="35">
        <v>-25000</v>
      </c>
      <c r="C16" s="120"/>
      <c r="D16" s="120"/>
      <c r="E16" s="120"/>
      <c r="F16" s="120"/>
      <c r="G16" s="120"/>
      <c r="H16" s="120"/>
    </row>
    <row r="17" spans="1:8" ht="18.75" x14ac:dyDescent="0.3">
      <c r="A17" s="29" t="s">
        <v>164</v>
      </c>
      <c r="B17" s="60">
        <f>B13+B15+B16</f>
        <v>397630</v>
      </c>
    </row>
    <row r="18" spans="1:8" x14ac:dyDescent="0.25">
      <c r="A18" s="40"/>
      <c r="B18" s="40"/>
      <c r="C18" s="147"/>
      <c r="D18" s="147"/>
      <c r="E18" s="147"/>
      <c r="F18" s="147"/>
      <c r="G18" s="147"/>
      <c r="H18" s="147"/>
    </row>
    <row r="19" spans="1:8" ht="18.75" x14ac:dyDescent="0.3">
      <c r="A19" s="21" t="s">
        <v>126</v>
      </c>
      <c r="B19" s="96"/>
    </row>
  </sheetData>
  <mergeCells count="7">
    <mergeCell ref="A1:I1"/>
    <mergeCell ref="C5:D5"/>
    <mergeCell ref="F5:G5"/>
    <mergeCell ref="C18:H18"/>
    <mergeCell ref="D14:E14"/>
    <mergeCell ref="F14:H14"/>
    <mergeCell ref="C15:H15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D'AVRIL 2020</vt:lpstr>
      <vt:lpstr>LOYERS ENCAISSES DE MAI 2020</vt:lpstr>
      <vt:lpstr>LOYERS ENCAISSES  D'AVRIL 2020</vt:lpstr>
      <vt:lpstr>BILAN D'AVRIL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2020-05-12T12:27:40Z</cp:lastPrinted>
  <dcterms:created xsi:type="dcterms:W3CDTF">2015-04-15T15:36:35Z</dcterms:created>
  <dcterms:modified xsi:type="dcterms:W3CDTF">2020-05-14T12:54:49Z</dcterms:modified>
</cp:coreProperties>
</file>