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N'GUESSAN AYA\"/>
    </mc:Choice>
  </mc:AlternateContent>
  <bookViews>
    <workbookView xWindow="240" yWindow="45" windowWidth="19440" windowHeight="7995" firstSheet="17" activeTab="17"/>
  </bookViews>
  <sheets>
    <sheet name="JANVIER 2020 (2)" sheetId="70" r:id="rId1"/>
    <sheet name="AOUT 2019 (2)" sheetId="64" r:id="rId2"/>
    <sheet name="IMPOT 2017" sheetId="24" r:id="rId3"/>
    <sheet name="IMPOT 2018" sheetId="43" r:id="rId4"/>
    <sheet name="DECEMBRE 18 " sheetId="54" r:id="rId5"/>
    <sheet name="JANVIER 19" sheetId="55" r:id="rId6"/>
    <sheet name="FEVRIER 2019" sheetId="56" r:id="rId7"/>
    <sheet name="MARS 2019" sheetId="57" r:id="rId8"/>
    <sheet name="AVRIL 2019" sheetId="58" r:id="rId9"/>
    <sheet name="MAI 2019" sheetId="59" r:id="rId10"/>
    <sheet name="JUIN 2019 " sheetId="60" r:id="rId11"/>
    <sheet name="JUILLET 2019" sheetId="62" r:id="rId12"/>
    <sheet name="AOUT 2019" sheetId="63" r:id="rId13"/>
    <sheet name="SEPTEMBRE 2019" sheetId="65" r:id="rId14"/>
    <sheet name="OCTOBRE 2019" sheetId="66" r:id="rId15"/>
    <sheet name="NOVEMBRE 2019" sheetId="67" r:id="rId16"/>
    <sheet name="DECEMBRE 2019" sheetId="68" r:id="rId17"/>
    <sheet name="JANVIER 2020" sheetId="69" r:id="rId18"/>
    <sheet name="FEVRIER 2020" sheetId="71" r:id="rId19"/>
    <sheet name="MARS 2020" sheetId="72" r:id="rId20"/>
    <sheet name="AVRIL 2020" sheetId="73" r:id="rId21"/>
    <sheet name="MAI 2020" sheetId="74" r:id="rId22"/>
    <sheet name="JUIN 2020" sheetId="75" r:id="rId23"/>
    <sheet name="JUILLET 2020" sheetId="76" r:id="rId24"/>
    <sheet name="AOUT 2020" sheetId="77" r:id="rId25"/>
    <sheet name="SEPTEMBRE 2020" sheetId="79" r:id="rId26"/>
    <sheet name="OCTOBRE 2020" sheetId="80" r:id="rId27"/>
  </sheets>
  <calcPr calcId="152511"/>
</workbook>
</file>

<file path=xl/calcChain.xml><?xml version="1.0" encoding="utf-8"?>
<calcChain xmlns="http://schemas.openxmlformats.org/spreadsheetml/2006/main">
  <c r="G14" i="80" l="1"/>
  <c r="F14" i="80"/>
  <c r="E14" i="80"/>
  <c r="J16" i="79"/>
  <c r="J15" i="79"/>
  <c r="H14" i="79"/>
  <c r="I14" i="79"/>
  <c r="J6" i="79"/>
  <c r="J7" i="79"/>
  <c r="J8" i="79"/>
  <c r="J9" i="79"/>
  <c r="J10" i="79"/>
  <c r="J11" i="79"/>
  <c r="J12" i="79"/>
  <c r="J13" i="79"/>
  <c r="J5" i="79"/>
  <c r="J14" i="79" l="1"/>
  <c r="G14" i="79"/>
  <c r="F14" i="79"/>
  <c r="E14" i="79"/>
  <c r="I14" i="77" l="1"/>
  <c r="H14" i="77"/>
  <c r="G14" i="77"/>
  <c r="F14" i="77"/>
  <c r="E14" i="77"/>
  <c r="J13" i="77"/>
  <c r="J12" i="77"/>
  <c r="J11" i="77"/>
  <c r="J10" i="77"/>
  <c r="J8" i="77"/>
  <c r="J7" i="77"/>
  <c r="J6" i="77"/>
  <c r="J14" i="77" l="1"/>
  <c r="J15" i="77" s="1"/>
  <c r="J16" i="77" s="1"/>
  <c r="I14" i="76"/>
  <c r="J6" i="76"/>
  <c r="J7" i="76"/>
  <c r="J8" i="76"/>
  <c r="J9" i="76"/>
  <c r="J10" i="76"/>
  <c r="J11" i="76"/>
  <c r="J12" i="76"/>
  <c r="J13" i="76"/>
  <c r="J5" i="76"/>
  <c r="H14" i="76"/>
  <c r="J14" i="76" l="1"/>
  <c r="G14" i="76"/>
  <c r="F14" i="76"/>
  <c r="E14" i="76"/>
  <c r="J15" i="76" l="1"/>
  <c r="J16" i="76" s="1"/>
  <c r="H14" i="75"/>
  <c r="I14" i="75"/>
  <c r="J6" i="75"/>
  <c r="J7" i="75"/>
  <c r="J8" i="75"/>
  <c r="J9" i="75"/>
  <c r="J10" i="75"/>
  <c r="J11" i="75"/>
  <c r="J12" i="75"/>
  <c r="J13" i="75"/>
  <c r="J5" i="75"/>
  <c r="J14" i="75" l="1"/>
  <c r="G14" i="75"/>
  <c r="F14" i="75"/>
  <c r="E14" i="75"/>
  <c r="H14" i="74"/>
  <c r="I14" i="74"/>
  <c r="J6" i="74"/>
  <c r="J7" i="74"/>
  <c r="J8" i="74"/>
  <c r="J9" i="74"/>
  <c r="J10" i="74"/>
  <c r="J11" i="74"/>
  <c r="J12" i="74"/>
  <c r="J13" i="74"/>
  <c r="J5" i="74"/>
  <c r="J15" i="75" l="1"/>
  <c r="J17" i="75"/>
  <c r="J14" i="74"/>
  <c r="J15" i="74"/>
  <c r="J16" i="74" s="1"/>
  <c r="G14" i="74"/>
  <c r="F14" i="74"/>
  <c r="E14" i="74"/>
  <c r="H14" i="73"/>
  <c r="I14" i="73"/>
  <c r="J6" i="73"/>
  <c r="J7" i="73"/>
  <c r="J8" i="73"/>
  <c r="J9" i="73"/>
  <c r="J10" i="73"/>
  <c r="J11" i="73"/>
  <c r="J12" i="73"/>
  <c r="J13" i="73"/>
  <c r="J5" i="73"/>
  <c r="J14" i="73" l="1"/>
  <c r="G14" i="73"/>
  <c r="F14" i="73"/>
  <c r="E14" i="73"/>
  <c r="J15" i="73" l="1"/>
  <c r="J16" i="73" s="1"/>
  <c r="H14" i="72"/>
  <c r="I14" i="72"/>
  <c r="J6" i="72"/>
  <c r="J7" i="72"/>
  <c r="J8" i="72"/>
  <c r="J9" i="72"/>
  <c r="J10" i="72"/>
  <c r="J11" i="72"/>
  <c r="J12" i="72"/>
  <c r="J13" i="72"/>
  <c r="J5" i="72"/>
  <c r="J14" i="72" l="1"/>
  <c r="J15" i="72"/>
  <c r="J16" i="72" s="1"/>
  <c r="G14" i="72"/>
  <c r="F14" i="72"/>
  <c r="E14" i="72"/>
  <c r="J18" i="71"/>
  <c r="J15" i="71"/>
  <c r="H14" i="71"/>
  <c r="I14" i="71"/>
  <c r="J6" i="71"/>
  <c r="J7" i="71"/>
  <c r="J8" i="71"/>
  <c r="J9" i="71"/>
  <c r="J10" i="71"/>
  <c r="J11" i="71"/>
  <c r="J12" i="71"/>
  <c r="J13" i="71"/>
  <c r="J5" i="71"/>
  <c r="J14" i="71" l="1"/>
  <c r="E14" i="70"/>
  <c r="G14" i="71" l="1"/>
  <c r="F14" i="71"/>
  <c r="E14" i="71"/>
  <c r="J16" i="69"/>
  <c r="J15" i="69"/>
  <c r="H14" i="69"/>
  <c r="I14" i="69"/>
  <c r="J14" i="69"/>
  <c r="J6" i="69"/>
  <c r="J7" i="69"/>
  <c r="J8" i="69"/>
  <c r="J9" i="69"/>
  <c r="J10" i="69"/>
  <c r="J11" i="69"/>
  <c r="J12" i="69"/>
  <c r="J13" i="69"/>
  <c r="J5" i="69"/>
  <c r="G14" i="69" l="1"/>
  <c r="F14" i="69"/>
  <c r="E14" i="69"/>
  <c r="I14" i="68" l="1"/>
  <c r="H14" i="68"/>
  <c r="J6" i="68"/>
  <c r="J7" i="68"/>
  <c r="J8" i="68"/>
  <c r="J9" i="68"/>
  <c r="J10" i="68"/>
  <c r="J11" i="68"/>
  <c r="J12" i="68"/>
  <c r="J13" i="68"/>
  <c r="J5" i="68"/>
  <c r="J14" i="68" l="1"/>
  <c r="G14" i="68"/>
  <c r="F14" i="68"/>
  <c r="E14" i="68"/>
  <c r="H14" i="67"/>
  <c r="I14" i="67"/>
  <c r="J6" i="67"/>
  <c r="J7" i="67"/>
  <c r="J8" i="67"/>
  <c r="J9" i="67"/>
  <c r="J10" i="67"/>
  <c r="J11" i="67"/>
  <c r="J12" i="67"/>
  <c r="J13" i="67"/>
  <c r="J5" i="67"/>
  <c r="J15" i="68" l="1"/>
  <c r="J16" i="68" s="1"/>
  <c r="J14" i="67"/>
  <c r="J15" i="67"/>
  <c r="J16" i="67" s="1"/>
  <c r="G14" i="67"/>
  <c r="F14" i="67"/>
  <c r="E14" i="67"/>
  <c r="J10" i="66" l="1"/>
  <c r="J11" i="66"/>
  <c r="J12" i="66"/>
  <c r="J13" i="66"/>
  <c r="J6" i="66"/>
  <c r="J7" i="66"/>
  <c r="J8" i="66"/>
  <c r="J9" i="66"/>
  <c r="J5" i="66"/>
  <c r="I14" i="66" l="1"/>
  <c r="H14" i="66"/>
  <c r="G14" i="66"/>
  <c r="F14" i="66"/>
  <c r="E14" i="66"/>
  <c r="J14" i="66"/>
  <c r="H14" i="65"/>
  <c r="I14" i="65"/>
  <c r="J6" i="65"/>
  <c r="J7" i="65"/>
  <c r="J8" i="65"/>
  <c r="J9" i="65"/>
  <c r="J10" i="65"/>
  <c r="J11" i="65"/>
  <c r="J12" i="65"/>
  <c r="J13" i="65"/>
  <c r="J5" i="65"/>
  <c r="J15" i="66" l="1"/>
  <c r="J16" i="66" s="1"/>
  <c r="J14" i="65"/>
  <c r="J17" i="65" l="1"/>
  <c r="J15" i="65"/>
  <c r="G14" i="65"/>
  <c r="F14" i="65"/>
  <c r="E14" i="65"/>
  <c r="J14" i="64"/>
  <c r="I14" i="64"/>
  <c r="H14" i="64"/>
  <c r="G14" i="64"/>
  <c r="F14" i="64"/>
  <c r="E14" i="64"/>
  <c r="J13" i="64"/>
  <c r="J12" i="64"/>
  <c r="J10" i="64"/>
  <c r="J7" i="64"/>
  <c r="J6" i="64"/>
  <c r="J5" i="64"/>
  <c r="J15" i="64" l="1"/>
  <c r="J16" i="64" s="1"/>
  <c r="J19" i="64" s="1"/>
  <c r="H14" i="59"/>
  <c r="I14" i="59"/>
  <c r="J14" i="59"/>
  <c r="J18" i="58"/>
  <c r="H14" i="58"/>
  <c r="I14" i="58"/>
  <c r="J14" i="58"/>
  <c r="J6" i="58"/>
  <c r="J7" i="58"/>
  <c r="J8" i="58"/>
  <c r="J9" i="58"/>
  <c r="J10" i="58"/>
  <c r="J11" i="58"/>
  <c r="J12" i="58"/>
  <c r="J13" i="58"/>
  <c r="J5" i="58"/>
  <c r="J6" i="57"/>
  <c r="J7" i="57"/>
  <c r="J8" i="57"/>
  <c r="J9" i="57"/>
  <c r="J10" i="57"/>
  <c r="J11" i="57"/>
  <c r="J12" i="57"/>
  <c r="J13" i="57"/>
  <c r="I14" i="63"/>
  <c r="H14" i="63"/>
  <c r="G14" i="63"/>
  <c r="F14" i="63"/>
  <c r="E14" i="63"/>
  <c r="J13" i="63"/>
  <c r="J12" i="63"/>
  <c r="J10" i="63"/>
  <c r="J7" i="63"/>
  <c r="J6" i="63"/>
  <c r="J5" i="63"/>
  <c r="J14" i="63" l="1"/>
  <c r="J14" i="57"/>
  <c r="J18" i="62"/>
  <c r="I14" i="62"/>
  <c r="H14" i="62"/>
  <c r="G14" i="62"/>
  <c r="F14" i="62"/>
  <c r="E14" i="62"/>
  <c r="J13" i="62"/>
  <c r="J12" i="62"/>
  <c r="J11" i="62"/>
  <c r="J10" i="62"/>
  <c r="J9" i="62"/>
  <c r="J7" i="62"/>
  <c r="J6" i="62"/>
  <c r="J5" i="62"/>
  <c r="H14" i="60"/>
  <c r="I14" i="60"/>
  <c r="J6" i="60"/>
  <c r="J7" i="60"/>
  <c r="J8" i="60"/>
  <c r="J9" i="60"/>
  <c r="J10" i="60"/>
  <c r="J11" i="60"/>
  <c r="J12" i="60"/>
  <c r="J13" i="60"/>
  <c r="J5" i="60"/>
  <c r="J15" i="63" l="1"/>
  <c r="J16" i="63" s="1"/>
  <c r="J19" i="63" s="1"/>
  <c r="J14" i="62"/>
  <c r="J15" i="62" s="1"/>
  <c r="J16" i="62" s="1"/>
  <c r="J14" i="60"/>
  <c r="G14" i="60"/>
  <c r="F14" i="60"/>
  <c r="E14" i="60"/>
  <c r="J15" i="60" l="1"/>
  <c r="J16" i="60" s="1"/>
  <c r="J15" i="59"/>
  <c r="J16" i="59" s="1"/>
  <c r="J18" i="59" s="1"/>
  <c r="G14" i="59" l="1"/>
  <c r="F14" i="59"/>
  <c r="E14" i="59"/>
  <c r="J15" i="58" l="1"/>
  <c r="J16" i="58" s="1"/>
  <c r="F14" i="58" l="1"/>
  <c r="G14" i="58"/>
  <c r="E14" i="58"/>
  <c r="I14" i="57" l="1"/>
  <c r="H14" i="57"/>
  <c r="J15" i="57" l="1"/>
  <c r="J16" i="57" s="1"/>
  <c r="J5" i="57"/>
  <c r="G14" i="57" l="1"/>
  <c r="F14" i="57"/>
  <c r="E14" i="57"/>
  <c r="J11" i="56" l="1"/>
  <c r="H15" i="56" l="1"/>
  <c r="I15" i="56"/>
  <c r="J14" i="56"/>
  <c r="J15" i="56" s="1"/>
  <c r="J13" i="56"/>
  <c r="J12" i="56"/>
  <c r="J10" i="56"/>
  <c r="J16" i="56" l="1"/>
  <c r="J17" i="56" s="1"/>
  <c r="J9" i="56"/>
  <c r="J8" i="56"/>
  <c r="J6" i="56"/>
  <c r="J5" i="56"/>
  <c r="F20" i="55" l="1"/>
  <c r="G15" i="56" l="1"/>
  <c r="F15" i="56"/>
  <c r="E15" i="56"/>
  <c r="I15" i="55" l="1"/>
  <c r="H15" i="55"/>
  <c r="G15" i="55"/>
  <c r="F15" i="55"/>
  <c r="E15" i="55"/>
  <c r="J13" i="55"/>
  <c r="J12" i="55"/>
  <c r="J11" i="55"/>
  <c r="J10" i="55"/>
  <c r="J9" i="55"/>
  <c r="J8" i="55"/>
  <c r="J6" i="55"/>
  <c r="J5" i="55"/>
  <c r="J15" i="55" l="1"/>
  <c r="J16" i="55" s="1"/>
  <c r="J17" i="55" s="1"/>
  <c r="I15" i="54"/>
  <c r="H15" i="54"/>
  <c r="G15" i="54"/>
  <c r="F15" i="54"/>
  <c r="E15" i="54"/>
  <c r="J14" i="54"/>
  <c r="J13" i="54"/>
  <c r="J12" i="54"/>
  <c r="J11" i="54"/>
  <c r="J10" i="54"/>
  <c r="J9" i="54"/>
  <c r="J8" i="54"/>
  <c r="J6" i="54"/>
  <c r="J5" i="54"/>
  <c r="J15" i="54" s="1"/>
  <c r="J16" i="54" l="1"/>
  <c r="J17" i="54" s="1"/>
  <c r="F23" i="43" l="1"/>
  <c r="F24" i="43"/>
  <c r="F23" i="24" l="1"/>
  <c r="F24" i="24" s="1"/>
</calcChain>
</file>

<file path=xl/sharedStrings.xml><?xml version="1.0" encoding="utf-8"?>
<sst xmlns="http://schemas.openxmlformats.org/spreadsheetml/2006/main" count="1616" uniqueCount="298">
  <si>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</si>
  <si>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</si>
  <si>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</si>
  <si>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</si>
  <si>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</si>
  <si>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</si>
  <si>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</si>
  <si>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</si>
  <si>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</si>
  <si>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</si>
  <si>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</si>
  <si>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</si>
  <si>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GNAGNE JACQUES</t>
  </si>
  <si>
    <t>KOUASSI KONAN JOACHIN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</si>
  <si>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</si>
  <si>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</si>
  <si>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</si>
  <si>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</si>
  <si>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</si>
  <si>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</si>
  <si>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</si>
  <si>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05 54 14 90 - 47 32 08 34</t>
  </si>
  <si>
    <t>1 F3</t>
  </si>
  <si>
    <t>16 F2</t>
  </si>
  <si>
    <t>3 F2</t>
  </si>
  <si>
    <t>2 F2</t>
  </si>
  <si>
    <t>4 F3</t>
  </si>
  <si>
    <t>OUAYERE ZADJE GERARD</t>
  </si>
  <si>
    <t>11 SEPTEMBRE 2014</t>
  </si>
  <si>
    <t>10 F2</t>
  </si>
  <si>
    <t>13 F2</t>
  </si>
  <si>
    <t>14 F2</t>
  </si>
  <si>
    <t>15 F2</t>
  </si>
  <si>
    <t>11 F3</t>
  </si>
  <si>
    <t>KOUADIO KOUASSI MAURICE</t>
  </si>
  <si>
    <t>KOUAKOU KOFFI</t>
  </si>
  <si>
    <t>08 58 32 61- 05 86 89 71</t>
  </si>
  <si>
    <t>BAIL N° 001360014</t>
  </si>
  <si>
    <t>BAIL GARDE PENITENTIAIRE</t>
  </si>
  <si>
    <t>07 49 30 98 - 02 24 58 71</t>
  </si>
  <si>
    <t>SORO PEHEMAN</t>
  </si>
  <si>
    <t>12 F3</t>
  </si>
  <si>
    <t>05 52 65 32</t>
  </si>
  <si>
    <t>ZOUMANA OUARRO</t>
  </si>
  <si>
    <t>03 04 05 06 - 48 26 06 05</t>
  </si>
  <si>
    <t>COMMISSION CCGIM</t>
  </si>
  <si>
    <t>PENALITES</t>
  </si>
  <si>
    <t>21 BP 946 ABIDJAN 21</t>
  </si>
  <si>
    <t>DECLARATION IMPOT FONCIER 2017</t>
  </si>
  <si>
    <t>YOPOUGON GARE LOT N° 2424</t>
  </si>
  <si>
    <t>PROPRIETAIRE: Feue N'GUESSAN AYA - N° CC: 9314451H</t>
  </si>
  <si>
    <t>S/C M. N'GUESSAN BOH JEAN MERMOSE : 05 01 87 96 - 09 87 33 05</t>
  </si>
  <si>
    <t>Nbre de Pièces</t>
  </si>
  <si>
    <t>5 F2</t>
  </si>
  <si>
    <t>6 F2</t>
  </si>
  <si>
    <t>7 F3</t>
  </si>
  <si>
    <t>8 F2</t>
  </si>
  <si>
    <t>9 F3</t>
  </si>
  <si>
    <t>10 F3</t>
  </si>
  <si>
    <t>11 F2</t>
  </si>
  <si>
    <t>12 F2</t>
  </si>
  <si>
    <t>FAMILLE PROPRIETAIRE</t>
  </si>
  <si>
    <t>MONTANT LOYER MENSUEL</t>
  </si>
  <si>
    <t>MONTANT LOYER ANNUEL</t>
  </si>
  <si>
    <t>05 20 63 62</t>
  </si>
  <si>
    <t>BAIL PENITENTIAIRE</t>
  </si>
  <si>
    <t>LE GERANT: BAGAYOGO AMADOU - 07 85 65 28</t>
  </si>
  <si>
    <t>N'GUESSAN MADELEINE: 03 50 08 15</t>
  </si>
  <si>
    <t>N'GUESSAN AHOU STEPHANIE FLORE : 47 22 13 82</t>
  </si>
  <si>
    <t>ESPECES</t>
  </si>
  <si>
    <t>CCGIM</t>
  </si>
  <si>
    <t>ORANGE MONEY</t>
  </si>
  <si>
    <t>DECLARATION IMPOT FONCIER 2018</t>
  </si>
  <si>
    <t>NB: ARRIERES BAIL GARDE PENITENTIAIRE : 18 MOIS DE 70 000 = 1 260 000 F CFA ( AOUT 2016 A JANVIER 2018)</t>
  </si>
  <si>
    <t>CENTRE D'IMPOSITION: YOP III</t>
  </si>
  <si>
    <t>BHCI</t>
  </si>
  <si>
    <t>MTN</t>
  </si>
  <si>
    <t>MOIS DE DECEMBRE 2018</t>
  </si>
  <si>
    <t>MONTANT  VERSE LE ……../01/ 2019</t>
  </si>
  <si>
    <t>09/01/19</t>
  </si>
  <si>
    <t>21/12/18</t>
  </si>
  <si>
    <t>12/01/19</t>
  </si>
  <si>
    <t>29/12/18</t>
  </si>
  <si>
    <t>MOIS DE JANVIER 2019</t>
  </si>
  <si>
    <t>11/02/19</t>
  </si>
  <si>
    <t>30/01/19</t>
  </si>
  <si>
    <t>14/01/19 OM</t>
  </si>
  <si>
    <t>12/02/19</t>
  </si>
  <si>
    <t>16/01/19 ESPECES</t>
  </si>
  <si>
    <t>13/02/19</t>
  </si>
  <si>
    <t>MONTANT  VERSE LE 13/02/ 2019</t>
  </si>
  <si>
    <t>MOIS DE FEVRIER 2019</t>
  </si>
  <si>
    <t>14/02/19 OM</t>
  </si>
  <si>
    <t>13/02/19 OM</t>
  </si>
  <si>
    <t>15/02/19 OM</t>
  </si>
  <si>
    <t>MOOV MONEY</t>
  </si>
  <si>
    <t>57 61 29 25-54 14 11 18</t>
  </si>
  <si>
    <t>08/03/19</t>
  </si>
  <si>
    <t>27/02/19</t>
  </si>
  <si>
    <t>11/03/19</t>
  </si>
  <si>
    <t xml:space="preserve">ESPECES </t>
  </si>
  <si>
    <t>23/02/19</t>
  </si>
  <si>
    <t>MOOV</t>
  </si>
  <si>
    <t>12/03/19 OM</t>
  </si>
  <si>
    <t>10/03/19</t>
  </si>
  <si>
    <t>12/03/19</t>
  </si>
  <si>
    <t>13/03/19</t>
  </si>
  <si>
    <t>MONTANT  VERSE LE 13/03/ 2019</t>
  </si>
  <si>
    <t>MOIS DE MARS 2019</t>
  </si>
  <si>
    <t>19/03/2019 OM</t>
  </si>
  <si>
    <t>06/04/19</t>
  </si>
  <si>
    <t>09/04/19</t>
  </si>
  <si>
    <t>22/03/19</t>
  </si>
  <si>
    <t>13/03/19 OM</t>
  </si>
  <si>
    <t>SORO PEHENAN</t>
  </si>
  <si>
    <t>10/04/19</t>
  </si>
  <si>
    <t>MONTANT  VERSE LE   13 /04/ 2019</t>
  </si>
  <si>
    <t>13/04/19</t>
  </si>
  <si>
    <t xml:space="preserve"> </t>
  </si>
  <si>
    <t>02/05/19</t>
  </si>
  <si>
    <t>05/05/19</t>
  </si>
  <si>
    <t>07/05/19</t>
  </si>
  <si>
    <t>10/05/19</t>
  </si>
  <si>
    <t>13/05/19</t>
  </si>
  <si>
    <t>11/05/19</t>
  </si>
  <si>
    <t>MONTANT TOTAL A VERSER</t>
  </si>
  <si>
    <t>MONTANT  VERSE LE  14 /05/ 2019</t>
  </si>
  <si>
    <t>RESTE A VERSER</t>
  </si>
  <si>
    <t>14/05/19</t>
  </si>
  <si>
    <t>MOIS DE MAI 2019</t>
  </si>
  <si>
    <t>18/05/19</t>
  </si>
  <si>
    <t>MTN MONEY</t>
  </si>
  <si>
    <t>RESTE A VERSER 05/19</t>
  </si>
  <si>
    <t>30/05/19</t>
  </si>
  <si>
    <t>06/06/19</t>
  </si>
  <si>
    <t>11/06/19</t>
  </si>
  <si>
    <t>23/05/19</t>
  </si>
  <si>
    <t xml:space="preserve">MONTANT  VERSE </t>
  </si>
  <si>
    <t>MONTANT VERSE LE 12/06/1906/19</t>
  </si>
  <si>
    <t>12/06/19</t>
  </si>
  <si>
    <t>MOIS DE JUIN 2019</t>
  </si>
  <si>
    <t>14/06/19</t>
  </si>
  <si>
    <t>MOIS DE JUILLET 2019</t>
  </si>
  <si>
    <t>05/08/19</t>
  </si>
  <si>
    <t>23/07/19</t>
  </si>
  <si>
    <t>01/08/19</t>
  </si>
  <si>
    <t>13/08/19</t>
  </si>
  <si>
    <t>12/07/19</t>
  </si>
  <si>
    <t>02/08/19</t>
  </si>
  <si>
    <t>25/06/19</t>
  </si>
  <si>
    <t>26/06/19</t>
  </si>
  <si>
    <t>21/06/19</t>
  </si>
  <si>
    <t>29/06/19</t>
  </si>
  <si>
    <t>26/07/19 MTN</t>
  </si>
  <si>
    <t>12/08/19</t>
  </si>
  <si>
    <t xml:space="preserve">MONTANT  AVERSER </t>
  </si>
  <si>
    <t>SOMME VERSEE LE 13/08/2019</t>
  </si>
  <si>
    <t>AVOIR CCGIM</t>
  </si>
  <si>
    <t>MOIS D'AOUT 2019</t>
  </si>
  <si>
    <t>10/09/19</t>
  </si>
  <si>
    <t>09/09/19</t>
  </si>
  <si>
    <t>13/04/19 MTN</t>
  </si>
  <si>
    <t>15/04/19 OM</t>
  </si>
  <si>
    <t>MOIS D'AVRIL 2019 CORRIGE</t>
  </si>
  <si>
    <t>17/08/19 OM</t>
  </si>
  <si>
    <t>16/08/19 OM</t>
  </si>
  <si>
    <t>31/08/19</t>
  </si>
  <si>
    <t>RELIQUAT 04/19</t>
  </si>
  <si>
    <t>AVOIR CCGIM 07/19</t>
  </si>
  <si>
    <t>11/09/19</t>
  </si>
  <si>
    <t>MOIS DE SEPTEMBRE 2019</t>
  </si>
  <si>
    <t>13/09/19 ESP</t>
  </si>
  <si>
    <t>NB: REGULARISATION : DEUX D'AVANCE NON CONSOMMEES (2*30000) A DEDUIRE DES IMPAYES (165 000 F - 60 000 )+94 000 F PENALITES=  199 000 F CFA</t>
  </si>
  <si>
    <t>16/09/19 OM</t>
  </si>
  <si>
    <t>NB: REGULARISATION : DEUX MOIS D'AVANCE NON CONSOMMEES (2*30000) A DEDUIRE DES IMPAYES (165 000 F - 60 000 )+94 000 F PENALITES=  199 000 F CFA</t>
  </si>
  <si>
    <t>REGULARISATION PENALITES SOLDEES</t>
  </si>
  <si>
    <t>PENALITES SOLDEES LE 16/09/2019</t>
  </si>
  <si>
    <t>MOIS D'OCTOBRE 2019</t>
  </si>
  <si>
    <t>24/10/19</t>
  </si>
  <si>
    <t>10/10/19</t>
  </si>
  <si>
    <t>24/09/19</t>
  </si>
  <si>
    <t>18/09/19</t>
  </si>
  <si>
    <t>16/09/19 MOOV</t>
  </si>
  <si>
    <t>16+20/09/19 OM</t>
  </si>
  <si>
    <t>02/10/19</t>
  </si>
  <si>
    <t>12/10/19</t>
  </si>
  <si>
    <t>MONTANT  AVERSER LE 12/10/82019 A M N'GUESSAN</t>
  </si>
  <si>
    <t>MONTANT  AVERSER LE 12/11/82019 A M N'GUESSAN</t>
  </si>
  <si>
    <t>11/11/19</t>
  </si>
  <si>
    <t>12/11/19</t>
  </si>
  <si>
    <t>17/10/19 OM</t>
  </si>
  <si>
    <t>02/11/19 ESPECES</t>
  </si>
  <si>
    <t>14/10/19 ESPECES</t>
  </si>
  <si>
    <t>MOIS NOVEMBRE 2019</t>
  </si>
  <si>
    <t>MONTANT  AVERSER LE 12/12/2019 A M N'GUESSAN</t>
  </si>
  <si>
    <t>10/12/19</t>
  </si>
  <si>
    <t>09/12/19</t>
  </si>
  <si>
    <t>30/11/19</t>
  </si>
  <si>
    <t>07/12/19</t>
  </si>
  <si>
    <t>19/11/19</t>
  </si>
  <si>
    <t>12/12/19</t>
  </si>
  <si>
    <t>MOIS DECEMBRE 2019</t>
  </si>
  <si>
    <t>13/12/19</t>
  </si>
  <si>
    <t>07/01/20</t>
  </si>
  <si>
    <t>03/01/20</t>
  </si>
  <si>
    <t>17/12/19</t>
  </si>
  <si>
    <t>Orange Money</t>
  </si>
  <si>
    <t>13/01/20</t>
  </si>
  <si>
    <t>MONTANT  AVERSER LE 13/01/2020 A M N'GUESSAN</t>
  </si>
  <si>
    <t>MOIS DE JANVIER 2020</t>
  </si>
  <si>
    <t>28/01/20</t>
  </si>
  <si>
    <t>24/01/20</t>
  </si>
  <si>
    <t>06/02/20</t>
  </si>
  <si>
    <t>29/01/20</t>
  </si>
  <si>
    <t>MONTANT  AVERSER LE 12/02/2020 A M N'GUESSAN</t>
  </si>
  <si>
    <t>12/02/20</t>
  </si>
  <si>
    <t>PREVISION REAJUSTEMENT A PARTIR DE JUILLET  2020</t>
  </si>
  <si>
    <t>MOIS DE FEVRIER  2020</t>
  </si>
  <si>
    <t>15/02/20 OM</t>
  </si>
  <si>
    <t>REGULARISATION : 21/12/19-14/01/20-15/02/20</t>
  </si>
  <si>
    <t xml:space="preserve">N° </t>
  </si>
  <si>
    <t>27/02/20</t>
  </si>
  <si>
    <t>05/03/20</t>
  </si>
  <si>
    <t>17/02/20 MOOV</t>
  </si>
  <si>
    <t>29/02/20</t>
  </si>
  <si>
    <t>10/03/20</t>
  </si>
  <si>
    <t>TROP PERCU DE COMMISSION</t>
  </si>
  <si>
    <t>DÉJÀ VERSE A M N'GUESSAN LE 18/02/2020</t>
  </si>
  <si>
    <t>MONTANT  AVERSER LE 12/03/2020 A M N'GUESSAN</t>
  </si>
  <si>
    <t>11/03/20</t>
  </si>
  <si>
    <t>MOIS DE MARS  2020</t>
  </si>
  <si>
    <t>13/03/20</t>
  </si>
  <si>
    <t>MONTANT  AVERSER LE 11/04/2020 A M N'GUESSAN</t>
  </si>
  <si>
    <t>26/03/20</t>
  </si>
  <si>
    <t>25/03/20</t>
  </si>
  <si>
    <t>18/03/20 OM</t>
  </si>
  <si>
    <t>10/04/20</t>
  </si>
  <si>
    <t>MOMO MTN</t>
  </si>
  <si>
    <t>16/03/20 OM</t>
  </si>
  <si>
    <t>12/04/20</t>
  </si>
  <si>
    <t>MOIS D'AVRIL  2020</t>
  </si>
  <si>
    <t>MONTANT  AVERSER LE ,,,,,/05/2020 A M N'GUESSAN</t>
  </si>
  <si>
    <t>13/04/20 ESP</t>
  </si>
  <si>
    <t>09/04/20</t>
  </si>
  <si>
    <t>22/04/20</t>
  </si>
  <si>
    <t>09/05/20</t>
  </si>
  <si>
    <t>29/04/20</t>
  </si>
  <si>
    <t>11/05/20</t>
  </si>
  <si>
    <t>MOIS DE MAI  2020</t>
  </si>
  <si>
    <t>MONTANT  AVERSER LE 12/06/2020 A M N'GUESSAN</t>
  </si>
  <si>
    <t>30/05/20</t>
  </si>
  <si>
    <t>25/05/20</t>
  </si>
  <si>
    <t>15/05/20 OM</t>
  </si>
  <si>
    <t>06/06/20</t>
  </si>
  <si>
    <t>09/06/20</t>
  </si>
  <si>
    <t>12/06/20</t>
  </si>
  <si>
    <t>MOIS DE JUIN  2020</t>
  </si>
  <si>
    <t>MONTANT  AVERSER LE ……/07/2020</t>
  </si>
  <si>
    <t>16/06 PROPRIETAIRE</t>
  </si>
  <si>
    <t>COMMISSION DE 20 000 F PRELEVEE SUR LES BAUX DE GARDE PENITENTIAIRE DU 25 JUIN 2020</t>
  </si>
  <si>
    <t>200 000 F CFA  REMBOURSEMENT  DES ARRIERES  PAR M KOUADIO KOUASSI MAURICE LE 16/06/2020 A M N'GUESSAN</t>
  </si>
  <si>
    <t>DÉJÀ ENCAISSE PAR LE PROPRIETAIRE LE 16 JUIN 2020</t>
  </si>
  <si>
    <t>12/07 OM</t>
  </si>
  <si>
    <t>30/06/20</t>
  </si>
  <si>
    <t>01/07/20</t>
  </si>
  <si>
    <t>15/06/20 ESP</t>
  </si>
  <si>
    <t>11/07/20</t>
  </si>
  <si>
    <t>17/06/20 OM</t>
  </si>
  <si>
    <t>12/07/20</t>
  </si>
  <si>
    <t>MOIS DE JUILLET  2020</t>
  </si>
  <si>
    <t>MONTANT  AVERSER LE ……/08/2020</t>
  </si>
  <si>
    <t>24/07/20</t>
  </si>
  <si>
    <t>27/07/20</t>
  </si>
  <si>
    <t>16/07/20 MOOV</t>
  </si>
  <si>
    <t>13/07/20 ESP</t>
  </si>
  <si>
    <t>25/07/20 OM</t>
  </si>
  <si>
    <t>12/08/20</t>
  </si>
  <si>
    <t>MOIS DE AOUT  2020</t>
  </si>
  <si>
    <t>MOIS DE SEPTEMBRE  2020</t>
  </si>
  <si>
    <t>10/08/20</t>
  </si>
  <si>
    <t>25/08/20</t>
  </si>
  <si>
    <t>17/08/20 OM</t>
  </si>
  <si>
    <t>05/09/20</t>
  </si>
  <si>
    <t>08/09/20</t>
  </si>
  <si>
    <t>11/09/20</t>
  </si>
  <si>
    <t>17/08/20 ESP</t>
  </si>
  <si>
    <t>29/08/20</t>
  </si>
  <si>
    <t>12/09/20</t>
  </si>
  <si>
    <t>MONTANT  AVERSER LE 12/09/2020</t>
  </si>
  <si>
    <t>12/09/20 ESP</t>
  </si>
  <si>
    <t>10/10/20</t>
  </si>
  <si>
    <t>21/09/20</t>
  </si>
  <si>
    <t>07/10/20</t>
  </si>
  <si>
    <t>12/10/20</t>
  </si>
  <si>
    <t>MONTANT  AVERSER LE 12/10/2020</t>
  </si>
  <si>
    <t>MOIS DE OCTOBRE  2020</t>
  </si>
  <si>
    <t>MONTANT  AVERSER LE ……./11/2020</t>
  </si>
  <si>
    <t>19/10/20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</si>
</sst>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/>
    <xf numFmtId="164" fontId="0" fillId="0" borderId="1" xfId="0" applyNumberFormat="1" applyFont="1" applyBorder="1" applyAlignment="1">
      <alignment horizontal="right"/>
    </xf>
    <xf numFmtId="164" fontId="0" fillId="0" borderId="0" xfId="0" applyNumberFormat="1" applyAlignment="1"/>
    <xf numFmtId="164" fontId="1" fillId="0" borderId="1" xfId="0" applyNumberFormat="1" applyFont="1" applyBorder="1" applyAlignment="1">
      <alignment horizontal="right"/>
    </xf>
    <xf numFmtId="14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64" fontId="3" fillId="0" borderId="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WhiteSpace="0" view="pageLayout" workbookViewId="0">
      <selection activeCell="D18" sqref="D18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6.28515625" customWidth="1"/>
    <col min="4" max="4" width="27.7109375" customWidth="1"/>
    <col min="5" max="5" width="12.140625" customWidth="1"/>
  </cols>
  <sheetData>
    <row r="1" spans="1:6" ht="21" x14ac:dyDescent="0.35">
      <c r="A1" s="71" t="s">
        <v>216</v>
      </c>
      <c r="B1" s="71"/>
      <c r="C1" s="71"/>
      <c r="D1" s="71"/>
      <c r="E1" s="71"/>
    </row>
    <row r="2" spans="1:6" ht="21" x14ac:dyDescent="0.35">
      <c r="A2" s="71" t="s">
        <v>74</v>
      </c>
      <c r="B2" s="71"/>
      <c r="C2" s="71"/>
      <c r="D2" s="71"/>
      <c r="E2" s="71"/>
    </row>
    <row r="4" spans="1:6" ht="18.75" x14ac:dyDescent="0.3">
      <c r="A4" s="55" t="s">
        <v>0</v>
      </c>
      <c r="B4" s="57" t="s">
        <v>1</v>
      </c>
      <c r="C4" s="57" t="s">
        <v>220</v>
      </c>
      <c r="D4" s="57" t="s">
        <v>10</v>
      </c>
      <c r="E4" s="57" t="s">
        <v>2</v>
      </c>
    </row>
    <row r="5" spans="1:6" ht="21.75" customHeight="1" x14ac:dyDescent="0.25">
      <c r="A5" s="56">
        <v>1</v>
      </c>
      <c r="B5" s="58" t="s">
        <v>12</v>
      </c>
      <c r="C5" s="56" t="s">
        <v>22</v>
      </c>
      <c r="D5" s="58" t="s">
        <v>20</v>
      </c>
      <c r="E5" s="28">
        <v>50000</v>
      </c>
    </row>
    <row r="6" spans="1:6" ht="21.75" customHeight="1" x14ac:dyDescent="0.25">
      <c r="A6" s="56">
        <v>2</v>
      </c>
      <c r="B6" s="58" t="s">
        <v>35</v>
      </c>
      <c r="C6" s="56" t="s">
        <v>25</v>
      </c>
      <c r="D6" s="58" t="s">
        <v>36</v>
      </c>
      <c r="E6" s="28">
        <v>35000</v>
      </c>
    </row>
    <row r="7" spans="1:6" ht="21" customHeight="1" x14ac:dyDescent="0.25">
      <c r="A7" s="56">
        <v>3</v>
      </c>
      <c r="B7" s="58" t="s">
        <v>18</v>
      </c>
      <c r="C7" s="56" t="s">
        <v>29</v>
      </c>
      <c r="D7" s="59" t="s">
        <v>19</v>
      </c>
      <c r="E7" s="28">
        <v>40000</v>
      </c>
    </row>
    <row r="8" spans="1:6" ht="21.75" customHeight="1" x14ac:dyDescent="0.25">
      <c r="A8" s="56">
        <v>4</v>
      </c>
      <c r="B8" s="58" t="s">
        <v>34</v>
      </c>
      <c r="C8" s="56" t="s">
        <v>33</v>
      </c>
      <c r="D8" s="59" t="s">
        <v>39</v>
      </c>
      <c r="E8" s="28">
        <v>50000</v>
      </c>
    </row>
    <row r="9" spans="1:6" ht="19.5" customHeight="1" x14ac:dyDescent="0.25">
      <c r="A9" s="56">
        <v>5</v>
      </c>
      <c r="B9" s="58" t="s">
        <v>114</v>
      </c>
      <c r="C9" s="56" t="s">
        <v>60</v>
      </c>
      <c r="D9" s="59" t="s">
        <v>42</v>
      </c>
      <c r="E9" s="28">
        <v>40000</v>
      </c>
    </row>
    <row r="10" spans="1:6" ht="24" customHeight="1" x14ac:dyDescent="0.25">
      <c r="A10" s="56">
        <v>6</v>
      </c>
      <c r="B10" s="58" t="s">
        <v>14</v>
      </c>
      <c r="C10" s="56" t="s">
        <v>30</v>
      </c>
      <c r="D10" s="59" t="s">
        <v>17</v>
      </c>
      <c r="E10" s="28">
        <v>40000</v>
      </c>
      <c r="F10" s="35"/>
    </row>
    <row r="11" spans="1:6" ht="24" customHeight="1" x14ac:dyDescent="0.25">
      <c r="A11" s="56">
        <v>7</v>
      </c>
      <c r="B11" s="58" t="s">
        <v>15</v>
      </c>
      <c r="C11" s="56" t="s">
        <v>31</v>
      </c>
      <c r="D11" s="59" t="s">
        <v>96</v>
      </c>
      <c r="E11" s="28">
        <v>35000</v>
      </c>
    </row>
    <row r="12" spans="1:6" ht="21.75" customHeight="1" x14ac:dyDescent="0.25">
      <c r="A12" s="56">
        <v>8</v>
      </c>
      <c r="B12" s="58" t="s">
        <v>43</v>
      </c>
      <c r="C12" s="56" t="s">
        <v>32</v>
      </c>
      <c r="D12" s="59" t="s">
        <v>44</v>
      </c>
      <c r="E12" s="28">
        <v>40000</v>
      </c>
    </row>
    <row r="13" spans="1:6" ht="23.25" customHeight="1" x14ac:dyDescent="0.25">
      <c r="A13" s="56">
        <v>9</v>
      </c>
      <c r="B13" s="58" t="s">
        <v>13</v>
      </c>
      <c r="C13" s="56" t="s">
        <v>23</v>
      </c>
      <c r="D13" s="59" t="s">
        <v>21</v>
      </c>
      <c r="E13" s="28">
        <v>35000</v>
      </c>
    </row>
    <row r="14" spans="1:6" ht="30" customHeight="1" x14ac:dyDescent="0.25">
      <c r="A14" s="72" t="s">
        <v>7</v>
      </c>
      <c r="B14" s="72"/>
      <c r="C14" s="72"/>
      <c r="D14" s="72"/>
      <c r="E14" s="29">
        <f>SUM(E5:E13)</f>
        <v>365000</v>
      </c>
    </row>
    <row r="15" spans="1:6" ht="7.5" customHeight="1" x14ac:dyDescent="0.25"/>
    <row r="16" spans="1:6" x14ac:dyDescent="0.25">
      <c r="B16" s="35"/>
    </row>
  </sheetData>
  <mergeCells count="3">
    <mergeCell ref="A1:E1"/>
    <mergeCell ref="A2:E2"/>
    <mergeCell ref="A14:D14"/>
  </mergeCells>
  <printOptions horizontalCentered="1"/>
  <pageMargins left="0.11811023622047245" right="0.23622047244094491" top="2.4409448818897639" bottom="0.74803149606299213" header="0.31496062992125984" footer="0.31496062992125984"/>
  <pageSetup paperSize="9" orientation="portrait" r:id="rId1"/>
  <headerFooter>
    <oddHeader>&amp;LCCGIMMOBILES : 03 32 59 24 – 07 85 65 28 – 04 92 79 51
E-mail : amadasta@yahoo.fr&amp;C
FICHE DES ENCAISSEMENTS
 YOPOUGON GARE
 Mme N'GUESSAN AYA N° CC: 9314451H
M. N'GUESSAN BOH JEAN MERMOSE 21 BP 946 ABIDJAN 21
05018796 - 09873305 - 02 24 58 85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129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9">
        <v>35000</v>
      </c>
      <c r="I5" s="9"/>
      <c r="J5" s="9">
        <v>35000</v>
      </c>
      <c r="K5" s="43" t="s">
        <v>134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9">
        <v>25000</v>
      </c>
      <c r="I6" s="9"/>
      <c r="J6" s="9">
        <v>25000</v>
      </c>
      <c r="K6" s="43" t="s">
        <v>136</v>
      </c>
      <c r="L6" s="6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49500</v>
      </c>
      <c r="G7" s="9">
        <v>21500</v>
      </c>
      <c r="H7" s="9"/>
      <c r="I7" s="9"/>
      <c r="J7" s="9"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382000</v>
      </c>
      <c r="G8" s="9">
        <v>88000</v>
      </c>
      <c r="H8" s="9"/>
      <c r="I8" s="9"/>
      <c r="J8" s="9">
        <v>0</v>
      </c>
      <c r="K8" s="43"/>
      <c r="L8" s="46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9">
        <v>30000</v>
      </c>
      <c r="I9" s="9"/>
      <c r="J9" s="9">
        <v>30000</v>
      </c>
      <c r="K9" s="43" t="s">
        <v>133</v>
      </c>
      <c r="L9" s="45" t="s">
        <v>95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174500</v>
      </c>
      <c r="G10" s="9">
        <v>34500</v>
      </c>
      <c r="H10" s="9">
        <v>35000</v>
      </c>
      <c r="I10" s="9"/>
      <c r="J10" s="9">
        <v>35000</v>
      </c>
      <c r="K10" s="43" t="s">
        <v>130</v>
      </c>
      <c r="L10" s="2" t="s">
        <v>131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61000</v>
      </c>
      <c r="G11" s="9">
        <v>39000</v>
      </c>
      <c r="H11" s="9">
        <v>20000</v>
      </c>
      <c r="I11" s="9"/>
      <c r="J11" s="9">
        <v>20000</v>
      </c>
      <c r="K11" s="43" t="s">
        <v>135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10500</v>
      </c>
      <c r="G12" s="32">
        <v>10500</v>
      </c>
      <c r="H12" s="9"/>
      <c r="I12" s="9"/>
      <c r="J12" s="9">
        <v>0</v>
      </c>
      <c r="K12" s="43"/>
      <c r="L12" s="6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9"/>
      <c r="I13" s="9"/>
      <c r="J13" s="9">
        <v>0</v>
      </c>
      <c r="K13" s="43"/>
      <c r="L13" s="6"/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0">SUM(E5:E13)</f>
        <v>275000</v>
      </c>
      <c r="F14" s="34">
        <f>SUM(F5:F13)</f>
        <v>1290500</v>
      </c>
      <c r="G14" s="33">
        <f t="shared" si="0"/>
        <v>258000</v>
      </c>
      <c r="H14" s="33">
        <f t="shared" si="0"/>
        <v>145000</v>
      </c>
      <c r="I14" s="33">
        <f t="shared" si="0"/>
        <v>0</v>
      </c>
      <c r="J14" s="33">
        <f t="shared" si="0"/>
        <v>145000</v>
      </c>
      <c r="K14" s="44" t="s">
        <v>139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-14500</v>
      </c>
    </row>
    <row r="16" spans="1:13" x14ac:dyDescent="0.25">
      <c r="A16" s="76" t="s">
        <v>137</v>
      </c>
      <c r="B16" s="76"/>
      <c r="C16" s="76"/>
      <c r="D16" s="76"/>
      <c r="E16" s="76"/>
      <c r="F16" s="76"/>
      <c r="G16" s="76"/>
      <c r="H16" s="76"/>
      <c r="I16" s="76"/>
      <c r="J16" s="31">
        <f>J14+J15</f>
        <v>130500</v>
      </c>
    </row>
    <row r="17" spans="1:12" ht="18" customHeight="1" x14ac:dyDescent="0.25">
      <c r="A17" s="76" t="s">
        <v>132</v>
      </c>
      <c r="B17" s="76"/>
      <c r="C17" s="76"/>
      <c r="D17" s="76"/>
      <c r="E17" s="76"/>
      <c r="F17" s="76"/>
      <c r="G17" s="76"/>
      <c r="H17" s="76"/>
      <c r="I17" s="76"/>
      <c r="J17" s="14">
        <v>5000</v>
      </c>
    </row>
    <row r="18" spans="1:12" ht="18" customHeight="1" x14ac:dyDescent="0.25">
      <c r="A18" s="99" t="s">
        <v>138</v>
      </c>
      <c r="B18" s="100"/>
      <c r="C18" s="100"/>
      <c r="D18" s="100"/>
      <c r="E18" s="100"/>
      <c r="F18" s="100"/>
      <c r="G18" s="100"/>
      <c r="H18" s="100"/>
      <c r="I18" s="101"/>
      <c r="J18" s="31">
        <f>J16+J17</f>
        <v>135500</v>
      </c>
    </row>
    <row r="19" spans="1:12" x14ac:dyDescent="0.25">
      <c r="A19" t="s">
        <v>67</v>
      </c>
    </row>
    <row r="20" spans="1:12" x14ac:dyDescent="0.25">
      <c r="A20" t="s">
        <v>68</v>
      </c>
      <c r="J20" s="35"/>
    </row>
    <row r="21" spans="1:12" ht="7.5" customHeight="1" x14ac:dyDescent="0.25"/>
    <row r="22" spans="1:12" x14ac:dyDescent="0.25">
      <c r="B22" s="50" t="s">
        <v>118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</row>
    <row r="23" spans="1:12" x14ac:dyDescent="0.25">
      <c r="F23" s="35"/>
      <c r="H23" s="35"/>
    </row>
    <row r="24" spans="1:12" x14ac:dyDescent="0.25">
      <c r="B24" s="35"/>
    </row>
  </sheetData>
  <mergeCells count="7">
    <mergeCell ref="A18:I18"/>
    <mergeCell ref="A17:I17"/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view="pageLayout" workbookViewId="0">
      <selection activeCell="J6" sqref="J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140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149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150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88000</v>
      </c>
      <c r="G7" s="9">
        <v>25000</v>
      </c>
      <c r="H7" s="49"/>
      <c r="I7" s="9">
        <v>35000</v>
      </c>
      <c r="J7" s="9">
        <f t="shared" si="0"/>
        <v>35000</v>
      </c>
      <c r="K7" s="43" t="s">
        <v>141</v>
      </c>
      <c r="L7" s="6" t="s">
        <v>71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426000</v>
      </c>
      <c r="G8" s="9">
        <v>92000</v>
      </c>
      <c r="H8" s="49">
        <v>40000</v>
      </c>
      <c r="I8" s="9">
        <v>60000</v>
      </c>
      <c r="J8" s="9">
        <f t="shared" si="0"/>
        <v>100000</v>
      </c>
      <c r="K8" s="43" t="s">
        <v>147</v>
      </c>
      <c r="L8" s="2" t="s">
        <v>69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>
        <v>30000</v>
      </c>
      <c r="I9" s="9"/>
      <c r="J9" s="9">
        <f t="shared" si="0"/>
        <v>30000</v>
      </c>
      <c r="K9" s="43" t="s">
        <v>148</v>
      </c>
      <c r="L9" s="2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174500</v>
      </c>
      <c r="G10" s="9">
        <v>38000</v>
      </c>
      <c r="H10" s="49"/>
      <c r="I10" s="9"/>
      <c r="J10" s="9">
        <f t="shared" si="0"/>
        <v>0</v>
      </c>
      <c r="K10" s="43"/>
      <c r="L10" s="2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63000</v>
      </c>
      <c r="G11" s="9">
        <v>41000</v>
      </c>
      <c r="H11" s="49">
        <v>20000</v>
      </c>
      <c r="I11" s="9"/>
      <c r="J11" s="9">
        <f t="shared" si="0"/>
        <v>20000</v>
      </c>
      <c r="K11" s="43" t="s">
        <v>151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46000</v>
      </c>
      <c r="G12" s="32">
        <v>14000</v>
      </c>
      <c r="H12" s="49">
        <v>35000</v>
      </c>
      <c r="I12" s="9">
        <v>5000</v>
      </c>
      <c r="J12" s="9">
        <f t="shared" si="0"/>
        <v>40000</v>
      </c>
      <c r="K12" s="43" t="s">
        <v>147</v>
      </c>
      <c r="L12" s="6" t="s">
        <v>71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/>
      <c r="J13" s="9">
        <f t="shared" si="0"/>
        <v>20000</v>
      </c>
      <c r="K13" s="43" t="s">
        <v>152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1410500</v>
      </c>
      <c r="G14" s="33">
        <f t="shared" si="1"/>
        <v>274500</v>
      </c>
      <c r="H14" s="33">
        <f t="shared" si="1"/>
        <v>205000</v>
      </c>
      <c r="I14" s="33">
        <f t="shared" si="1"/>
        <v>100000</v>
      </c>
      <c r="J14" s="33">
        <f t="shared" si="1"/>
        <v>305000</v>
      </c>
      <c r="K14" s="44" t="s">
        <v>147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-30500</v>
      </c>
    </row>
    <row r="16" spans="1:13" x14ac:dyDescent="0.25">
      <c r="A16" s="76" t="s">
        <v>137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274500</v>
      </c>
    </row>
    <row r="17" spans="1:12" ht="18" customHeight="1" x14ac:dyDescent="0.25">
      <c r="A17" t="s">
        <v>67</v>
      </c>
    </row>
    <row r="18" spans="1:12" ht="18" customHeight="1" x14ac:dyDescent="0.25">
      <c r="A18" t="s">
        <v>68</v>
      </c>
      <c r="J18" s="35"/>
    </row>
    <row r="20" spans="1:12" x14ac:dyDescent="0.25">
      <c r="B20" s="50" t="s">
        <v>118</v>
      </c>
      <c r="C20" s="50"/>
      <c r="D20" s="50"/>
      <c r="E20" s="50"/>
      <c r="F20" s="50"/>
      <c r="G20" s="50"/>
      <c r="H20" s="52"/>
      <c r="I20" s="50"/>
      <c r="J20" s="50"/>
    </row>
    <row r="21" spans="1:12" ht="7.5" customHeight="1" x14ac:dyDescent="0.25">
      <c r="F21" s="35"/>
      <c r="G21" s="35"/>
      <c r="H21" s="35"/>
    </row>
    <row r="22" spans="1:12" x14ac:dyDescent="0.25">
      <c r="B22" s="35"/>
      <c r="K22" s="50"/>
      <c r="L22" s="50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H20" sqref="H2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142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143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144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91500</v>
      </c>
      <c r="G7" s="9">
        <v>25000</v>
      </c>
      <c r="H7" s="49"/>
      <c r="I7" s="9"/>
      <c r="J7" s="9">
        <f t="shared" si="0"/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366000</v>
      </c>
      <c r="G8" s="9">
        <v>96000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>
        <v>30000</v>
      </c>
      <c r="I9" s="9"/>
      <c r="J9" s="9">
        <f t="shared" si="0"/>
        <v>30000</v>
      </c>
      <c r="K9" s="43" t="s">
        <v>145</v>
      </c>
      <c r="L9" s="2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213000</v>
      </c>
      <c r="G10" s="9">
        <v>41500</v>
      </c>
      <c r="H10" s="49"/>
      <c r="I10" s="9">
        <v>35000</v>
      </c>
      <c r="J10" s="9">
        <f t="shared" si="0"/>
        <v>35000</v>
      </c>
      <c r="K10" s="43"/>
      <c r="L10" s="2" t="s">
        <v>153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63000</v>
      </c>
      <c r="G11" s="9">
        <v>43000</v>
      </c>
      <c r="H11" s="49">
        <v>20000</v>
      </c>
      <c r="I11" s="9"/>
      <c r="J11" s="9">
        <f t="shared" si="0"/>
        <v>20000</v>
      </c>
      <c r="K11" s="43" t="s">
        <v>154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41000</v>
      </c>
      <c r="G12" s="32">
        <v>14000</v>
      </c>
      <c r="H12" s="49"/>
      <c r="I12" s="9"/>
      <c r="J12" s="9">
        <f t="shared" si="0"/>
        <v>0</v>
      </c>
      <c r="K12" s="43"/>
      <c r="L12" s="6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/>
      <c r="J13" s="9">
        <f t="shared" si="0"/>
        <v>20000</v>
      </c>
      <c r="K13" s="43" t="s">
        <v>145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1387500</v>
      </c>
      <c r="G14" s="33">
        <f t="shared" si="1"/>
        <v>284000</v>
      </c>
      <c r="H14" s="33">
        <f t="shared" si="1"/>
        <v>130000</v>
      </c>
      <c r="I14" s="33">
        <f t="shared" si="1"/>
        <v>35000</v>
      </c>
      <c r="J14" s="33">
        <f t="shared" si="1"/>
        <v>165000</v>
      </c>
      <c r="K14" s="44" t="s">
        <v>146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-16500</v>
      </c>
    </row>
    <row r="16" spans="1:13" x14ac:dyDescent="0.25">
      <c r="A16" s="76" t="s">
        <v>155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148500</v>
      </c>
    </row>
    <row r="17" spans="1:12" x14ac:dyDescent="0.25">
      <c r="A17" s="77" t="s">
        <v>156</v>
      </c>
      <c r="B17" s="77"/>
      <c r="C17" s="77"/>
      <c r="D17" s="77"/>
      <c r="E17" s="77"/>
      <c r="F17" s="77"/>
      <c r="G17" s="77"/>
      <c r="H17" s="77"/>
      <c r="I17" s="77"/>
      <c r="J17" s="51">
        <v>150000</v>
      </c>
    </row>
    <row r="18" spans="1:12" x14ac:dyDescent="0.25">
      <c r="A18" s="77" t="s">
        <v>157</v>
      </c>
      <c r="B18" s="77"/>
      <c r="C18" s="77"/>
      <c r="D18" s="77"/>
      <c r="E18" s="77"/>
      <c r="F18" s="77"/>
      <c r="G18" s="77"/>
      <c r="H18" s="77"/>
      <c r="I18" s="77"/>
      <c r="J18" s="51">
        <f>J17-J16</f>
        <v>1500</v>
      </c>
    </row>
    <row r="19" spans="1:12" ht="18" customHeight="1" x14ac:dyDescent="0.25">
      <c r="A19" t="s">
        <v>67</v>
      </c>
    </row>
    <row r="20" spans="1:12" ht="18" customHeight="1" x14ac:dyDescent="0.25">
      <c r="A20" t="s">
        <v>68</v>
      </c>
      <c r="H20" s="35"/>
      <c r="J20" s="35"/>
    </row>
    <row r="21" spans="1:12" x14ac:dyDescent="0.25">
      <c r="F21" s="35"/>
      <c r="H21" s="35"/>
    </row>
    <row r="22" spans="1:12" x14ac:dyDescent="0.25">
      <c r="B22" s="50" t="s">
        <v>118</v>
      </c>
      <c r="C22" s="50"/>
      <c r="D22" s="50"/>
      <c r="E22" s="50"/>
      <c r="F22" s="50"/>
      <c r="G22" s="50"/>
      <c r="H22" s="50"/>
      <c r="I22" s="50"/>
      <c r="J22" s="50"/>
    </row>
    <row r="23" spans="1:12" ht="7.5" customHeight="1" x14ac:dyDescent="0.25">
      <c r="F23" s="35"/>
      <c r="G23" s="35"/>
      <c r="H23" s="35"/>
    </row>
    <row r="24" spans="1:12" x14ac:dyDescent="0.25">
      <c r="B24" s="35"/>
      <c r="K24" s="50"/>
      <c r="L24" s="50"/>
    </row>
  </sheetData>
  <mergeCells count="7">
    <mergeCell ref="A18:I18"/>
    <mergeCell ref="A1:L1"/>
    <mergeCell ref="A2:L2"/>
    <mergeCell ref="A14:D14"/>
    <mergeCell ref="A15:I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workbookViewId="0">
      <selection activeCell="G12" sqref="G12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158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159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160</v>
      </c>
      <c r="L6" s="6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130000</v>
      </c>
      <c r="G7" s="9">
        <v>28500</v>
      </c>
      <c r="H7" s="49"/>
      <c r="I7" s="9"/>
      <c r="J7" s="9">
        <f t="shared" si="0"/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410000</v>
      </c>
      <c r="G8" s="49">
        <v>100000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/>
      <c r="I9" s="9"/>
      <c r="J9" s="9"/>
      <c r="K9" s="43"/>
      <c r="L9" s="2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199000</v>
      </c>
      <c r="G10" s="9">
        <v>94000</v>
      </c>
      <c r="H10" s="49"/>
      <c r="I10" s="9">
        <v>35000</v>
      </c>
      <c r="J10" s="9">
        <f t="shared" si="0"/>
        <v>35000</v>
      </c>
      <c r="K10" s="43"/>
      <c r="L10" s="2" t="s">
        <v>165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65000</v>
      </c>
      <c r="G11" s="9">
        <v>45000</v>
      </c>
      <c r="H11" s="49"/>
      <c r="I11" s="9"/>
      <c r="J11" s="9"/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79500</v>
      </c>
      <c r="G12" s="32">
        <v>17500</v>
      </c>
      <c r="H12" s="49"/>
      <c r="I12" s="9">
        <v>50000</v>
      </c>
      <c r="J12" s="9">
        <f t="shared" si="0"/>
        <v>50000</v>
      </c>
      <c r="K12" s="43"/>
      <c r="L12" s="6" t="s">
        <v>164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>
        <v>20000</v>
      </c>
      <c r="J13" s="9">
        <f t="shared" si="0"/>
        <v>40000</v>
      </c>
      <c r="K13" s="43" t="s">
        <v>166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1496500</v>
      </c>
      <c r="G14" s="33">
        <f t="shared" si="1"/>
        <v>349500</v>
      </c>
      <c r="H14" s="33">
        <f t="shared" si="1"/>
        <v>80000</v>
      </c>
      <c r="I14" s="33">
        <f t="shared" si="1"/>
        <v>105000</v>
      </c>
      <c r="J14" s="33">
        <f t="shared" si="1"/>
        <v>185000</v>
      </c>
      <c r="K14" s="44" t="s">
        <v>169</v>
      </c>
      <c r="L14" s="1"/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-18500</v>
      </c>
    </row>
    <row r="16" spans="1:13" x14ac:dyDescent="0.25">
      <c r="A16" s="76" t="s">
        <v>155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166500</v>
      </c>
    </row>
    <row r="17" spans="1:12" x14ac:dyDescent="0.25">
      <c r="A17" s="77" t="s">
        <v>167</v>
      </c>
      <c r="B17" s="77"/>
      <c r="C17" s="77"/>
      <c r="D17" s="77"/>
      <c r="E17" s="77"/>
      <c r="F17" s="77"/>
      <c r="G17" s="77"/>
      <c r="H17" s="77"/>
      <c r="I17" s="77"/>
      <c r="J17" s="51">
        <v>63000</v>
      </c>
    </row>
    <row r="18" spans="1:12" x14ac:dyDescent="0.25">
      <c r="A18" s="73" t="s">
        <v>168</v>
      </c>
      <c r="B18" s="74"/>
      <c r="C18" s="74"/>
      <c r="D18" s="74"/>
      <c r="E18" s="74"/>
      <c r="F18" s="74"/>
      <c r="G18" s="74"/>
      <c r="H18" s="74"/>
      <c r="I18" s="75"/>
      <c r="J18" s="51">
        <v>-1500</v>
      </c>
    </row>
    <row r="19" spans="1:12" x14ac:dyDescent="0.25">
      <c r="A19" s="76" t="s">
        <v>157</v>
      </c>
      <c r="B19" s="76"/>
      <c r="C19" s="76"/>
      <c r="D19" s="76"/>
      <c r="E19" s="76"/>
      <c r="F19" s="76"/>
      <c r="G19" s="76"/>
      <c r="H19" s="76"/>
      <c r="I19" s="76"/>
      <c r="J19" s="53">
        <f>SUM(J16:J18)</f>
        <v>228000</v>
      </c>
    </row>
    <row r="20" spans="1:12" ht="18" customHeight="1" x14ac:dyDescent="0.25">
      <c r="A20" t="s">
        <v>67</v>
      </c>
    </row>
    <row r="21" spans="1:12" ht="18" customHeight="1" x14ac:dyDescent="0.25">
      <c r="A21" t="s">
        <v>68</v>
      </c>
      <c r="J21" s="35"/>
    </row>
    <row r="22" spans="1:12" x14ac:dyDescent="0.25">
      <c r="A22" s="102" t="s">
        <v>172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4" spans="1:12" x14ac:dyDescent="0.25">
      <c r="H24" s="35"/>
    </row>
    <row r="25" spans="1:12" x14ac:dyDescent="0.25">
      <c r="H25" s="35"/>
    </row>
  </sheetData>
  <mergeCells count="9">
    <mergeCell ref="A22:L22"/>
    <mergeCell ref="A19:I19"/>
    <mergeCell ref="A18:I18"/>
    <mergeCell ref="A1:L1"/>
    <mergeCell ref="A2:L2"/>
    <mergeCell ref="A14:D14"/>
    <mergeCell ref="A15:I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WhiteSpace="0" view="pageLayout" workbookViewId="0">
      <selection activeCell="K19" sqref="K19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170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30000</v>
      </c>
      <c r="I5" s="9"/>
      <c r="J5" s="9">
        <f>SUM(H5:I5)</f>
        <v>30000</v>
      </c>
      <c r="K5" s="43" t="s">
        <v>179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180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168000</v>
      </c>
      <c r="G7" s="9">
        <v>32000</v>
      </c>
      <c r="H7" s="49">
        <v>35000</v>
      </c>
      <c r="I7" s="9">
        <v>70000</v>
      </c>
      <c r="J7" s="9">
        <f t="shared" si="0"/>
        <v>105000</v>
      </c>
      <c r="K7" s="43" t="s">
        <v>181</v>
      </c>
      <c r="L7" s="2" t="s">
        <v>69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454000</v>
      </c>
      <c r="G8" s="49">
        <v>104000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33000</v>
      </c>
      <c r="G9" s="9">
        <v>3000</v>
      </c>
      <c r="H9" s="49"/>
      <c r="I9" s="49">
        <v>30000</v>
      </c>
      <c r="J9" s="9">
        <f t="shared" si="0"/>
        <v>30000</v>
      </c>
      <c r="K9" s="43"/>
      <c r="L9" s="6" t="s">
        <v>182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202500</v>
      </c>
      <c r="G10" s="9">
        <v>97500</v>
      </c>
      <c r="H10" s="49">
        <v>35000</v>
      </c>
      <c r="I10" s="9">
        <v>35000</v>
      </c>
      <c r="J10" s="9">
        <f t="shared" si="0"/>
        <v>70000</v>
      </c>
      <c r="K10" s="43" t="s">
        <v>185</v>
      </c>
      <c r="L10" s="42" t="s">
        <v>171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87000</v>
      </c>
      <c r="G11" s="9">
        <v>47000</v>
      </c>
      <c r="H11" s="49">
        <v>20000</v>
      </c>
      <c r="I11" s="9">
        <v>40000</v>
      </c>
      <c r="J11" s="9">
        <f t="shared" si="0"/>
        <v>60000</v>
      </c>
      <c r="K11" s="43" t="s">
        <v>179</v>
      </c>
      <c r="L11" s="6" t="s">
        <v>183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68000</v>
      </c>
      <c r="G12" s="32">
        <v>21000</v>
      </c>
      <c r="H12" s="49"/>
      <c r="I12" s="9">
        <v>60000</v>
      </c>
      <c r="J12" s="9">
        <f t="shared" si="0"/>
        <v>60000</v>
      </c>
      <c r="K12" s="43"/>
      <c r="L12" s="6" t="s">
        <v>173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263000</v>
      </c>
      <c r="G13" s="9">
        <v>37500</v>
      </c>
      <c r="H13" s="49">
        <v>20000</v>
      </c>
      <c r="I13" s="9"/>
      <c r="J13" s="9">
        <f t="shared" si="0"/>
        <v>20000</v>
      </c>
      <c r="K13" s="43" t="s">
        <v>184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1605500</v>
      </c>
      <c r="G14" s="33">
        <f t="shared" si="1"/>
        <v>369000</v>
      </c>
      <c r="H14" s="33">
        <f t="shared" si="1"/>
        <v>165000</v>
      </c>
      <c r="I14" s="33">
        <f t="shared" si="1"/>
        <v>235000</v>
      </c>
      <c r="J14" s="33">
        <f t="shared" si="1"/>
        <v>400000</v>
      </c>
      <c r="K14" s="44" t="s">
        <v>185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-40000</v>
      </c>
    </row>
    <row r="16" spans="1:13" ht="15.75" x14ac:dyDescent="0.25">
      <c r="A16" s="99" t="s">
        <v>176</v>
      </c>
      <c r="B16" s="100"/>
      <c r="C16" s="100"/>
      <c r="D16" s="100"/>
      <c r="E16" s="100"/>
      <c r="F16" s="100"/>
      <c r="G16" s="100"/>
      <c r="H16" s="100"/>
      <c r="I16" s="101"/>
      <c r="J16" s="9">
        <v>-13000</v>
      </c>
    </row>
    <row r="17" spans="1:12" x14ac:dyDescent="0.25">
      <c r="A17" s="76" t="s">
        <v>186</v>
      </c>
      <c r="B17" s="76"/>
      <c r="C17" s="76"/>
      <c r="D17" s="76"/>
      <c r="E17" s="76"/>
      <c r="F17" s="76"/>
      <c r="G17" s="76"/>
      <c r="H17" s="76"/>
      <c r="I17" s="76"/>
      <c r="J17" s="31">
        <f>SUM(J14:J16)</f>
        <v>347000</v>
      </c>
      <c r="L17" s="35"/>
    </row>
    <row r="18" spans="1:12" x14ac:dyDescent="0.25">
      <c r="A18" s="76" t="s">
        <v>157</v>
      </c>
      <c r="B18" s="76"/>
      <c r="C18" s="76"/>
      <c r="D18" s="76"/>
      <c r="E18" s="76"/>
      <c r="F18" s="76"/>
      <c r="G18" s="76"/>
      <c r="H18" s="76"/>
      <c r="I18" s="76"/>
      <c r="J18" s="53"/>
    </row>
    <row r="19" spans="1:12" ht="18" customHeight="1" x14ac:dyDescent="0.25">
      <c r="A19" t="s">
        <v>67</v>
      </c>
      <c r="L19" s="35"/>
    </row>
    <row r="20" spans="1:12" ht="18" customHeight="1" x14ac:dyDescent="0.25">
      <c r="A20" t="s">
        <v>68</v>
      </c>
      <c r="J20" s="35"/>
    </row>
    <row r="21" spans="1:12" ht="15.75" x14ac:dyDescent="0.25">
      <c r="B21" s="10" t="s">
        <v>14</v>
      </c>
      <c r="C21" s="2" t="s">
        <v>30</v>
      </c>
      <c r="D21" s="5" t="s">
        <v>17</v>
      </c>
      <c r="E21" s="49">
        <v>35000</v>
      </c>
      <c r="F21" s="9">
        <v>259000</v>
      </c>
      <c r="G21" s="9">
        <v>94000</v>
      </c>
      <c r="H21" s="49"/>
      <c r="I21" s="9">
        <v>35000</v>
      </c>
      <c r="J21" s="9"/>
      <c r="K21" s="43"/>
      <c r="L21" s="42" t="s">
        <v>171</v>
      </c>
    </row>
    <row r="22" spans="1:12" x14ac:dyDescent="0.25">
      <c r="A22" s="102" t="s">
        <v>174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1:12" ht="15.75" x14ac:dyDescent="0.25">
      <c r="A23" s="6">
        <v>8</v>
      </c>
      <c r="B23" s="10" t="s">
        <v>43</v>
      </c>
      <c r="C23" s="2" t="s">
        <v>32</v>
      </c>
      <c r="D23" s="5" t="s">
        <v>44</v>
      </c>
      <c r="E23" s="49">
        <v>35000</v>
      </c>
      <c r="F23" s="9">
        <v>68000</v>
      </c>
      <c r="G23" s="32">
        <v>21000</v>
      </c>
      <c r="H23" s="49"/>
      <c r="I23" s="9">
        <v>60000</v>
      </c>
      <c r="J23" s="103" t="s">
        <v>175</v>
      </c>
      <c r="K23" s="104"/>
      <c r="L23" s="105"/>
    </row>
    <row r="24" spans="1:12" ht="7.5" customHeight="1" x14ac:dyDescent="0.25">
      <c r="F24" s="35"/>
      <c r="G24" s="35"/>
      <c r="H24" s="35"/>
    </row>
    <row r="25" spans="1:12" x14ac:dyDescent="0.25">
      <c r="B25" s="35"/>
      <c r="K25" s="50"/>
      <c r="L25" s="50"/>
    </row>
    <row r="26" spans="1:12" x14ac:dyDescent="0.25">
      <c r="H26" s="35"/>
    </row>
  </sheetData>
  <mergeCells count="9">
    <mergeCell ref="J23:L23"/>
    <mergeCell ref="A16:I16"/>
    <mergeCell ref="A22:L22"/>
    <mergeCell ref="A18:I18"/>
    <mergeCell ref="A1:L1"/>
    <mergeCell ref="A2:L2"/>
    <mergeCell ref="A14:D14"/>
    <mergeCell ref="A15:I15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WhiteSpace="0" view="pageLayout" workbookViewId="0">
      <selection activeCell="G11" sqref="G11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177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9">
        <v>35000</v>
      </c>
      <c r="I5" s="9"/>
      <c r="J5" s="9">
        <f>SUM(H5:I5)</f>
        <v>35000</v>
      </c>
      <c r="K5" s="43" t="s">
        <v>188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9">
        <v>25000</v>
      </c>
      <c r="I6" s="9"/>
      <c r="J6" s="9">
        <f t="shared" ref="J6:J13" si="0">SUM(H6:I6)</f>
        <v>25000</v>
      </c>
      <c r="K6" s="43" t="s">
        <v>178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98000</v>
      </c>
      <c r="G7" s="9">
        <v>32000</v>
      </c>
      <c r="H7" s="9"/>
      <c r="I7" s="9">
        <v>35000</v>
      </c>
      <c r="J7" s="9">
        <f t="shared" si="0"/>
        <v>35000</v>
      </c>
      <c r="K7" s="43"/>
      <c r="L7" s="2" t="s">
        <v>190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498000</v>
      </c>
      <c r="G8" s="49">
        <v>108000</v>
      </c>
      <c r="H8" s="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36000</v>
      </c>
      <c r="G9" s="9">
        <v>6000</v>
      </c>
      <c r="H9" s="9">
        <v>30000</v>
      </c>
      <c r="I9" s="49"/>
      <c r="J9" s="9">
        <f t="shared" si="0"/>
        <v>30000</v>
      </c>
      <c r="K9" s="43" t="s">
        <v>189</v>
      </c>
      <c r="L9" s="6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>
        <v>0</v>
      </c>
      <c r="H10" s="9"/>
      <c r="I10" s="9">
        <v>35000</v>
      </c>
      <c r="J10" s="9">
        <f t="shared" si="0"/>
        <v>35000</v>
      </c>
      <c r="K10" s="43"/>
      <c r="L10" s="54" t="s">
        <v>191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47000</v>
      </c>
      <c r="G11" s="9">
        <v>47000</v>
      </c>
      <c r="H11" s="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9"/>
      <c r="I12" s="9">
        <v>35000</v>
      </c>
      <c r="J12" s="9">
        <f t="shared" si="0"/>
        <v>35000</v>
      </c>
      <c r="K12" s="43"/>
      <c r="L12" s="54" t="s">
        <v>192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263000</v>
      </c>
      <c r="G13" s="9">
        <v>37500</v>
      </c>
      <c r="H13" s="9"/>
      <c r="I13" s="9"/>
      <c r="J13" s="9">
        <f t="shared" si="0"/>
        <v>0</v>
      </c>
      <c r="K13" s="43"/>
      <c r="L13" s="6"/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1382000</v>
      </c>
      <c r="G14" s="33">
        <f t="shared" si="1"/>
        <v>257500</v>
      </c>
      <c r="H14" s="34">
        <f t="shared" si="1"/>
        <v>90000</v>
      </c>
      <c r="I14" s="33">
        <f t="shared" si="1"/>
        <v>105000</v>
      </c>
      <c r="J14" s="33">
        <f t="shared" si="1"/>
        <v>195000</v>
      </c>
      <c r="K14" s="44" t="s">
        <v>189</v>
      </c>
      <c r="L14" s="1"/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-19500</v>
      </c>
    </row>
    <row r="16" spans="1:13" x14ac:dyDescent="0.25">
      <c r="A16" s="76" t="s">
        <v>187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175500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J18" s="35"/>
    </row>
    <row r="19" spans="1:12" ht="15.75" x14ac:dyDescent="0.25">
      <c r="B19" s="10" t="s">
        <v>14</v>
      </c>
      <c r="C19" s="2" t="s">
        <v>30</v>
      </c>
      <c r="D19" s="5" t="s">
        <v>17</v>
      </c>
      <c r="E19" s="49">
        <v>35000</v>
      </c>
      <c r="F19" s="9">
        <v>259000</v>
      </c>
      <c r="G19" s="9">
        <v>94000</v>
      </c>
      <c r="H19" s="49"/>
      <c r="I19" s="9">
        <v>35000</v>
      </c>
      <c r="J19" s="9"/>
      <c r="K19" s="43"/>
      <c r="L19" s="42" t="s">
        <v>171</v>
      </c>
    </row>
    <row r="20" spans="1:12" x14ac:dyDescent="0.25">
      <c r="A20" s="102" t="s">
        <v>174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12" ht="15.75" x14ac:dyDescent="0.25">
      <c r="A21" s="6">
        <v>8</v>
      </c>
      <c r="B21" s="10" t="s">
        <v>43</v>
      </c>
      <c r="C21" s="2" t="s">
        <v>32</v>
      </c>
      <c r="D21" s="5" t="s">
        <v>44</v>
      </c>
      <c r="E21" s="49">
        <v>35000</v>
      </c>
      <c r="F21" s="9">
        <v>68000</v>
      </c>
      <c r="G21" s="32">
        <v>21000</v>
      </c>
      <c r="H21" s="49"/>
      <c r="I21" s="9">
        <v>60000</v>
      </c>
      <c r="J21" s="103" t="s">
        <v>175</v>
      </c>
      <c r="K21" s="104"/>
      <c r="L21" s="105"/>
    </row>
    <row r="22" spans="1:12" ht="7.5" customHeight="1" x14ac:dyDescent="0.25">
      <c r="F22" s="35"/>
      <c r="G22" s="35"/>
      <c r="H22" s="35"/>
    </row>
    <row r="23" spans="1:12" x14ac:dyDescent="0.25">
      <c r="B23" s="35"/>
      <c r="F23" s="35"/>
      <c r="K23" s="50"/>
      <c r="L23" s="50"/>
    </row>
    <row r="24" spans="1:12" x14ac:dyDescent="0.25">
      <c r="F24" s="35"/>
      <c r="H24" s="35"/>
    </row>
  </sheetData>
  <mergeCells count="7">
    <mergeCell ref="A20:L20"/>
    <mergeCell ref="J21:L21"/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G10" sqref="G1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193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195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196</v>
      </c>
      <c r="L6" s="6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101500</v>
      </c>
      <c r="G7" s="9">
        <v>35500</v>
      </c>
      <c r="H7" s="49"/>
      <c r="I7" s="9"/>
      <c r="J7" s="9">
        <f t="shared" si="0"/>
        <v>0</v>
      </c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542000</v>
      </c>
      <c r="G8" s="49">
        <v>112000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36000</v>
      </c>
      <c r="G9" s="9">
        <v>6000</v>
      </c>
      <c r="H9" s="49">
        <v>30000</v>
      </c>
      <c r="I9" s="49"/>
      <c r="J9" s="9">
        <f t="shared" si="0"/>
        <v>30000</v>
      </c>
      <c r="K9" s="43" t="s">
        <v>197</v>
      </c>
      <c r="L9" s="6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198</v>
      </c>
      <c r="L10" s="54" t="s">
        <v>76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69000</v>
      </c>
      <c r="G11" s="9">
        <v>49000</v>
      </c>
      <c r="H11" s="49">
        <v>20000</v>
      </c>
      <c r="I11" s="9"/>
      <c r="J11" s="9">
        <f t="shared" si="0"/>
        <v>20000</v>
      </c>
      <c r="K11" s="43" t="s">
        <v>199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49"/>
      <c r="I12" s="9"/>
      <c r="J12" s="9">
        <f t="shared" si="0"/>
        <v>0</v>
      </c>
      <c r="K12" s="43"/>
      <c r="L12" s="54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285000</v>
      </c>
      <c r="G13" s="9">
        <v>39500</v>
      </c>
      <c r="H13" s="49">
        <v>20000</v>
      </c>
      <c r="I13" s="9"/>
      <c r="J13" s="9">
        <f t="shared" si="0"/>
        <v>20000</v>
      </c>
      <c r="K13" s="43" t="s">
        <v>197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1473500</v>
      </c>
      <c r="G14" s="33">
        <f t="shared" si="1"/>
        <v>269000</v>
      </c>
      <c r="H14" s="33">
        <f t="shared" si="1"/>
        <v>165000</v>
      </c>
      <c r="I14" s="33">
        <f t="shared" si="1"/>
        <v>0</v>
      </c>
      <c r="J14" s="33">
        <f t="shared" si="1"/>
        <v>165000</v>
      </c>
      <c r="K14" s="43" t="s">
        <v>200</v>
      </c>
      <c r="L14" s="1"/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-16500</v>
      </c>
    </row>
    <row r="16" spans="1:13" x14ac:dyDescent="0.25">
      <c r="A16" s="76" t="s">
        <v>194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148500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J18" s="35"/>
    </row>
    <row r="19" spans="1:12" ht="7.5" customHeight="1" x14ac:dyDescent="0.25">
      <c r="F19" s="35"/>
      <c r="G19" s="35"/>
      <c r="H19" s="35"/>
    </row>
    <row r="20" spans="1:12" x14ac:dyDescent="0.25">
      <c r="B20" s="35"/>
      <c r="F20" s="35"/>
      <c r="K20" s="50"/>
      <c r="L20" s="50"/>
    </row>
    <row r="21" spans="1:12" x14ac:dyDescent="0.25">
      <c r="F21" s="35"/>
      <c r="H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G10" sqref="G1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201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30000</v>
      </c>
      <c r="I5" s="9"/>
      <c r="J5" s="9">
        <f>SUM(H5:I5)</f>
        <v>30000</v>
      </c>
      <c r="K5" s="43" t="s">
        <v>203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204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140000</v>
      </c>
      <c r="G7" s="9">
        <v>39000</v>
      </c>
      <c r="H7" s="49">
        <v>35000</v>
      </c>
      <c r="I7" s="9">
        <v>35000</v>
      </c>
      <c r="J7" s="9">
        <f t="shared" si="0"/>
        <v>70000</v>
      </c>
      <c r="K7" s="43" t="s">
        <v>205</v>
      </c>
      <c r="L7" s="2" t="s">
        <v>206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586000</v>
      </c>
      <c r="G8" s="49">
        <v>116000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36000</v>
      </c>
      <c r="G9" s="9">
        <v>6000</v>
      </c>
      <c r="H9" s="49"/>
      <c r="I9" s="49"/>
      <c r="J9" s="9">
        <f t="shared" si="0"/>
        <v>0</v>
      </c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203</v>
      </c>
      <c r="L10" s="54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69000</v>
      </c>
      <c r="G11" s="9">
        <v>49000</v>
      </c>
      <c r="H11" s="49">
        <v>20000</v>
      </c>
      <c r="I11" s="9">
        <v>20000</v>
      </c>
      <c r="J11" s="9">
        <f t="shared" si="0"/>
        <v>40000</v>
      </c>
      <c r="K11" s="43" t="s">
        <v>207</v>
      </c>
      <c r="L11" s="6" t="s">
        <v>206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38500</v>
      </c>
      <c r="G12" s="32">
        <v>3500</v>
      </c>
      <c r="H12" s="49">
        <v>35000</v>
      </c>
      <c r="I12" s="9">
        <v>35000</v>
      </c>
      <c r="J12" s="9">
        <f t="shared" si="0"/>
        <v>70000</v>
      </c>
      <c r="K12" s="43" t="s">
        <v>202</v>
      </c>
      <c r="L12" s="54" t="s">
        <v>69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285000</v>
      </c>
      <c r="G13" s="9">
        <v>39500</v>
      </c>
      <c r="H13" s="49"/>
      <c r="I13" s="9"/>
      <c r="J13" s="9">
        <f t="shared" si="0"/>
        <v>0</v>
      </c>
      <c r="K13" s="43"/>
      <c r="L13" s="6"/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1594500</v>
      </c>
      <c r="G14" s="33">
        <f t="shared" si="1"/>
        <v>280000</v>
      </c>
      <c r="H14" s="33">
        <f t="shared" si="1"/>
        <v>180000</v>
      </c>
      <c r="I14" s="33">
        <f t="shared" si="1"/>
        <v>90000</v>
      </c>
      <c r="J14" s="33">
        <f t="shared" si="1"/>
        <v>270000</v>
      </c>
      <c r="K14" s="43" t="s">
        <v>207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-27000</v>
      </c>
    </row>
    <row r="16" spans="1:13" x14ac:dyDescent="0.25">
      <c r="A16" s="76" t="s">
        <v>208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243000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B20" s="35"/>
      <c r="F20" s="35"/>
      <c r="K20" s="50"/>
      <c r="L20" s="50"/>
    </row>
    <row r="21" spans="1:12" x14ac:dyDescent="0.25">
      <c r="F21" s="35"/>
      <c r="H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209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302500</v>
      </c>
      <c r="G5" s="9">
        <v>14500</v>
      </c>
      <c r="H5" s="49">
        <v>35000</v>
      </c>
      <c r="I5" s="9"/>
      <c r="J5" s="9">
        <f>SUM(H5:I5)</f>
        <v>35000</v>
      </c>
      <c r="K5" s="43" t="s">
        <v>210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211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105000</v>
      </c>
      <c r="G7" s="9">
        <v>39000</v>
      </c>
      <c r="H7" s="49"/>
      <c r="I7" s="9"/>
      <c r="J7" s="9">
        <f t="shared" si="0"/>
        <v>0</v>
      </c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630000</v>
      </c>
      <c r="G8" s="49">
        <v>120000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69000</v>
      </c>
      <c r="G9" s="9">
        <v>9000</v>
      </c>
      <c r="H9" s="49"/>
      <c r="I9" s="49"/>
      <c r="J9" s="9">
        <f t="shared" si="0"/>
        <v>0</v>
      </c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212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/>
      <c r="G11" s="9">
        <v>51000</v>
      </c>
      <c r="H11" s="4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49"/>
      <c r="I12" s="9"/>
      <c r="J12" s="9">
        <f t="shared" si="0"/>
        <v>0</v>
      </c>
      <c r="K12" s="43"/>
      <c r="L12" s="54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307000</v>
      </c>
      <c r="G13" s="9">
        <v>41500</v>
      </c>
      <c r="H13" s="49">
        <v>20000</v>
      </c>
      <c r="I13" s="9">
        <v>25000</v>
      </c>
      <c r="J13" s="9">
        <f t="shared" si="0"/>
        <v>45000</v>
      </c>
      <c r="K13" s="43" t="s">
        <v>213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1608500</v>
      </c>
      <c r="G14" s="33">
        <f t="shared" si="1"/>
        <v>290000</v>
      </c>
      <c r="H14" s="33">
        <f t="shared" si="1"/>
        <v>115000</v>
      </c>
      <c r="I14" s="33">
        <f t="shared" si="1"/>
        <v>25000</v>
      </c>
      <c r="J14" s="33">
        <f t="shared" si="1"/>
        <v>140000</v>
      </c>
      <c r="K14" s="43" t="s">
        <v>215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-14000</v>
      </c>
    </row>
    <row r="16" spans="1:13" x14ac:dyDescent="0.25">
      <c r="A16" s="76" t="s">
        <v>214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126000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B20" s="35"/>
      <c r="F20" s="35"/>
      <c r="K20" s="50"/>
      <c r="L20" s="50"/>
    </row>
    <row r="21" spans="1:12" x14ac:dyDescent="0.25">
      <c r="F21" s="35"/>
      <c r="H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217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302500</v>
      </c>
      <c r="G5" s="9">
        <v>14500</v>
      </c>
      <c r="H5" s="49">
        <v>35000</v>
      </c>
      <c r="I5" s="9">
        <v>5000</v>
      </c>
      <c r="J5" s="9">
        <f>SUM(H5:I5)</f>
        <v>40000</v>
      </c>
      <c r="K5" s="43" t="s">
        <v>221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222</v>
      </c>
      <c r="L6" s="60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143500</v>
      </c>
      <c r="G7" s="9">
        <v>42500</v>
      </c>
      <c r="H7" s="49"/>
      <c r="I7" s="9">
        <v>105000</v>
      </c>
      <c r="J7" s="9">
        <f t="shared" si="0"/>
        <v>105000</v>
      </c>
      <c r="K7" s="43"/>
      <c r="L7" s="2" t="s">
        <v>218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674000</v>
      </c>
      <c r="G8" s="49">
        <v>124000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102000</v>
      </c>
      <c r="G9" s="9">
        <v>12000</v>
      </c>
      <c r="H9" s="49">
        <v>30000</v>
      </c>
      <c r="I9" s="49">
        <v>60000</v>
      </c>
      <c r="J9" s="9">
        <f t="shared" si="0"/>
        <v>90000</v>
      </c>
      <c r="K9" s="43" t="s">
        <v>224</v>
      </c>
      <c r="L9" s="6" t="s">
        <v>223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225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73000</v>
      </c>
      <c r="G11" s="9">
        <v>53000</v>
      </c>
      <c r="H11" s="4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38500</v>
      </c>
      <c r="G12" s="32">
        <v>3500</v>
      </c>
      <c r="H12" s="49">
        <v>35000</v>
      </c>
      <c r="I12" s="9">
        <v>35000</v>
      </c>
      <c r="J12" s="9">
        <f t="shared" si="0"/>
        <v>70000</v>
      </c>
      <c r="K12" s="43" t="s">
        <v>215</v>
      </c>
      <c r="L12" s="2" t="s">
        <v>69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282000</v>
      </c>
      <c r="G13" s="9">
        <v>41500</v>
      </c>
      <c r="H13" s="49">
        <v>20000</v>
      </c>
      <c r="I13" s="9"/>
      <c r="J13" s="9">
        <f t="shared" si="0"/>
        <v>20000</v>
      </c>
      <c r="K13" s="43" t="s">
        <v>224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1810500</v>
      </c>
      <c r="G14" s="33">
        <f t="shared" si="1"/>
        <v>306000</v>
      </c>
      <c r="H14" s="33">
        <f t="shared" si="1"/>
        <v>180000</v>
      </c>
      <c r="I14" s="33">
        <f t="shared" si="1"/>
        <v>205000</v>
      </c>
      <c r="J14" s="33">
        <f t="shared" si="1"/>
        <v>385000</v>
      </c>
      <c r="K14" s="43" t="s">
        <v>229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-38500</v>
      </c>
    </row>
    <row r="16" spans="1:13" ht="15.75" x14ac:dyDescent="0.25">
      <c r="A16" s="99" t="s">
        <v>226</v>
      </c>
      <c r="B16" s="100"/>
      <c r="C16" s="100"/>
      <c r="D16" s="100"/>
      <c r="E16" s="100"/>
      <c r="F16" s="100"/>
      <c r="G16" s="100"/>
      <c r="H16" s="100"/>
      <c r="I16" s="101"/>
      <c r="J16" s="9">
        <v>17500</v>
      </c>
    </row>
    <row r="17" spans="1:12" ht="15.75" x14ac:dyDescent="0.25">
      <c r="A17" s="99" t="s">
        <v>227</v>
      </c>
      <c r="B17" s="100"/>
      <c r="C17" s="100"/>
      <c r="D17" s="100"/>
      <c r="E17" s="100"/>
      <c r="F17" s="100"/>
      <c r="G17" s="100"/>
      <c r="H17" s="100"/>
      <c r="I17" s="101"/>
      <c r="J17" s="9">
        <v>-157500</v>
      </c>
    </row>
    <row r="18" spans="1:12" x14ac:dyDescent="0.25">
      <c r="A18" s="76" t="s">
        <v>228</v>
      </c>
      <c r="B18" s="76"/>
      <c r="C18" s="76"/>
      <c r="D18" s="76"/>
      <c r="E18" s="76"/>
      <c r="F18" s="76"/>
      <c r="G18" s="76"/>
      <c r="H18" s="76"/>
      <c r="I18" s="76"/>
      <c r="J18" s="31">
        <f>SUM(J14:J17)</f>
        <v>206500</v>
      </c>
      <c r="L18" s="35"/>
    </row>
    <row r="19" spans="1:12" ht="18" customHeight="1" x14ac:dyDescent="0.25">
      <c r="A19" t="s">
        <v>67</v>
      </c>
      <c r="L19" s="35"/>
    </row>
    <row r="20" spans="1:12" ht="18" customHeight="1" x14ac:dyDescent="0.25">
      <c r="A20" t="s">
        <v>68</v>
      </c>
      <c r="F20" s="35"/>
      <c r="J20" s="35"/>
    </row>
    <row r="21" spans="1:12" ht="7.5" customHeight="1" x14ac:dyDescent="0.25">
      <c r="F21" s="35"/>
      <c r="G21" s="35"/>
      <c r="H21" s="35"/>
    </row>
    <row r="22" spans="1:12" ht="15.75" x14ac:dyDescent="0.25">
      <c r="A22" s="6">
        <v>3</v>
      </c>
      <c r="B22" s="10" t="s">
        <v>18</v>
      </c>
      <c r="C22" s="2" t="s">
        <v>29</v>
      </c>
      <c r="D22" s="5" t="s">
        <v>19</v>
      </c>
      <c r="E22" s="49">
        <v>35000</v>
      </c>
      <c r="F22" s="9">
        <v>143500</v>
      </c>
      <c r="G22" s="9">
        <v>42500</v>
      </c>
      <c r="H22" s="106" t="s">
        <v>219</v>
      </c>
      <c r="I22" s="107"/>
      <c r="J22" s="107"/>
      <c r="K22" s="107"/>
      <c r="L22" s="107"/>
    </row>
    <row r="23" spans="1:12" x14ac:dyDescent="0.25">
      <c r="F23" s="35"/>
      <c r="H23" s="35"/>
    </row>
  </sheetData>
  <mergeCells count="8">
    <mergeCell ref="H22:L22"/>
    <mergeCell ref="A1:L1"/>
    <mergeCell ref="A2:L2"/>
    <mergeCell ref="A14:D14"/>
    <mergeCell ref="A15:I15"/>
    <mergeCell ref="A18:I18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Layout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158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159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160</v>
      </c>
      <c r="L6" s="6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130000</v>
      </c>
      <c r="G7" s="9">
        <v>28500</v>
      </c>
      <c r="H7" s="49"/>
      <c r="I7" s="9"/>
      <c r="J7" s="9">
        <f t="shared" si="0"/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410000</v>
      </c>
      <c r="G8" s="49">
        <v>100000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/>
      <c r="I9" s="9"/>
      <c r="J9" s="9"/>
      <c r="K9" s="43"/>
      <c r="L9" s="2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213000</v>
      </c>
      <c r="G10" s="9">
        <v>41500</v>
      </c>
      <c r="H10" s="49"/>
      <c r="I10" s="9">
        <v>35000</v>
      </c>
      <c r="J10" s="9">
        <f t="shared" si="0"/>
        <v>35000</v>
      </c>
      <c r="K10" s="43"/>
      <c r="L10" s="2" t="s">
        <v>165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65000</v>
      </c>
      <c r="G11" s="9">
        <v>45000</v>
      </c>
      <c r="H11" s="49"/>
      <c r="I11" s="9"/>
      <c r="J11" s="9"/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79500</v>
      </c>
      <c r="G12" s="32">
        <v>17500</v>
      </c>
      <c r="H12" s="49"/>
      <c r="I12" s="9">
        <v>50000</v>
      </c>
      <c r="J12" s="9">
        <f t="shared" si="0"/>
        <v>50000</v>
      </c>
      <c r="K12" s="43"/>
      <c r="L12" s="6" t="s">
        <v>164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>
        <v>20000</v>
      </c>
      <c r="J13" s="9">
        <f t="shared" si="0"/>
        <v>40000</v>
      </c>
      <c r="K13" s="43" t="s">
        <v>166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1510500</v>
      </c>
      <c r="G14" s="33">
        <f t="shared" si="1"/>
        <v>297000</v>
      </c>
      <c r="H14" s="33">
        <f t="shared" si="1"/>
        <v>80000</v>
      </c>
      <c r="I14" s="33">
        <f t="shared" si="1"/>
        <v>105000</v>
      </c>
      <c r="J14" s="33">
        <f t="shared" si="1"/>
        <v>185000</v>
      </c>
      <c r="K14" s="44" t="s">
        <v>169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-18500</v>
      </c>
    </row>
    <row r="16" spans="1:13" x14ac:dyDescent="0.25">
      <c r="A16" s="76" t="s">
        <v>155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166500</v>
      </c>
    </row>
    <row r="17" spans="1:12" x14ac:dyDescent="0.25">
      <c r="A17" s="77" t="s">
        <v>167</v>
      </c>
      <c r="B17" s="77"/>
      <c r="C17" s="77"/>
      <c r="D17" s="77"/>
      <c r="E17" s="77"/>
      <c r="F17" s="77"/>
      <c r="G17" s="77"/>
      <c r="H17" s="77"/>
      <c r="I17" s="77"/>
      <c r="J17" s="51">
        <v>63000</v>
      </c>
    </row>
    <row r="18" spans="1:12" x14ac:dyDescent="0.25">
      <c r="A18" s="73" t="s">
        <v>168</v>
      </c>
      <c r="B18" s="74"/>
      <c r="C18" s="74"/>
      <c r="D18" s="74"/>
      <c r="E18" s="74"/>
      <c r="F18" s="74"/>
      <c r="G18" s="74"/>
      <c r="H18" s="74"/>
      <c r="I18" s="75"/>
      <c r="J18" s="51">
        <v>-1500</v>
      </c>
    </row>
    <row r="19" spans="1:12" x14ac:dyDescent="0.25">
      <c r="A19" s="76" t="s">
        <v>157</v>
      </c>
      <c r="B19" s="76"/>
      <c r="C19" s="76"/>
      <c r="D19" s="76"/>
      <c r="E19" s="76"/>
      <c r="F19" s="76"/>
      <c r="G19" s="76"/>
      <c r="H19" s="76"/>
      <c r="I19" s="76"/>
      <c r="J19" s="53">
        <f>SUM(J16:J18)</f>
        <v>228000</v>
      </c>
    </row>
    <row r="20" spans="1:12" ht="18" customHeight="1" x14ac:dyDescent="0.25">
      <c r="A20" t="s">
        <v>67</v>
      </c>
    </row>
    <row r="21" spans="1:12" ht="18" customHeight="1" x14ac:dyDescent="0.25">
      <c r="A21" t="s">
        <v>68</v>
      </c>
      <c r="J21" s="35"/>
    </row>
    <row r="22" spans="1:12" x14ac:dyDescent="0.25">
      <c r="F22" s="35"/>
    </row>
    <row r="23" spans="1:12" x14ac:dyDescent="0.25">
      <c r="B23" s="50" t="s">
        <v>118</v>
      </c>
      <c r="C23" s="50"/>
      <c r="D23" s="50"/>
      <c r="E23" s="50"/>
      <c r="F23" s="50"/>
      <c r="G23" s="50"/>
      <c r="H23" s="50"/>
      <c r="I23" s="50"/>
      <c r="J23" s="50"/>
    </row>
    <row r="24" spans="1:12" ht="7.5" customHeight="1" x14ac:dyDescent="0.25">
      <c r="F24" s="35"/>
      <c r="G24" s="35"/>
      <c r="H24" s="35"/>
    </row>
    <row r="25" spans="1:12" x14ac:dyDescent="0.25">
      <c r="B25" s="35"/>
      <c r="K25" s="50"/>
      <c r="L25" s="50"/>
    </row>
  </sheetData>
  <mergeCells count="8">
    <mergeCell ref="A18:I18"/>
    <mergeCell ref="A19:I19"/>
    <mergeCell ref="A1:L1"/>
    <mergeCell ref="A2:L2"/>
    <mergeCell ref="A14:D14"/>
    <mergeCell ref="A15:I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233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234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77000</v>
      </c>
      <c r="G7" s="9">
        <v>42500</v>
      </c>
      <c r="H7" s="49"/>
      <c r="I7" s="9">
        <v>35000</v>
      </c>
      <c r="J7" s="9">
        <f t="shared" si="0"/>
        <v>35000</v>
      </c>
      <c r="K7" s="43"/>
      <c r="L7" s="2" t="s">
        <v>235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718000</v>
      </c>
      <c r="G8" s="49">
        <v>128000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42000</v>
      </c>
      <c r="G9" s="9">
        <v>12000</v>
      </c>
      <c r="H9" s="49">
        <v>30000</v>
      </c>
      <c r="I9" s="49"/>
      <c r="J9" s="9">
        <f t="shared" si="0"/>
        <v>30000</v>
      </c>
      <c r="K9" s="43" t="s">
        <v>243</v>
      </c>
      <c r="L9" s="6" t="s">
        <v>237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236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95000</v>
      </c>
      <c r="G11" s="9">
        <v>55000</v>
      </c>
      <c r="H11" s="49"/>
      <c r="I11" s="9">
        <v>40000</v>
      </c>
      <c r="J11" s="9">
        <f t="shared" si="0"/>
        <v>40000</v>
      </c>
      <c r="K11" s="43"/>
      <c r="L11" s="6" t="s">
        <v>238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49">
        <v>35000</v>
      </c>
      <c r="I12" s="9"/>
      <c r="J12" s="9">
        <f t="shared" si="0"/>
        <v>35000</v>
      </c>
      <c r="K12" s="43" t="s">
        <v>231</v>
      </c>
      <c r="L12" s="2" t="s">
        <v>69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282000</v>
      </c>
      <c r="G13" s="9">
        <v>41500</v>
      </c>
      <c r="H13" s="49"/>
      <c r="I13" s="9"/>
      <c r="J13" s="9">
        <f t="shared" si="0"/>
        <v>0</v>
      </c>
      <c r="K13" s="43"/>
      <c r="L13" s="6"/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1706500</v>
      </c>
      <c r="G14" s="33">
        <f t="shared" si="1"/>
        <v>308500</v>
      </c>
      <c r="H14" s="33">
        <f t="shared" si="1"/>
        <v>160000</v>
      </c>
      <c r="I14" s="33">
        <f t="shared" si="1"/>
        <v>75000</v>
      </c>
      <c r="J14" s="33">
        <f t="shared" si="1"/>
        <v>235000</v>
      </c>
      <c r="K14" s="43" t="s">
        <v>239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-23500</v>
      </c>
    </row>
    <row r="16" spans="1:13" x14ac:dyDescent="0.25">
      <c r="A16" s="76" t="s">
        <v>232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211500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ht="15.75" x14ac:dyDescent="0.25">
      <c r="A20" s="6">
        <v>3</v>
      </c>
      <c r="B20" s="10" t="s">
        <v>18</v>
      </c>
      <c r="C20" s="2" t="s">
        <v>29</v>
      </c>
      <c r="D20" s="5" t="s">
        <v>19</v>
      </c>
      <c r="E20" s="49">
        <v>35000</v>
      </c>
      <c r="F20" s="9">
        <v>143500</v>
      </c>
      <c r="G20" s="9">
        <v>42500</v>
      </c>
      <c r="H20" s="106" t="s">
        <v>219</v>
      </c>
      <c r="I20" s="107"/>
      <c r="J20" s="107"/>
      <c r="K20" s="107"/>
      <c r="L20" s="107"/>
    </row>
    <row r="21" spans="1:12" x14ac:dyDescent="0.25">
      <c r="F21" s="35"/>
      <c r="H21" s="35"/>
    </row>
    <row r="22" spans="1:12" x14ac:dyDescent="0.25">
      <c r="H22" s="35"/>
    </row>
    <row r="23" spans="1:12" x14ac:dyDescent="0.25">
      <c r="H23" s="35"/>
    </row>
  </sheetData>
  <mergeCells count="6">
    <mergeCell ref="A16:I16"/>
    <mergeCell ref="H20:L20"/>
    <mergeCell ref="A1:L1"/>
    <mergeCell ref="A2:L2"/>
    <mergeCell ref="A14:D14"/>
    <mergeCell ref="A15:I15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244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244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80500</v>
      </c>
      <c r="G7" s="9">
        <v>46000</v>
      </c>
      <c r="H7" s="49"/>
      <c r="I7" s="9">
        <v>35000</v>
      </c>
      <c r="J7" s="9">
        <f t="shared" si="0"/>
        <v>35000</v>
      </c>
      <c r="K7" s="43"/>
      <c r="L7" s="2" t="s">
        <v>242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762000</v>
      </c>
      <c r="G8" s="49">
        <v>132000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42000</v>
      </c>
      <c r="G9" s="9">
        <v>12000</v>
      </c>
      <c r="H9" s="49"/>
      <c r="I9" s="49"/>
      <c r="J9" s="9">
        <f t="shared" si="0"/>
        <v>0</v>
      </c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245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77000</v>
      </c>
      <c r="G11" s="9">
        <v>57000</v>
      </c>
      <c r="H11" s="49">
        <v>20000</v>
      </c>
      <c r="I11" s="9"/>
      <c r="J11" s="9">
        <f t="shared" si="0"/>
        <v>20000</v>
      </c>
      <c r="K11" s="43" t="s">
        <v>247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49"/>
      <c r="I12" s="9"/>
      <c r="J12" s="9">
        <f t="shared" si="0"/>
        <v>0</v>
      </c>
      <c r="K12" s="43"/>
      <c r="L12" s="2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304000</v>
      </c>
      <c r="G13" s="9">
        <v>43500</v>
      </c>
      <c r="H13" s="49">
        <v>20000</v>
      </c>
      <c r="I13" s="9">
        <v>20000</v>
      </c>
      <c r="J13" s="9">
        <f t="shared" si="0"/>
        <v>40000</v>
      </c>
      <c r="K13" s="43" t="s">
        <v>246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1758000</v>
      </c>
      <c r="G14" s="33">
        <f t="shared" si="1"/>
        <v>320000</v>
      </c>
      <c r="H14" s="33">
        <f t="shared" si="1"/>
        <v>135000</v>
      </c>
      <c r="I14" s="33">
        <f t="shared" si="1"/>
        <v>55000</v>
      </c>
      <c r="J14" s="33">
        <f t="shared" si="1"/>
        <v>190000</v>
      </c>
      <c r="K14" s="43" t="s">
        <v>247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-19000</v>
      </c>
    </row>
    <row r="16" spans="1:13" x14ac:dyDescent="0.25">
      <c r="A16" s="76" t="s">
        <v>241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171000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</row>
    <row r="21" spans="1:12" x14ac:dyDescent="0.25">
      <c r="H21" s="35"/>
    </row>
    <row r="22" spans="1:12" x14ac:dyDescent="0.25">
      <c r="H22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248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250</v>
      </c>
      <c r="L5" s="61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251</v>
      </c>
      <c r="L6" s="61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84000</v>
      </c>
      <c r="G7" s="9">
        <v>49500</v>
      </c>
      <c r="H7" s="49"/>
      <c r="I7" s="49">
        <v>35000</v>
      </c>
      <c r="J7" s="9">
        <f t="shared" si="0"/>
        <v>35000</v>
      </c>
      <c r="K7" s="43"/>
      <c r="L7" s="2" t="s">
        <v>252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806000</v>
      </c>
      <c r="G8" s="49">
        <v>136000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75000</v>
      </c>
      <c r="G9" s="9">
        <v>15000</v>
      </c>
      <c r="H9" s="49">
        <v>30000</v>
      </c>
      <c r="I9" s="49"/>
      <c r="J9" s="9">
        <f t="shared" si="0"/>
        <v>30000</v>
      </c>
      <c r="K9" s="43" t="s">
        <v>253</v>
      </c>
      <c r="L9" s="61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254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77000</v>
      </c>
      <c r="G11" s="9">
        <v>57000</v>
      </c>
      <c r="H11" s="4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38500</v>
      </c>
      <c r="G12" s="32">
        <v>3500</v>
      </c>
      <c r="H12" s="49"/>
      <c r="I12" s="9"/>
      <c r="J12" s="9">
        <f t="shared" si="0"/>
        <v>0</v>
      </c>
      <c r="K12" s="43"/>
      <c r="L12" s="2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284000</v>
      </c>
      <c r="G13" s="9">
        <v>43500</v>
      </c>
      <c r="H13" s="49"/>
      <c r="I13" s="9"/>
      <c r="J13" s="9">
        <f t="shared" si="0"/>
        <v>0</v>
      </c>
      <c r="K13" s="43"/>
      <c r="L13" s="6"/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1857000</v>
      </c>
      <c r="G14" s="33">
        <f t="shared" si="1"/>
        <v>334000</v>
      </c>
      <c r="H14" s="33">
        <f t="shared" si="1"/>
        <v>125000</v>
      </c>
      <c r="I14" s="33">
        <f t="shared" si="1"/>
        <v>35000</v>
      </c>
      <c r="J14" s="33">
        <f t="shared" si="1"/>
        <v>160000</v>
      </c>
      <c r="K14" s="43" t="s">
        <v>255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-16000</v>
      </c>
    </row>
    <row r="16" spans="1:13" x14ac:dyDescent="0.25">
      <c r="A16" s="76" t="s">
        <v>249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144000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</row>
    <row r="21" spans="1:12" x14ac:dyDescent="0.25">
      <c r="H21" s="35"/>
    </row>
    <row r="22" spans="1:12" x14ac:dyDescent="0.25">
      <c r="H22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256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263</v>
      </c>
      <c r="L5" s="61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264</v>
      </c>
      <c r="L6" s="61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84000</v>
      </c>
      <c r="G7" s="9">
        <v>49500</v>
      </c>
      <c r="H7" s="49"/>
      <c r="I7" s="49">
        <v>35000</v>
      </c>
      <c r="J7" s="9">
        <f t="shared" si="0"/>
        <v>35000</v>
      </c>
      <c r="K7" s="43"/>
      <c r="L7" s="2" t="s">
        <v>265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850000</v>
      </c>
      <c r="G8" s="49">
        <v>140000</v>
      </c>
      <c r="H8" s="49">
        <v>40000</v>
      </c>
      <c r="I8" s="9">
        <v>210000</v>
      </c>
      <c r="J8" s="9">
        <f t="shared" si="0"/>
        <v>250000</v>
      </c>
      <c r="K8" s="48" t="s">
        <v>262</v>
      </c>
      <c r="L8" s="63" t="s">
        <v>258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75000</v>
      </c>
      <c r="G9" s="9">
        <v>15000</v>
      </c>
      <c r="H9" s="49"/>
      <c r="I9" s="49"/>
      <c r="J9" s="9">
        <f t="shared" si="0"/>
        <v>0</v>
      </c>
      <c r="K9" s="43"/>
      <c r="L9" s="61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266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99000</v>
      </c>
      <c r="G11" s="9">
        <v>59000</v>
      </c>
      <c r="H11" s="49"/>
      <c r="I11" s="9">
        <v>20000</v>
      </c>
      <c r="J11" s="9">
        <f t="shared" si="0"/>
        <v>20000</v>
      </c>
      <c r="K11" s="43"/>
      <c r="L11" s="6" t="s">
        <v>267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77000</v>
      </c>
      <c r="G12" s="32">
        <v>7000</v>
      </c>
      <c r="H12" s="49"/>
      <c r="I12" s="9"/>
      <c r="J12" s="9">
        <f t="shared" si="0"/>
        <v>0</v>
      </c>
      <c r="K12" s="43"/>
      <c r="L12" s="2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306000</v>
      </c>
      <c r="G13" s="9">
        <v>45500</v>
      </c>
      <c r="H13" s="49">
        <v>20000</v>
      </c>
      <c r="I13" s="9"/>
      <c r="J13" s="9">
        <f t="shared" si="0"/>
        <v>20000</v>
      </c>
      <c r="K13" s="43" t="s">
        <v>264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1983500</v>
      </c>
      <c r="G14" s="33">
        <f t="shared" si="1"/>
        <v>345500</v>
      </c>
      <c r="H14" s="33">
        <f t="shared" si="1"/>
        <v>155000</v>
      </c>
      <c r="I14" s="33">
        <f t="shared" si="1"/>
        <v>265000</v>
      </c>
      <c r="J14" s="33">
        <f t="shared" si="1"/>
        <v>420000</v>
      </c>
      <c r="K14" s="43" t="s">
        <v>268</v>
      </c>
      <c r="L14" s="1"/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-42000</v>
      </c>
    </row>
    <row r="16" spans="1:13" ht="15.75" x14ac:dyDescent="0.25">
      <c r="A16" s="99" t="s">
        <v>261</v>
      </c>
      <c r="B16" s="100"/>
      <c r="C16" s="100"/>
      <c r="D16" s="100"/>
      <c r="E16" s="100"/>
      <c r="F16" s="100"/>
      <c r="G16" s="100"/>
      <c r="H16" s="100"/>
      <c r="I16" s="101"/>
      <c r="J16" s="9">
        <v>-200000</v>
      </c>
    </row>
    <row r="17" spans="1:12" x14ac:dyDescent="0.25">
      <c r="A17" s="76" t="s">
        <v>257</v>
      </c>
      <c r="B17" s="76"/>
      <c r="C17" s="76"/>
      <c r="D17" s="76"/>
      <c r="E17" s="76"/>
      <c r="F17" s="76"/>
      <c r="G17" s="76"/>
      <c r="H17" s="76"/>
      <c r="I17" s="76"/>
      <c r="J17" s="31">
        <f>SUM(J14:J16)</f>
        <v>178000</v>
      </c>
      <c r="L17" s="35"/>
    </row>
    <row r="18" spans="1:12" ht="18" customHeight="1" x14ac:dyDescent="0.25">
      <c r="A18" t="s">
        <v>67</v>
      </c>
      <c r="L18" s="35"/>
    </row>
    <row r="19" spans="1:12" ht="18" customHeight="1" x14ac:dyDescent="0.25">
      <c r="A19" t="s">
        <v>68</v>
      </c>
      <c r="F19" s="35"/>
      <c r="J19" s="35"/>
    </row>
    <row r="20" spans="1:12" ht="7.5" customHeight="1" x14ac:dyDescent="0.25">
      <c r="F20" s="35"/>
      <c r="G20" s="35"/>
      <c r="H20" s="35"/>
    </row>
    <row r="21" spans="1:12" ht="15.75" x14ac:dyDescent="0.25">
      <c r="A21" s="6">
        <v>4</v>
      </c>
      <c r="B21" s="4" t="s">
        <v>34</v>
      </c>
      <c r="C21" s="2" t="s">
        <v>33</v>
      </c>
      <c r="D21" s="5" t="s">
        <v>39</v>
      </c>
      <c r="E21" s="49">
        <v>40000</v>
      </c>
      <c r="F21" s="9">
        <v>850000</v>
      </c>
      <c r="G21" s="49">
        <v>140000</v>
      </c>
      <c r="H21" s="49"/>
      <c r="I21" s="9">
        <v>200000</v>
      </c>
      <c r="J21" s="9"/>
      <c r="K21" s="43"/>
      <c r="L21" s="63" t="s">
        <v>258</v>
      </c>
    </row>
    <row r="22" spans="1:12" ht="15.75" customHeight="1" x14ac:dyDescent="0.25">
      <c r="A22" s="109" t="s">
        <v>260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</row>
    <row r="23" spans="1:12" x14ac:dyDescent="0.25">
      <c r="A23" s="108" t="s">
        <v>259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</row>
    <row r="24" spans="1:12" x14ac:dyDescent="0.25">
      <c r="H24" s="35"/>
    </row>
  </sheetData>
  <mergeCells count="8">
    <mergeCell ref="A23:L23"/>
    <mergeCell ref="A22:L22"/>
    <mergeCell ref="A1:L1"/>
    <mergeCell ref="A2:L2"/>
    <mergeCell ref="A14:D14"/>
    <mergeCell ref="A15:I15"/>
    <mergeCell ref="A17:I17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50000</v>
      </c>
      <c r="F5" s="9">
        <v>297500</v>
      </c>
      <c r="G5" s="9">
        <v>14500</v>
      </c>
      <c r="H5" s="9">
        <v>35000</v>
      </c>
      <c r="I5" s="9"/>
      <c r="J5" s="9">
        <f>SUM(H5:I5)</f>
        <v>35000</v>
      </c>
      <c r="K5" s="43" t="s">
        <v>272</v>
      </c>
      <c r="L5" s="6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35000</v>
      </c>
      <c r="F6" s="9">
        <v>90000</v>
      </c>
      <c r="G6" s="9">
        <v>15000</v>
      </c>
      <c r="H6" s="9">
        <v>35000</v>
      </c>
      <c r="I6" s="9"/>
      <c r="J6" s="9">
        <f t="shared" ref="J6:J13" si="0">SUM(H6:I6)</f>
        <v>35000</v>
      </c>
      <c r="K6" s="43" t="s">
        <v>271</v>
      </c>
      <c r="L6" s="64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40000</v>
      </c>
      <c r="F7" s="9">
        <v>87500</v>
      </c>
      <c r="G7" s="9">
        <v>53000</v>
      </c>
      <c r="H7" s="9"/>
      <c r="I7" s="49"/>
      <c r="J7" s="9">
        <f t="shared" si="0"/>
        <v>0</v>
      </c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50000</v>
      </c>
      <c r="F8" s="9">
        <v>640000</v>
      </c>
      <c r="G8" s="49">
        <v>140000</v>
      </c>
      <c r="H8" s="9">
        <v>45000</v>
      </c>
      <c r="I8" s="9"/>
      <c r="J8" s="9">
        <f t="shared" si="0"/>
        <v>45000</v>
      </c>
      <c r="K8" s="48" t="s">
        <v>279</v>
      </c>
      <c r="L8" s="6" t="s">
        <v>71</v>
      </c>
    </row>
    <row r="9" spans="1:13" ht="19.5" customHeight="1" x14ac:dyDescent="0.25">
      <c r="A9" s="6">
        <v>5</v>
      </c>
      <c r="B9" s="10" t="s">
        <v>114</v>
      </c>
      <c r="C9" s="2" t="s">
        <v>60</v>
      </c>
      <c r="D9" s="5" t="s">
        <v>42</v>
      </c>
      <c r="E9" s="49">
        <v>40000</v>
      </c>
      <c r="F9" s="9">
        <v>108500</v>
      </c>
      <c r="G9" s="9">
        <v>18000</v>
      </c>
      <c r="H9" s="9">
        <v>40000</v>
      </c>
      <c r="I9" s="9">
        <v>30000</v>
      </c>
      <c r="J9" s="9">
        <f t="shared" si="0"/>
        <v>70000</v>
      </c>
      <c r="K9" s="43"/>
      <c r="L9" s="6" t="s">
        <v>273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40000</v>
      </c>
      <c r="F10" s="9">
        <v>104000</v>
      </c>
      <c r="G10" s="9">
        <v>3500</v>
      </c>
      <c r="H10" s="9"/>
      <c r="I10" s="9">
        <v>35000</v>
      </c>
      <c r="J10" s="9">
        <f t="shared" si="0"/>
        <v>35000</v>
      </c>
      <c r="K10" s="43"/>
      <c r="L10" s="2" t="s">
        <v>274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35000</v>
      </c>
      <c r="F11" s="9">
        <v>101000</v>
      </c>
      <c r="G11" s="9">
        <v>61000</v>
      </c>
      <c r="H11" s="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40000</v>
      </c>
      <c r="F12" s="9">
        <v>115500</v>
      </c>
      <c r="G12" s="32">
        <v>10500</v>
      </c>
      <c r="H12" s="9"/>
      <c r="I12" s="9"/>
      <c r="J12" s="9">
        <f t="shared" si="0"/>
        <v>0</v>
      </c>
      <c r="K12" s="43"/>
      <c r="L12" s="2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35000</v>
      </c>
      <c r="F13" s="9">
        <v>306000</v>
      </c>
      <c r="G13" s="9">
        <v>45500</v>
      </c>
      <c r="H13" s="9"/>
      <c r="I13" s="49">
        <v>35000</v>
      </c>
      <c r="J13" s="9">
        <f t="shared" si="0"/>
        <v>35000</v>
      </c>
      <c r="K13" s="43"/>
      <c r="L13" s="6" t="s">
        <v>275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G14" si="1">SUM(E5:E13)</f>
        <v>365000</v>
      </c>
      <c r="F14" s="34">
        <f>SUM(F5:F13)</f>
        <v>1850000</v>
      </c>
      <c r="G14" s="33">
        <f t="shared" si="1"/>
        <v>361000</v>
      </c>
      <c r="H14" s="33">
        <f t="shared" ref="H14:J14" si="2">SUM(H5:H13)</f>
        <v>155000</v>
      </c>
      <c r="I14" s="33">
        <f t="shared" si="2"/>
        <v>100000</v>
      </c>
      <c r="J14" s="33">
        <f t="shared" si="2"/>
        <v>255000</v>
      </c>
      <c r="K14" s="48" t="s">
        <v>276</v>
      </c>
      <c r="L14" s="69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-25500</v>
      </c>
    </row>
    <row r="16" spans="1:13" x14ac:dyDescent="0.25">
      <c r="A16" s="76" t="s">
        <v>270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229500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H20" s="35"/>
      <c r="J20" s="35"/>
    </row>
    <row r="21" spans="1:12" x14ac:dyDescent="0.25">
      <c r="J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G7" sqref="G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50000</v>
      </c>
      <c r="F5" s="9">
        <v>312500</v>
      </c>
      <c r="G5" s="9">
        <v>14500</v>
      </c>
      <c r="H5" s="9"/>
      <c r="I5" s="9"/>
      <c r="J5" s="9"/>
      <c r="K5" s="43"/>
      <c r="L5" s="64"/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35000</v>
      </c>
      <c r="F6" s="9">
        <v>90000</v>
      </c>
      <c r="G6" s="9">
        <v>15000</v>
      </c>
      <c r="H6" s="9">
        <v>35000</v>
      </c>
      <c r="I6" s="9"/>
      <c r="J6" s="9">
        <f t="shared" ref="J6:J13" si="0">SUM(H6:I6)</f>
        <v>35000</v>
      </c>
      <c r="K6" s="43" t="s">
        <v>280</v>
      </c>
      <c r="L6" s="64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40000</v>
      </c>
      <c r="F7" s="9">
        <v>131500</v>
      </c>
      <c r="G7" s="9">
        <v>57000</v>
      </c>
      <c r="H7" s="9"/>
      <c r="I7" s="49">
        <v>70000</v>
      </c>
      <c r="J7" s="9">
        <f t="shared" si="0"/>
        <v>70000</v>
      </c>
      <c r="K7" s="43"/>
      <c r="L7" s="2" t="s">
        <v>281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50000</v>
      </c>
      <c r="F8" s="9">
        <v>645000</v>
      </c>
      <c r="G8" s="49">
        <v>140000</v>
      </c>
      <c r="H8" s="9">
        <v>45000</v>
      </c>
      <c r="I8" s="9"/>
      <c r="J8" s="9">
        <f t="shared" si="0"/>
        <v>45000</v>
      </c>
      <c r="K8" s="48" t="s">
        <v>282</v>
      </c>
      <c r="L8" s="6" t="s">
        <v>71</v>
      </c>
    </row>
    <row r="9" spans="1:13" ht="19.5" customHeight="1" x14ac:dyDescent="0.25">
      <c r="A9" s="6">
        <v>5</v>
      </c>
      <c r="B9" s="10" t="s">
        <v>114</v>
      </c>
      <c r="C9" s="2" t="s">
        <v>60</v>
      </c>
      <c r="D9" s="5" t="s">
        <v>42</v>
      </c>
      <c r="E9" s="49">
        <v>40000</v>
      </c>
      <c r="F9" s="9">
        <v>78500</v>
      </c>
      <c r="G9" s="9">
        <v>18000</v>
      </c>
      <c r="H9" s="9"/>
      <c r="I9" s="9"/>
      <c r="J9" s="9"/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40000</v>
      </c>
      <c r="F10" s="9">
        <v>74000</v>
      </c>
      <c r="G10" s="9">
        <v>3500</v>
      </c>
      <c r="H10" s="9">
        <v>35000</v>
      </c>
      <c r="I10" s="9"/>
      <c r="J10" s="9">
        <f t="shared" si="0"/>
        <v>35000</v>
      </c>
      <c r="K10" s="43" t="s">
        <v>283</v>
      </c>
      <c r="L10" s="2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35000</v>
      </c>
      <c r="F11" s="9">
        <v>139500</v>
      </c>
      <c r="G11" s="9">
        <v>64500</v>
      </c>
      <c r="H11" s="9">
        <v>35000</v>
      </c>
      <c r="I11" s="9">
        <v>5000</v>
      </c>
      <c r="J11" s="9">
        <f t="shared" si="0"/>
        <v>40000</v>
      </c>
      <c r="K11" s="43" t="s">
        <v>284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40000</v>
      </c>
      <c r="F12" s="9">
        <v>159500</v>
      </c>
      <c r="G12" s="32">
        <v>14500</v>
      </c>
      <c r="H12" s="9"/>
      <c r="I12" s="9">
        <v>105000</v>
      </c>
      <c r="J12" s="9">
        <f t="shared" si="0"/>
        <v>105000</v>
      </c>
      <c r="K12" s="43"/>
      <c r="L12" s="2" t="s">
        <v>285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35000</v>
      </c>
      <c r="F13" s="9">
        <v>306000</v>
      </c>
      <c r="G13" s="9">
        <v>45500</v>
      </c>
      <c r="H13" s="9">
        <v>35000</v>
      </c>
      <c r="I13" s="49"/>
      <c r="J13" s="9">
        <f t="shared" si="0"/>
        <v>35000</v>
      </c>
      <c r="K13" s="43" t="s">
        <v>286</v>
      </c>
      <c r="L13" s="6" t="s">
        <v>76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365000</v>
      </c>
      <c r="F14" s="34">
        <f>SUM(F5:F13)</f>
        <v>1936500</v>
      </c>
      <c r="G14" s="33">
        <f t="shared" si="1"/>
        <v>372500</v>
      </c>
      <c r="H14" s="33">
        <f t="shared" si="1"/>
        <v>185000</v>
      </c>
      <c r="I14" s="33">
        <f t="shared" si="1"/>
        <v>180000</v>
      </c>
      <c r="J14" s="33">
        <f t="shared" si="1"/>
        <v>365000</v>
      </c>
      <c r="K14" s="48" t="s">
        <v>287</v>
      </c>
      <c r="L14" s="68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-36500</v>
      </c>
    </row>
    <row r="16" spans="1:13" x14ac:dyDescent="0.25">
      <c r="A16" s="76" t="s">
        <v>288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328500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  <c r="J20" s="35"/>
    </row>
    <row r="21" spans="1:12" x14ac:dyDescent="0.25">
      <c r="J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G7" sqref="G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278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50000</v>
      </c>
      <c r="F5" s="9">
        <v>367500</v>
      </c>
      <c r="G5" s="9">
        <v>19500</v>
      </c>
      <c r="H5" s="49"/>
      <c r="I5" s="9"/>
      <c r="J5" s="9">
        <f>SUM(H5:I5)</f>
        <v>0</v>
      </c>
      <c r="K5" s="43"/>
      <c r="L5" s="65"/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35000</v>
      </c>
      <c r="F6" s="9">
        <v>90000</v>
      </c>
      <c r="G6" s="9">
        <v>15000</v>
      </c>
      <c r="H6" s="49"/>
      <c r="I6" s="9"/>
      <c r="J6" s="9">
        <f t="shared" ref="J6:J13" si="0">SUM(H6:I6)</f>
        <v>0</v>
      </c>
      <c r="K6" s="43"/>
      <c r="L6" s="65"/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40000</v>
      </c>
      <c r="F7" s="9">
        <v>101500</v>
      </c>
      <c r="G7" s="9">
        <v>57000</v>
      </c>
      <c r="H7" s="49"/>
      <c r="I7" s="49"/>
      <c r="J7" s="9">
        <f t="shared" si="0"/>
        <v>0</v>
      </c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50000</v>
      </c>
      <c r="F8" s="9">
        <v>650000</v>
      </c>
      <c r="G8" s="49">
        <v>140000</v>
      </c>
      <c r="H8" s="49"/>
      <c r="I8" s="9"/>
      <c r="J8" s="9">
        <f t="shared" si="0"/>
        <v>0</v>
      </c>
      <c r="K8" s="48"/>
      <c r="L8" s="6"/>
    </row>
    <row r="9" spans="1:13" ht="19.5" customHeight="1" x14ac:dyDescent="0.25">
      <c r="A9" s="6">
        <v>5</v>
      </c>
      <c r="B9" s="10" t="s">
        <v>114</v>
      </c>
      <c r="C9" s="2" t="s">
        <v>60</v>
      </c>
      <c r="D9" s="5" t="s">
        <v>42</v>
      </c>
      <c r="E9" s="49">
        <v>40000</v>
      </c>
      <c r="F9" s="9">
        <v>122500</v>
      </c>
      <c r="G9" s="9">
        <v>22000</v>
      </c>
      <c r="H9" s="49"/>
      <c r="I9" s="49">
        <v>40000</v>
      </c>
      <c r="J9" s="9">
        <f t="shared" si="0"/>
        <v>40000</v>
      </c>
      <c r="K9" s="43"/>
      <c r="L9" s="6" t="s">
        <v>289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40000</v>
      </c>
      <c r="F10" s="9">
        <v>79000</v>
      </c>
      <c r="G10" s="9">
        <v>3500</v>
      </c>
      <c r="H10" s="49">
        <v>40000</v>
      </c>
      <c r="I10" s="9"/>
      <c r="J10" s="9">
        <f t="shared" si="0"/>
        <v>40000</v>
      </c>
      <c r="K10" s="43" t="s">
        <v>290</v>
      </c>
      <c r="L10" s="70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35000</v>
      </c>
      <c r="F11" s="9">
        <v>134500</v>
      </c>
      <c r="G11" s="9">
        <v>64500</v>
      </c>
      <c r="H11" s="49"/>
      <c r="I11" s="9"/>
      <c r="J11" s="9">
        <f t="shared" si="0"/>
        <v>0</v>
      </c>
      <c r="K11" s="43"/>
      <c r="L11" s="70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40000</v>
      </c>
      <c r="F12" s="9">
        <v>94500</v>
      </c>
      <c r="G12" s="32">
        <v>14500</v>
      </c>
      <c r="H12" s="49">
        <v>40000</v>
      </c>
      <c r="I12" s="9">
        <v>40000</v>
      </c>
      <c r="J12" s="9">
        <f t="shared" si="0"/>
        <v>80000</v>
      </c>
      <c r="K12" s="43" t="s">
        <v>291</v>
      </c>
      <c r="L12" s="70" t="s">
        <v>69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35000</v>
      </c>
      <c r="F13" s="9">
        <v>306000</v>
      </c>
      <c r="G13" s="9">
        <v>45500</v>
      </c>
      <c r="H13" s="49">
        <v>35000</v>
      </c>
      <c r="I13" s="49"/>
      <c r="J13" s="9">
        <f t="shared" si="0"/>
        <v>35000</v>
      </c>
      <c r="K13" s="43" t="s">
        <v>292</v>
      </c>
      <c r="L13" s="70" t="s">
        <v>76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365000</v>
      </c>
      <c r="F14" s="34">
        <f>SUM(F5:F13)</f>
        <v>1945500</v>
      </c>
      <c r="G14" s="33">
        <f t="shared" si="1"/>
        <v>381500</v>
      </c>
      <c r="H14" s="33">
        <f t="shared" si="1"/>
        <v>115000</v>
      </c>
      <c r="I14" s="33">
        <f t="shared" si="1"/>
        <v>80000</v>
      </c>
      <c r="J14" s="33">
        <f t="shared" si="1"/>
        <v>195000</v>
      </c>
      <c r="K14" s="48" t="s">
        <v>293</v>
      </c>
      <c r="L14" s="66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-19500</v>
      </c>
    </row>
    <row r="16" spans="1:13" x14ac:dyDescent="0.25">
      <c r="A16" s="76" t="s">
        <v>294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175500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  <c r="J20" s="35"/>
    </row>
    <row r="21" spans="1:12" x14ac:dyDescent="0.25">
      <c r="F21" s="35"/>
      <c r="J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H9" sqref="H9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295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50000</v>
      </c>
      <c r="F5" s="9">
        <v>353500</v>
      </c>
      <c r="G5" s="9">
        <v>33500</v>
      </c>
      <c r="H5" s="49"/>
      <c r="I5" s="9"/>
      <c r="J5" s="9"/>
      <c r="K5" s="43"/>
      <c r="L5" s="67"/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35000</v>
      </c>
      <c r="F6" s="9">
        <v>125000</v>
      </c>
      <c r="G6" s="9">
        <v>15000</v>
      </c>
      <c r="H6" s="49">
        <v>35000</v>
      </c>
      <c r="I6" s="9">
        <v>35000</v>
      </c>
      <c r="J6" s="9"/>
      <c r="K6" s="43" t="s">
        <v>297</v>
      </c>
      <c r="L6" s="67" t="s">
        <v>69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40000</v>
      </c>
      <c r="F7" s="9">
        <v>145500</v>
      </c>
      <c r="G7" s="9">
        <v>61000</v>
      </c>
      <c r="H7" s="49"/>
      <c r="I7" s="49"/>
      <c r="J7" s="9"/>
      <c r="K7" s="43"/>
      <c r="L7" s="2"/>
      <c r="M7" s="35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50000</v>
      </c>
      <c r="F8" s="9">
        <v>882000</v>
      </c>
      <c r="G8" s="49">
        <v>197000</v>
      </c>
      <c r="H8" s="49"/>
      <c r="I8" s="9"/>
      <c r="J8" s="9"/>
      <c r="K8" s="48"/>
      <c r="L8" s="6"/>
      <c r="M8" s="35"/>
    </row>
    <row r="9" spans="1:13" ht="19.5" customHeight="1" x14ac:dyDescent="0.25">
      <c r="A9" s="6">
        <v>5</v>
      </c>
      <c r="B9" s="10" t="s">
        <v>114</v>
      </c>
      <c r="C9" s="2" t="s">
        <v>60</v>
      </c>
      <c r="D9" s="5" t="s">
        <v>42</v>
      </c>
      <c r="E9" s="49">
        <v>40000</v>
      </c>
      <c r="F9" s="9">
        <v>126500</v>
      </c>
      <c r="G9" s="9">
        <v>26000</v>
      </c>
      <c r="H9" s="49"/>
      <c r="I9" s="49"/>
      <c r="J9" s="9"/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40000</v>
      </c>
      <c r="F10" s="9">
        <v>79000</v>
      </c>
      <c r="G10" s="9">
        <v>3500</v>
      </c>
      <c r="H10" s="49"/>
      <c r="I10" s="9"/>
      <c r="J10" s="9"/>
      <c r="K10" s="43"/>
      <c r="L10" s="2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35000</v>
      </c>
      <c r="F11" s="9">
        <v>173000</v>
      </c>
      <c r="G11" s="9">
        <v>68000</v>
      </c>
      <c r="H11" s="49"/>
      <c r="I11" s="9"/>
      <c r="J11" s="9"/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40000</v>
      </c>
      <c r="F12" s="9">
        <v>54500</v>
      </c>
      <c r="G12" s="32">
        <v>14500</v>
      </c>
      <c r="H12" s="49"/>
      <c r="I12" s="9"/>
      <c r="J12" s="9"/>
      <c r="K12" s="43"/>
      <c r="L12" s="2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35000</v>
      </c>
      <c r="F13" s="9">
        <v>427500</v>
      </c>
      <c r="G13" s="9">
        <v>97500</v>
      </c>
      <c r="H13" s="49"/>
      <c r="I13" s="49"/>
      <c r="J13" s="9"/>
      <c r="K13" s="43"/>
      <c r="L13" s="6"/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G14" si="0">SUM(E5:E13)</f>
        <v>365000</v>
      </c>
      <c r="F14" s="34">
        <f>SUM(F5:F13)</f>
        <v>2366500</v>
      </c>
      <c r="G14" s="33">
        <f t="shared" si="0"/>
        <v>516000</v>
      </c>
      <c r="H14" s="33"/>
      <c r="I14" s="33"/>
      <c r="J14" s="33"/>
      <c r="K14" s="48"/>
      <c r="L14" s="66"/>
      <c r="M14" s="35"/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/>
    </row>
    <row r="16" spans="1:13" x14ac:dyDescent="0.25">
      <c r="A16" s="76" t="s">
        <v>296</v>
      </c>
      <c r="B16" s="76"/>
      <c r="C16" s="76"/>
      <c r="D16" s="76"/>
      <c r="E16" s="76"/>
      <c r="F16" s="76"/>
      <c r="G16" s="76"/>
      <c r="H16" s="76"/>
      <c r="I16" s="76"/>
      <c r="J16" s="31"/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  <c r="J20" s="35"/>
    </row>
    <row r="21" spans="1:12" x14ac:dyDescent="0.25">
      <c r="F21" s="35"/>
      <c r="J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workbookViewId="0">
      <selection activeCell="E20" sqref="E2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79" t="s">
        <v>48</v>
      </c>
      <c r="B1" s="79"/>
      <c r="C1" s="79"/>
      <c r="D1" s="79"/>
      <c r="E1" s="79"/>
      <c r="F1" s="79"/>
      <c r="G1" s="79"/>
      <c r="H1" s="79"/>
      <c r="I1" s="79"/>
    </row>
    <row r="2" spans="1:9" ht="18.75" x14ac:dyDescent="0.3">
      <c r="A2" s="30"/>
      <c r="B2" s="30"/>
      <c r="C2" s="30"/>
      <c r="D2" s="30"/>
      <c r="E2" s="30"/>
      <c r="F2" s="30"/>
      <c r="G2" s="30"/>
      <c r="H2" s="30"/>
      <c r="I2" s="30"/>
    </row>
    <row r="3" spans="1:9" ht="18.75" x14ac:dyDescent="0.3">
      <c r="A3" s="80" t="s">
        <v>49</v>
      </c>
      <c r="B3" s="80"/>
      <c r="C3" s="80"/>
      <c r="D3" s="80"/>
      <c r="E3" s="80"/>
      <c r="F3" s="80"/>
      <c r="G3" s="80"/>
      <c r="H3" s="80"/>
      <c r="I3" s="80"/>
    </row>
    <row r="4" spans="1:9" ht="18.75" x14ac:dyDescent="0.3">
      <c r="A4" s="80" t="s">
        <v>50</v>
      </c>
      <c r="B4" s="80"/>
      <c r="C4" s="80"/>
      <c r="D4" s="80"/>
      <c r="E4" s="80"/>
      <c r="F4" s="80"/>
      <c r="G4" s="80"/>
      <c r="H4" s="80"/>
      <c r="I4" s="80"/>
    </row>
    <row r="5" spans="1:9" ht="14.25" customHeight="1" x14ac:dyDescent="0.3">
      <c r="A5" s="80" t="s">
        <v>51</v>
      </c>
      <c r="B5" s="80"/>
      <c r="C5" s="80"/>
      <c r="D5" s="80"/>
      <c r="E5" s="80"/>
      <c r="F5" s="80"/>
      <c r="G5" s="80"/>
      <c r="H5" s="80"/>
      <c r="I5" s="80"/>
    </row>
    <row r="6" spans="1:9" ht="14.25" customHeight="1" x14ac:dyDescent="0.25">
      <c r="A6" s="81" t="s">
        <v>47</v>
      </c>
      <c r="B6" s="81"/>
      <c r="C6" s="81"/>
      <c r="D6" s="81"/>
      <c r="E6" s="81"/>
      <c r="F6" s="81"/>
      <c r="G6" s="81"/>
      <c r="H6" s="81"/>
      <c r="I6" s="81"/>
    </row>
    <row r="7" spans="1:9" ht="14.25" customHeight="1" x14ac:dyDescent="0.25"/>
    <row r="8" spans="1:9" ht="15.75" x14ac:dyDescent="0.25">
      <c r="A8" s="12" t="s">
        <v>0</v>
      </c>
      <c r="B8" s="13" t="s">
        <v>1</v>
      </c>
      <c r="C8" s="7" t="s">
        <v>11</v>
      </c>
      <c r="D8" s="3" t="s">
        <v>52</v>
      </c>
      <c r="E8" s="13" t="s">
        <v>10</v>
      </c>
      <c r="F8" s="13" t="s">
        <v>2</v>
      </c>
    </row>
    <row r="9" spans="1:9" ht="21.75" customHeight="1" x14ac:dyDescent="0.25">
      <c r="A9" s="20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20">
        <v>2</v>
      </c>
      <c r="B10" s="8" t="s">
        <v>35</v>
      </c>
      <c r="C10" s="2" t="s">
        <v>25</v>
      </c>
      <c r="D10" s="2">
        <v>2</v>
      </c>
      <c r="E10" s="4" t="s">
        <v>36</v>
      </c>
      <c r="F10" s="9">
        <v>25000</v>
      </c>
    </row>
    <row r="11" spans="1:9" ht="21.75" customHeight="1" x14ac:dyDescent="0.25">
      <c r="A11" s="20">
        <v>3</v>
      </c>
      <c r="B11" s="26" t="s">
        <v>61</v>
      </c>
      <c r="C11" s="17" t="s">
        <v>24</v>
      </c>
      <c r="D11" s="17">
        <v>2</v>
      </c>
      <c r="E11" s="27" t="s">
        <v>64</v>
      </c>
      <c r="F11" s="19"/>
    </row>
    <row r="12" spans="1:9" ht="21" customHeight="1" x14ac:dyDescent="0.25">
      <c r="A12" s="21">
        <v>4</v>
      </c>
      <c r="B12" s="22" t="s">
        <v>27</v>
      </c>
      <c r="C12" s="23" t="s">
        <v>26</v>
      </c>
      <c r="D12" s="23">
        <v>3</v>
      </c>
      <c r="E12" s="24" t="s">
        <v>65</v>
      </c>
      <c r="F12" s="25">
        <v>70000</v>
      </c>
    </row>
    <row r="13" spans="1:9" ht="21" customHeight="1" x14ac:dyDescent="0.25">
      <c r="A13" s="20">
        <v>5</v>
      </c>
      <c r="B13" s="26" t="s">
        <v>61</v>
      </c>
      <c r="C13" s="17" t="s">
        <v>53</v>
      </c>
      <c r="D13" s="17">
        <v>2</v>
      </c>
      <c r="E13" s="27" t="s">
        <v>64</v>
      </c>
      <c r="F13" s="19"/>
    </row>
    <row r="14" spans="1:9" ht="21" customHeight="1" x14ac:dyDescent="0.25">
      <c r="A14" s="20">
        <v>6</v>
      </c>
      <c r="B14" s="26" t="s">
        <v>61</v>
      </c>
      <c r="C14" s="17" t="s">
        <v>54</v>
      </c>
      <c r="D14" s="17">
        <v>2</v>
      </c>
      <c r="E14" s="27" t="s">
        <v>64</v>
      </c>
      <c r="F14" s="19"/>
    </row>
    <row r="15" spans="1:9" ht="21" customHeight="1" x14ac:dyDescent="0.25">
      <c r="A15" s="20">
        <v>7</v>
      </c>
      <c r="B15" s="26" t="s">
        <v>61</v>
      </c>
      <c r="C15" s="17" t="s">
        <v>55</v>
      </c>
      <c r="D15" s="17">
        <v>3</v>
      </c>
      <c r="E15" s="27" t="s">
        <v>64</v>
      </c>
      <c r="F15" s="19"/>
    </row>
    <row r="16" spans="1:9" ht="21" customHeight="1" x14ac:dyDescent="0.25">
      <c r="A16" s="20">
        <v>8</v>
      </c>
      <c r="B16" s="10" t="s">
        <v>18</v>
      </c>
      <c r="C16" s="2" t="s">
        <v>56</v>
      </c>
      <c r="D16" s="2">
        <v>2</v>
      </c>
      <c r="E16" s="5" t="s">
        <v>19</v>
      </c>
      <c r="F16" s="9">
        <v>25000</v>
      </c>
    </row>
    <row r="17" spans="1:7" ht="21.75" customHeight="1" x14ac:dyDescent="0.25">
      <c r="A17" s="20">
        <v>9</v>
      </c>
      <c r="B17" s="10" t="s">
        <v>34</v>
      </c>
      <c r="C17" s="2" t="s">
        <v>57</v>
      </c>
      <c r="D17" s="2">
        <v>3</v>
      </c>
      <c r="E17" s="5" t="s">
        <v>39</v>
      </c>
      <c r="F17" s="9">
        <v>40000</v>
      </c>
    </row>
    <row r="18" spans="1:7" ht="25.5" customHeight="1" x14ac:dyDescent="0.25">
      <c r="A18" s="20">
        <v>10</v>
      </c>
      <c r="B18" s="10" t="s">
        <v>40</v>
      </c>
      <c r="C18" s="2" t="s">
        <v>58</v>
      </c>
      <c r="D18" s="2">
        <v>2</v>
      </c>
      <c r="E18" s="5" t="s">
        <v>42</v>
      </c>
      <c r="F18" s="9">
        <v>30000</v>
      </c>
    </row>
    <row r="19" spans="1:7" ht="24" customHeight="1" x14ac:dyDescent="0.25">
      <c r="A19" s="20">
        <v>11</v>
      </c>
      <c r="B19" s="10" t="s">
        <v>14</v>
      </c>
      <c r="C19" s="2" t="s">
        <v>59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20">
        <v>12</v>
      </c>
      <c r="B20" s="10" t="s">
        <v>15</v>
      </c>
      <c r="C20" s="2" t="s">
        <v>60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20">
        <v>13</v>
      </c>
      <c r="B21" s="10" t="s">
        <v>43</v>
      </c>
      <c r="C21" s="2" t="s">
        <v>30</v>
      </c>
      <c r="D21" s="2">
        <v>2</v>
      </c>
      <c r="E21" s="5" t="s">
        <v>44</v>
      </c>
      <c r="F21" s="9">
        <v>35000</v>
      </c>
    </row>
    <row r="22" spans="1:7" ht="23.25" customHeight="1" x14ac:dyDescent="0.25">
      <c r="A22" s="20">
        <v>14</v>
      </c>
      <c r="B22" s="10" t="s">
        <v>13</v>
      </c>
      <c r="C22" s="2" t="s">
        <v>31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82" t="s">
        <v>62</v>
      </c>
      <c r="B23" s="82"/>
      <c r="C23" s="82"/>
      <c r="D23" s="82"/>
      <c r="E23" s="82"/>
      <c r="F23" s="28">
        <f>SUM(F9:F22)</f>
        <v>335000</v>
      </c>
    </row>
    <row r="24" spans="1:7" ht="18.75" x14ac:dyDescent="0.25">
      <c r="A24" s="72" t="s">
        <v>63</v>
      </c>
      <c r="B24" s="72"/>
      <c r="C24" s="72"/>
      <c r="D24" s="72"/>
      <c r="E24" s="72"/>
      <c r="F24" s="29">
        <f>PRODUCT(F23,12)</f>
        <v>4020000</v>
      </c>
    </row>
    <row r="26" spans="1:7" x14ac:dyDescent="0.25">
      <c r="A26" s="78" t="s">
        <v>66</v>
      </c>
      <c r="B26" s="78"/>
      <c r="C26" s="78"/>
      <c r="D26" s="78"/>
      <c r="E26" s="78"/>
      <c r="F26" s="78"/>
      <c r="G26" s="78"/>
    </row>
  </sheetData>
  <mergeCells count="8">
    <mergeCell ref="A24:E24"/>
    <mergeCell ref="A26:G26"/>
    <mergeCell ref="A1:I1"/>
    <mergeCell ref="A3:I3"/>
    <mergeCell ref="A4:I4"/>
    <mergeCell ref="A5:I5"/>
    <mergeCell ref="A6:I6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workbookViewId="0">
      <selection activeCell="H12" sqref="H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79" t="s">
        <v>72</v>
      </c>
      <c r="B1" s="79"/>
      <c r="C1" s="79"/>
      <c r="D1" s="79"/>
      <c r="E1" s="79"/>
      <c r="F1" s="79"/>
      <c r="G1" s="79"/>
      <c r="H1" s="79"/>
      <c r="I1" s="79"/>
    </row>
    <row r="2" spans="1:9" ht="18.75" x14ac:dyDescent="0.3">
      <c r="A2" s="36"/>
      <c r="B2" s="36"/>
      <c r="C2" s="36"/>
      <c r="D2" s="36"/>
      <c r="E2" s="36"/>
      <c r="F2" s="36"/>
      <c r="G2" s="36"/>
      <c r="H2" s="36"/>
      <c r="I2" s="36"/>
    </row>
    <row r="3" spans="1:9" ht="18.75" x14ac:dyDescent="0.3">
      <c r="A3" s="80" t="s">
        <v>49</v>
      </c>
      <c r="B3" s="80"/>
      <c r="C3" s="80"/>
      <c r="D3" s="80"/>
      <c r="E3" s="80"/>
      <c r="F3" s="80"/>
      <c r="G3" s="80"/>
      <c r="H3" s="80"/>
      <c r="I3" s="80"/>
    </row>
    <row r="4" spans="1:9" ht="18.75" x14ac:dyDescent="0.3">
      <c r="A4" s="80" t="s">
        <v>50</v>
      </c>
      <c r="B4" s="80"/>
      <c r="C4" s="80"/>
      <c r="D4" s="80"/>
      <c r="E4" s="80"/>
      <c r="F4" s="80"/>
      <c r="G4" s="80"/>
      <c r="H4" s="80"/>
      <c r="I4" s="80"/>
    </row>
    <row r="5" spans="1:9" ht="14.25" customHeight="1" x14ac:dyDescent="0.3">
      <c r="A5" s="80" t="s">
        <v>51</v>
      </c>
      <c r="B5" s="80"/>
      <c r="C5" s="80"/>
      <c r="D5" s="80"/>
      <c r="E5" s="80"/>
      <c r="F5" s="80"/>
      <c r="G5" s="80"/>
      <c r="H5" s="80"/>
      <c r="I5" s="80"/>
    </row>
    <row r="6" spans="1:9" ht="14.25" customHeight="1" x14ac:dyDescent="0.25">
      <c r="A6" s="81" t="s">
        <v>47</v>
      </c>
      <c r="B6" s="81"/>
      <c r="C6" s="81"/>
      <c r="D6" s="81"/>
      <c r="E6" s="81"/>
      <c r="F6" s="81"/>
      <c r="G6" s="81"/>
      <c r="H6" s="81"/>
      <c r="I6" s="81"/>
    </row>
    <row r="7" spans="1:9" ht="14.25" customHeight="1" x14ac:dyDescent="0.25"/>
    <row r="8" spans="1:9" ht="15.75" x14ac:dyDescent="0.25">
      <c r="A8" s="12" t="s">
        <v>0</v>
      </c>
      <c r="B8" s="13" t="s">
        <v>1</v>
      </c>
      <c r="C8" s="7" t="s">
        <v>11</v>
      </c>
      <c r="D8" s="3" t="s">
        <v>52</v>
      </c>
      <c r="E8" s="13" t="s">
        <v>10</v>
      </c>
      <c r="F8" s="13" t="s">
        <v>2</v>
      </c>
    </row>
    <row r="9" spans="1:9" ht="21.75" customHeight="1" x14ac:dyDescent="0.25">
      <c r="A9" s="20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20">
        <v>2</v>
      </c>
      <c r="B10" s="8" t="s">
        <v>35</v>
      </c>
      <c r="C10" s="2" t="s">
        <v>25</v>
      </c>
      <c r="D10" s="2">
        <v>2</v>
      </c>
      <c r="E10" s="4" t="s">
        <v>36</v>
      </c>
      <c r="F10" s="9">
        <v>25000</v>
      </c>
    </row>
    <row r="11" spans="1:9" ht="21.75" customHeight="1" x14ac:dyDescent="0.25">
      <c r="A11" s="92">
        <v>3</v>
      </c>
      <c r="B11" s="83" t="s">
        <v>61</v>
      </c>
      <c r="C11" s="17" t="s">
        <v>24</v>
      </c>
      <c r="D11" s="86">
        <v>9</v>
      </c>
      <c r="E11" s="27" t="s">
        <v>64</v>
      </c>
      <c r="F11" s="89">
        <v>270000</v>
      </c>
    </row>
    <row r="12" spans="1:9" ht="21" customHeight="1" x14ac:dyDescent="0.25">
      <c r="A12" s="93"/>
      <c r="B12" s="84"/>
      <c r="C12" s="17" t="s">
        <v>53</v>
      </c>
      <c r="D12" s="87"/>
      <c r="E12" s="27" t="s">
        <v>64</v>
      </c>
      <c r="F12" s="90"/>
    </row>
    <row r="13" spans="1:9" ht="21" customHeight="1" x14ac:dyDescent="0.25">
      <c r="A13" s="93"/>
      <c r="B13" s="84"/>
      <c r="C13" s="17" t="s">
        <v>54</v>
      </c>
      <c r="D13" s="87"/>
      <c r="E13" s="27" t="s">
        <v>64</v>
      </c>
      <c r="F13" s="90"/>
    </row>
    <row r="14" spans="1:9" ht="21" customHeight="1" x14ac:dyDescent="0.25">
      <c r="A14" s="94"/>
      <c r="B14" s="85"/>
      <c r="C14" s="17" t="s">
        <v>55</v>
      </c>
      <c r="D14" s="88"/>
      <c r="E14" s="27" t="s">
        <v>64</v>
      </c>
      <c r="F14" s="91"/>
    </row>
    <row r="15" spans="1:9" ht="21" customHeight="1" x14ac:dyDescent="0.25">
      <c r="A15" s="37">
        <v>4</v>
      </c>
      <c r="B15" s="38" t="s">
        <v>27</v>
      </c>
      <c r="C15" s="39" t="s">
        <v>26</v>
      </c>
      <c r="D15" s="39">
        <v>3</v>
      </c>
      <c r="E15" s="40" t="s">
        <v>65</v>
      </c>
      <c r="F15" s="41">
        <v>70000</v>
      </c>
    </row>
    <row r="16" spans="1:9" ht="21" customHeight="1" x14ac:dyDescent="0.25">
      <c r="A16" s="20">
        <v>8</v>
      </c>
      <c r="B16" s="10" t="s">
        <v>18</v>
      </c>
      <c r="C16" s="2" t="s">
        <v>56</v>
      </c>
      <c r="D16" s="2">
        <v>2</v>
      </c>
      <c r="E16" s="5" t="s">
        <v>19</v>
      </c>
      <c r="F16" s="9">
        <v>35000</v>
      </c>
    </row>
    <row r="17" spans="1:7" ht="21.75" customHeight="1" x14ac:dyDescent="0.25">
      <c r="A17" s="20">
        <v>9</v>
      </c>
      <c r="B17" s="10" t="s">
        <v>34</v>
      </c>
      <c r="C17" s="2" t="s">
        <v>57</v>
      </c>
      <c r="D17" s="2">
        <v>3</v>
      </c>
      <c r="E17" s="5" t="s">
        <v>39</v>
      </c>
      <c r="F17" s="9">
        <v>40000</v>
      </c>
    </row>
    <row r="18" spans="1:7" ht="25.5" customHeight="1" x14ac:dyDescent="0.25">
      <c r="A18" s="20">
        <v>10</v>
      </c>
      <c r="B18" s="10" t="s">
        <v>40</v>
      </c>
      <c r="C18" s="2" t="s">
        <v>58</v>
      </c>
      <c r="D18" s="2">
        <v>2</v>
      </c>
      <c r="E18" s="5" t="s">
        <v>42</v>
      </c>
      <c r="F18" s="9">
        <v>30000</v>
      </c>
    </row>
    <row r="19" spans="1:7" ht="24" customHeight="1" x14ac:dyDescent="0.25">
      <c r="A19" s="20">
        <v>11</v>
      </c>
      <c r="B19" s="10" t="s">
        <v>14</v>
      </c>
      <c r="C19" s="2" t="s">
        <v>59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20">
        <v>12</v>
      </c>
      <c r="B20" s="10" t="s">
        <v>15</v>
      </c>
      <c r="C20" s="2" t="s">
        <v>60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20">
        <v>13</v>
      </c>
      <c r="B21" s="10" t="s">
        <v>43</v>
      </c>
      <c r="C21" s="2" t="s">
        <v>30</v>
      </c>
      <c r="D21" s="2">
        <v>2</v>
      </c>
      <c r="E21" s="5" t="s">
        <v>44</v>
      </c>
      <c r="F21" s="9">
        <v>35000</v>
      </c>
    </row>
    <row r="22" spans="1:7" ht="23.25" customHeight="1" x14ac:dyDescent="0.25">
      <c r="A22" s="20">
        <v>14</v>
      </c>
      <c r="B22" s="10" t="s">
        <v>13</v>
      </c>
      <c r="C22" s="2" t="s">
        <v>31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82" t="s">
        <v>62</v>
      </c>
      <c r="B23" s="82"/>
      <c r="C23" s="82"/>
      <c r="D23" s="82"/>
      <c r="E23" s="82"/>
      <c r="F23" s="28">
        <f>SUM(F9:F22)-F11</f>
        <v>345000</v>
      </c>
    </row>
    <row r="24" spans="1:7" ht="18.75" x14ac:dyDescent="0.25">
      <c r="A24" s="72" t="s">
        <v>63</v>
      </c>
      <c r="B24" s="72"/>
      <c r="C24" s="72"/>
      <c r="D24" s="72"/>
      <c r="E24" s="72"/>
      <c r="F24" s="29">
        <f>PRODUCT(F23,12)</f>
        <v>4140000</v>
      </c>
    </row>
    <row r="26" spans="1:7" x14ac:dyDescent="0.25">
      <c r="A26" s="78" t="s">
        <v>73</v>
      </c>
      <c r="B26" s="78"/>
      <c r="C26" s="78"/>
      <c r="D26" s="78"/>
      <c r="E26" s="78"/>
      <c r="F26" s="78"/>
      <c r="G26" s="78"/>
    </row>
  </sheetData>
  <mergeCells count="12">
    <mergeCell ref="A1:I1"/>
    <mergeCell ref="A3:I3"/>
    <mergeCell ref="A4:I4"/>
    <mergeCell ref="A5:I5"/>
    <mergeCell ref="A6:I6"/>
    <mergeCell ref="A24:E24"/>
    <mergeCell ref="A26:G26"/>
    <mergeCell ref="B11:B14"/>
    <mergeCell ref="D11:D14"/>
    <mergeCell ref="F11:F14"/>
    <mergeCell ref="A11:A14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I12" sqref="I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71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300000</v>
      </c>
      <c r="G5" s="9">
        <v>7500</v>
      </c>
      <c r="H5" s="9">
        <v>35000</v>
      </c>
      <c r="I5" s="9"/>
      <c r="J5" s="9">
        <f>SUM(H5:I5)</f>
        <v>35000</v>
      </c>
      <c r="K5" s="43" t="s">
        <v>79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80</v>
      </c>
      <c r="L6" s="2" t="s">
        <v>75</v>
      </c>
    </row>
    <row r="7" spans="1:13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95" t="s">
        <v>28</v>
      </c>
      <c r="J7" s="96"/>
      <c r="K7" s="97" t="s">
        <v>38</v>
      </c>
      <c r="L7" s="98"/>
    </row>
    <row r="8" spans="1:13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/>
      <c r="G8" s="9">
        <v>3500</v>
      </c>
      <c r="H8" s="9"/>
      <c r="I8" s="9"/>
      <c r="J8" s="9">
        <f t="shared" ref="J8:J14" si="0">SUM(H8:I8)</f>
        <v>0</v>
      </c>
      <c r="K8" s="11"/>
      <c r="L8" s="6"/>
    </row>
    <row r="9" spans="1:13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464000</v>
      </c>
      <c r="G9" s="9">
        <v>80000</v>
      </c>
      <c r="H9" s="9">
        <v>40000</v>
      </c>
      <c r="I9" s="9">
        <v>50000</v>
      </c>
      <c r="J9" s="9">
        <f t="shared" si="0"/>
        <v>90000</v>
      </c>
      <c r="K9" s="11" t="s">
        <v>81</v>
      </c>
      <c r="L9" s="42">
        <v>43451</v>
      </c>
    </row>
    <row r="10" spans="1:13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15000</v>
      </c>
      <c r="G10" s="9"/>
      <c r="H10" s="9"/>
      <c r="I10" s="9"/>
      <c r="J10" s="9">
        <f t="shared" si="0"/>
        <v>0</v>
      </c>
      <c r="K10" s="11"/>
      <c r="L10" s="45"/>
    </row>
    <row r="11" spans="1:13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105000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81</v>
      </c>
      <c r="L11" s="2" t="s">
        <v>69</v>
      </c>
      <c r="M11" s="35"/>
    </row>
    <row r="12" spans="1:13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/>
      <c r="G12" s="9">
        <v>31000</v>
      </c>
      <c r="H12" s="9"/>
      <c r="I12" s="9"/>
      <c r="J12" s="9">
        <f t="shared" si="0"/>
        <v>0</v>
      </c>
      <c r="K12" s="11"/>
      <c r="L12" s="6"/>
    </row>
    <row r="13" spans="1:13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38500</v>
      </c>
      <c r="G13" s="32">
        <v>3500</v>
      </c>
      <c r="H13" s="9"/>
      <c r="I13" s="9"/>
      <c r="J13" s="9">
        <f t="shared" si="0"/>
        <v>0</v>
      </c>
      <c r="K13" s="11"/>
      <c r="L13" s="6"/>
    </row>
    <row r="14" spans="1:13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279000</v>
      </c>
      <c r="G14" s="9">
        <v>33500</v>
      </c>
      <c r="H14" s="9">
        <v>20000</v>
      </c>
      <c r="I14" s="9"/>
      <c r="J14" s="9">
        <f t="shared" si="0"/>
        <v>20000</v>
      </c>
      <c r="K14" s="11" t="s">
        <v>82</v>
      </c>
      <c r="L14" s="6" t="s">
        <v>69</v>
      </c>
    </row>
    <row r="15" spans="1:13" ht="30" customHeight="1" x14ac:dyDescent="0.25">
      <c r="A15" s="72" t="s">
        <v>7</v>
      </c>
      <c r="B15" s="72"/>
      <c r="C15" s="72"/>
      <c r="D15" s="72"/>
      <c r="E15" s="33">
        <f t="shared" ref="E15:J15" si="1">SUM(E5:E14)</f>
        <v>345000</v>
      </c>
      <c r="F15" s="34">
        <f t="shared" si="1"/>
        <v>1226500</v>
      </c>
      <c r="G15" s="33">
        <f t="shared" si="1"/>
        <v>195500</v>
      </c>
      <c r="H15" s="34">
        <f t="shared" si="1"/>
        <v>155000</v>
      </c>
      <c r="I15" s="34">
        <f t="shared" si="1"/>
        <v>50000</v>
      </c>
      <c r="J15" s="34">
        <f t="shared" si="1"/>
        <v>205000</v>
      </c>
      <c r="K15" s="44"/>
      <c r="L15" s="1"/>
    </row>
    <row r="16" spans="1:13" ht="15.75" x14ac:dyDescent="0.25">
      <c r="A16" s="76" t="s">
        <v>45</v>
      </c>
      <c r="B16" s="76"/>
      <c r="C16" s="76"/>
      <c r="D16" s="76"/>
      <c r="E16" s="76"/>
      <c r="F16" s="76"/>
      <c r="G16" s="76"/>
      <c r="H16" s="76"/>
      <c r="I16" s="76"/>
      <c r="J16" s="9">
        <f>-J15*0.1</f>
        <v>-20500</v>
      </c>
    </row>
    <row r="17" spans="1:10" x14ac:dyDescent="0.25">
      <c r="A17" s="76" t="s">
        <v>78</v>
      </c>
      <c r="B17" s="76"/>
      <c r="C17" s="76"/>
      <c r="D17" s="76"/>
      <c r="E17" s="76"/>
      <c r="F17" s="76"/>
      <c r="G17" s="76"/>
      <c r="H17" s="76"/>
      <c r="I17" s="76"/>
      <c r="J17" s="31">
        <f>SUM(J15:J16)</f>
        <v>184500</v>
      </c>
    </row>
    <row r="18" spans="1:10" ht="6.75" customHeight="1" x14ac:dyDescent="0.25"/>
    <row r="19" spans="1:10" x14ac:dyDescent="0.25">
      <c r="A19" t="s">
        <v>67</v>
      </c>
    </row>
    <row r="20" spans="1:10" x14ac:dyDescent="0.25">
      <c r="A20" t="s">
        <v>68</v>
      </c>
      <c r="J20" s="35"/>
    </row>
    <row r="21" spans="1:10" ht="7.5" customHeight="1" x14ac:dyDescent="0.25"/>
    <row r="22" spans="1:10" x14ac:dyDescent="0.25">
      <c r="J22" s="35"/>
    </row>
    <row r="23" spans="1:10" x14ac:dyDescent="0.25">
      <c r="H23" s="35"/>
    </row>
    <row r="24" spans="1:10" x14ac:dyDescent="0.25">
      <c r="B24" s="35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71" t="s">
        <v>83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307500</v>
      </c>
      <c r="G5" s="9">
        <v>7500</v>
      </c>
      <c r="H5" s="9">
        <v>35000</v>
      </c>
      <c r="I5" s="9">
        <v>5000</v>
      </c>
      <c r="J5" s="9">
        <f>SUM(H5:I5)</f>
        <v>40000</v>
      </c>
      <c r="K5" s="43" t="s">
        <v>84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37500</v>
      </c>
      <c r="G6" s="9">
        <v>12500</v>
      </c>
      <c r="H6" s="9">
        <v>25000</v>
      </c>
      <c r="I6" s="9"/>
      <c r="J6" s="9">
        <f>SUM(H6:I6)</f>
        <v>25000</v>
      </c>
      <c r="K6" s="11" t="s">
        <v>85</v>
      </c>
      <c r="L6" s="6" t="s">
        <v>95</v>
      </c>
    </row>
    <row r="7" spans="1:13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95" t="s">
        <v>28</v>
      </c>
      <c r="J7" s="96"/>
      <c r="K7" s="97" t="s">
        <v>38</v>
      </c>
      <c r="L7" s="98"/>
    </row>
    <row r="8" spans="1:13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42000</v>
      </c>
      <c r="G8" s="9">
        <v>7000</v>
      </c>
      <c r="H8" s="9"/>
      <c r="I8" s="9">
        <v>35000</v>
      </c>
      <c r="J8" s="9">
        <f t="shared" ref="J8:J13" si="0">SUM(H8:I8)</f>
        <v>35000</v>
      </c>
      <c r="K8" s="11"/>
      <c r="L8" s="6" t="s">
        <v>86</v>
      </c>
    </row>
    <row r="9" spans="1:13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414000</v>
      </c>
      <c r="G9" s="9">
        <v>80000</v>
      </c>
      <c r="H9" s="9">
        <v>40000</v>
      </c>
      <c r="I9" s="9">
        <v>10000</v>
      </c>
      <c r="J9" s="9">
        <f t="shared" si="0"/>
        <v>50000</v>
      </c>
      <c r="K9" s="11" t="s">
        <v>87</v>
      </c>
      <c r="L9" s="46" t="s">
        <v>71</v>
      </c>
    </row>
    <row r="10" spans="1:13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30000</v>
      </c>
      <c r="G10" s="9"/>
      <c r="H10" s="9">
        <v>30000</v>
      </c>
      <c r="I10" s="9">
        <v>30000</v>
      </c>
      <c r="J10" s="9">
        <f t="shared" si="0"/>
        <v>60000</v>
      </c>
      <c r="K10" s="11" t="s">
        <v>85</v>
      </c>
      <c r="L10" s="45" t="s">
        <v>86</v>
      </c>
    </row>
    <row r="11" spans="1:13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129000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84</v>
      </c>
      <c r="L11" s="2" t="s">
        <v>76</v>
      </c>
      <c r="M11" s="35"/>
    </row>
    <row r="12" spans="1:13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>
        <v>22000</v>
      </c>
      <c r="G12" s="9">
        <v>33000</v>
      </c>
      <c r="H12" s="9"/>
      <c r="I12" s="9"/>
      <c r="J12" s="9">
        <f t="shared" si="0"/>
        <v>0</v>
      </c>
      <c r="K12" s="11"/>
      <c r="L12" s="6"/>
    </row>
    <row r="13" spans="1:13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77000</v>
      </c>
      <c r="G13" s="32">
        <v>7000</v>
      </c>
      <c r="H13" s="9"/>
      <c r="I13" s="9">
        <v>70000</v>
      </c>
      <c r="J13" s="9">
        <f t="shared" si="0"/>
        <v>70000</v>
      </c>
      <c r="K13" s="11"/>
      <c r="L13" s="6" t="s">
        <v>88</v>
      </c>
    </row>
    <row r="14" spans="1:13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279000</v>
      </c>
      <c r="G14" s="9">
        <v>33500</v>
      </c>
      <c r="H14" s="9"/>
      <c r="I14" s="9"/>
      <c r="J14" s="9"/>
      <c r="K14" s="11"/>
      <c r="L14" s="6"/>
    </row>
    <row r="15" spans="1:13" ht="30" customHeight="1" x14ac:dyDescent="0.25">
      <c r="A15" s="72" t="s">
        <v>7</v>
      </c>
      <c r="B15" s="72"/>
      <c r="C15" s="72"/>
      <c r="D15" s="72"/>
      <c r="E15" s="33">
        <f t="shared" ref="E15:J15" si="1">SUM(E5:E14)</f>
        <v>345000</v>
      </c>
      <c r="F15" s="34">
        <f t="shared" si="1"/>
        <v>1338000</v>
      </c>
      <c r="G15" s="33">
        <f t="shared" si="1"/>
        <v>204500</v>
      </c>
      <c r="H15" s="34">
        <f t="shared" si="1"/>
        <v>165000</v>
      </c>
      <c r="I15" s="34">
        <f t="shared" si="1"/>
        <v>150000</v>
      </c>
      <c r="J15" s="34">
        <f t="shared" si="1"/>
        <v>315000</v>
      </c>
      <c r="K15" s="44" t="s">
        <v>89</v>
      </c>
      <c r="L15" s="1" t="s">
        <v>70</v>
      </c>
    </row>
    <row r="16" spans="1:13" ht="15.75" x14ac:dyDescent="0.25">
      <c r="A16" s="76" t="s">
        <v>45</v>
      </c>
      <c r="B16" s="76"/>
      <c r="C16" s="76"/>
      <c r="D16" s="76"/>
      <c r="E16" s="76"/>
      <c r="F16" s="76"/>
      <c r="G16" s="76"/>
      <c r="H16" s="76"/>
      <c r="I16" s="76"/>
      <c r="J16" s="9">
        <f>-J15*0.1</f>
        <v>-31500</v>
      </c>
    </row>
    <row r="17" spans="1:10" x14ac:dyDescent="0.25">
      <c r="A17" s="76" t="s">
        <v>90</v>
      </c>
      <c r="B17" s="76"/>
      <c r="C17" s="76"/>
      <c r="D17" s="76"/>
      <c r="E17" s="76"/>
      <c r="F17" s="76"/>
      <c r="G17" s="76"/>
      <c r="H17" s="76"/>
      <c r="I17" s="76"/>
      <c r="J17" s="31">
        <f>SUM(J15:J16)</f>
        <v>283500</v>
      </c>
    </row>
    <row r="18" spans="1:10" ht="6.75" customHeight="1" x14ac:dyDescent="0.25"/>
    <row r="19" spans="1:10" x14ac:dyDescent="0.25">
      <c r="A19" t="s">
        <v>67</v>
      </c>
    </row>
    <row r="20" spans="1:10" x14ac:dyDescent="0.25">
      <c r="A20" t="s">
        <v>68</v>
      </c>
      <c r="F20">
        <f>44000+33000</f>
        <v>77000</v>
      </c>
      <c r="J20" s="35"/>
    </row>
    <row r="21" spans="1:10" ht="7.5" customHeight="1" x14ac:dyDescent="0.25"/>
    <row r="22" spans="1:10" x14ac:dyDescent="0.25">
      <c r="J22" s="35"/>
    </row>
    <row r="23" spans="1:10" x14ac:dyDescent="0.25">
      <c r="H23" s="35"/>
    </row>
    <row r="24" spans="1:10" x14ac:dyDescent="0.25">
      <c r="B24" s="35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A17" sqref="A17:I1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71" t="s">
        <v>91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302500</v>
      </c>
      <c r="G5" s="9">
        <v>11000</v>
      </c>
      <c r="H5" s="9">
        <v>35000</v>
      </c>
      <c r="I5" s="9">
        <v>5000</v>
      </c>
      <c r="J5" s="9">
        <f>SUM(H5:I5)</f>
        <v>40000</v>
      </c>
      <c r="K5" s="43" t="s">
        <v>97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37500</v>
      </c>
      <c r="G6" s="9">
        <v>12500</v>
      </c>
      <c r="H6" s="9">
        <v>25000</v>
      </c>
      <c r="I6" s="9"/>
      <c r="J6" s="9">
        <f>SUM(H6:I6)</f>
        <v>25000</v>
      </c>
      <c r="K6" s="11" t="s">
        <v>98</v>
      </c>
      <c r="L6" s="2" t="s">
        <v>75</v>
      </c>
    </row>
    <row r="7" spans="1:13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95" t="s">
        <v>28</v>
      </c>
      <c r="J7" s="96"/>
      <c r="K7" s="97" t="s">
        <v>38</v>
      </c>
      <c r="L7" s="98"/>
    </row>
    <row r="8" spans="1:13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45500</v>
      </c>
      <c r="G8" s="9">
        <v>10500</v>
      </c>
      <c r="H8" s="9"/>
      <c r="I8" s="9">
        <v>35000</v>
      </c>
      <c r="J8" s="9">
        <f>SUM(I8)</f>
        <v>35000</v>
      </c>
      <c r="K8" s="11"/>
      <c r="L8" s="6" t="s">
        <v>92</v>
      </c>
    </row>
    <row r="9" spans="1:13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408000</v>
      </c>
      <c r="G9" s="9">
        <v>84000</v>
      </c>
      <c r="H9" s="9"/>
      <c r="I9" s="9">
        <v>50000</v>
      </c>
      <c r="J9" s="9">
        <f>SUM(I9)</f>
        <v>50000</v>
      </c>
      <c r="K9" s="11" t="s">
        <v>99</v>
      </c>
      <c r="L9" s="46" t="s">
        <v>100</v>
      </c>
    </row>
    <row r="10" spans="1:13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/>
      <c r="G10" s="9"/>
      <c r="H10" s="9">
        <v>30000</v>
      </c>
      <c r="I10" s="9"/>
      <c r="J10" s="9">
        <f>SUM(H10:I10)</f>
        <v>30000</v>
      </c>
      <c r="K10" s="11" t="s">
        <v>101</v>
      </c>
      <c r="L10" s="45" t="s">
        <v>102</v>
      </c>
    </row>
    <row r="11" spans="1:13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129000</v>
      </c>
      <c r="G11" s="9">
        <v>24000</v>
      </c>
      <c r="H11" s="9">
        <v>35000</v>
      </c>
      <c r="I11" s="9"/>
      <c r="J11" s="9">
        <f>SUM(H11:I11)</f>
        <v>35000</v>
      </c>
      <c r="K11" s="11" t="s">
        <v>105</v>
      </c>
      <c r="L11" s="2" t="s">
        <v>76</v>
      </c>
      <c r="M11" s="35"/>
    </row>
    <row r="12" spans="1:13" ht="24" customHeight="1" x14ac:dyDescent="0.25">
      <c r="A12" s="6">
        <v>7</v>
      </c>
      <c r="B12" s="10" t="s">
        <v>15</v>
      </c>
      <c r="C12" s="2" t="s">
        <v>31</v>
      </c>
      <c r="D12" s="5" t="s">
        <v>96</v>
      </c>
      <c r="E12" s="9">
        <v>20000</v>
      </c>
      <c r="F12" s="9">
        <v>77000</v>
      </c>
      <c r="G12" s="9">
        <v>35000</v>
      </c>
      <c r="H12" s="9">
        <v>20000</v>
      </c>
      <c r="I12" s="9">
        <v>20000</v>
      </c>
      <c r="J12" s="9">
        <f>SUM(H12:I12)</f>
        <v>40000</v>
      </c>
      <c r="K12" s="47" t="s">
        <v>103</v>
      </c>
      <c r="L12" s="6" t="s">
        <v>93</v>
      </c>
    </row>
    <row r="13" spans="1:13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38500</v>
      </c>
      <c r="G13" s="32">
        <v>3500</v>
      </c>
      <c r="H13" s="9"/>
      <c r="I13" s="9">
        <v>35000</v>
      </c>
      <c r="J13" s="9">
        <f>SUM(I13)</f>
        <v>35000</v>
      </c>
      <c r="K13" s="11"/>
      <c r="L13" s="6" t="s">
        <v>94</v>
      </c>
    </row>
    <row r="14" spans="1:13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301000</v>
      </c>
      <c r="G14" s="9">
        <v>35500</v>
      </c>
      <c r="H14" s="9">
        <v>20000</v>
      </c>
      <c r="I14" s="9">
        <v>20000</v>
      </c>
      <c r="J14" s="9">
        <f>SUM(H14:I14)</f>
        <v>40000</v>
      </c>
      <c r="K14" s="11" t="s">
        <v>104</v>
      </c>
      <c r="L14" s="6" t="s">
        <v>71</v>
      </c>
    </row>
    <row r="15" spans="1:13" ht="30" customHeight="1" x14ac:dyDescent="0.25">
      <c r="A15" s="72" t="s">
        <v>7</v>
      </c>
      <c r="B15" s="72"/>
      <c r="C15" s="72"/>
      <c r="D15" s="72"/>
      <c r="E15" s="33">
        <f t="shared" ref="E15:G15" si="0">SUM(E5:E14)</f>
        <v>345000</v>
      </c>
      <c r="F15" s="34">
        <f t="shared" si="0"/>
        <v>1339000</v>
      </c>
      <c r="G15" s="33">
        <f t="shared" si="0"/>
        <v>216000</v>
      </c>
      <c r="H15" s="34">
        <f>SUM(H5:H14)</f>
        <v>165000</v>
      </c>
      <c r="I15" s="34">
        <f>SUM(I5+I6+I8+I9+I10+I11+I12+I13+I14)</f>
        <v>165000</v>
      </c>
      <c r="J15" s="34">
        <f>SUM(J5+J6+J8+J9+J10+J11+J12+J13+J14)</f>
        <v>330000</v>
      </c>
      <c r="K15" s="44" t="s">
        <v>106</v>
      </c>
      <c r="L15" s="1" t="s">
        <v>70</v>
      </c>
    </row>
    <row r="16" spans="1:13" ht="15.75" x14ac:dyDescent="0.25">
      <c r="A16" s="76" t="s">
        <v>45</v>
      </c>
      <c r="B16" s="76"/>
      <c r="C16" s="76"/>
      <c r="D16" s="76"/>
      <c r="E16" s="76"/>
      <c r="F16" s="76"/>
      <c r="G16" s="76"/>
      <c r="H16" s="76"/>
      <c r="I16" s="76"/>
      <c r="J16" s="9">
        <f>SUM(J15*0.1)</f>
        <v>33000</v>
      </c>
    </row>
    <row r="17" spans="1:10" x14ac:dyDescent="0.25">
      <c r="A17" s="76" t="s">
        <v>107</v>
      </c>
      <c r="B17" s="76"/>
      <c r="C17" s="76"/>
      <c r="D17" s="76"/>
      <c r="E17" s="76"/>
      <c r="F17" s="76"/>
      <c r="G17" s="76"/>
      <c r="H17" s="76"/>
      <c r="I17" s="76"/>
      <c r="J17" s="31">
        <f>SUM(J15-J16)</f>
        <v>297000</v>
      </c>
    </row>
    <row r="18" spans="1:10" ht="6.75" customHeight="1" x14ac:dyDescent="0.25"/>
    <row r="19" spans="1:10" x14ac:dyDescent="0.25">
      <c r="A19" t="s">
        <v>67</v>
      </c>
    </row>
    <row r="20" spans="1:10" x14ac:dyDescent="0.25">
      <c r="A20" t="s">
        <v>68</v>
      </c>
      <c r="J20" s="35"/>
    </row>
    <row r="21" spans="1:10" ht="7.5" customHeight="1" x14ac:dyDescent="0.25"/>
    <row r="22" spans="1:10" x14ac:dyDescent="0.25">
      <c r="J22" s="35"/>
    </row>
    <row r="23" spans="1:10" x14ac:dyDescent="0.25">
      <c r="H23" s="35"/>
    </row>
    <row r="24" spans="1:10" x14ac:dyDescent="0.25">
      <c r="B24" s="35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view="pageLayout" workbookViewId="0">
      <selection activeCell="H12" sqref="H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71" t="s">
        <v>108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297500</v>
      </c>
      <c r="G5" s="9">
        <v>11000</v>
      </c>
      <c r="H5" s="9">
        <v>35000</v>
      </c>
      <c r="I5" s="9">
        <v>5000</v>
      </c>
      <c r="J5" s="9">
        <f>SUM(H5:I5)</f>
        <v>40000</v>
      </c>
      <c r="K5" s="48" t="s">
        <v>111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37500</v>
      </c>
      <c r="G6" s="9">
        <v>12500</v>
      </c>
      <c r="H6" s="9">
        <v>25000</v>
      </c>
      <c r="I6" s="9"/>
      <c r="J6" s="9">
        <f t="shared" ref="J6:J13" si="0">SUM(H6:I6)</f>
        <v>25000</v>
      </c>
      <c r="K6" s="48" t="s">
        <v>112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9">
        <v>35000</v>
      </c>
      <c r="F7" s="9">
        <v>49500</v>
      </c>
      <c r="G7" s="9">
        <v>14500</v>
      </c>
      <c r="H7" s="9"/>
      <c r="I7" s="9">
        <v>35000</v>
      </c>
      <c r="J7" s="9">
        <f t="shared" si="0"/>
        <v>35000</v>
      </c>
      <c r="K7" s="11"/>
      <c r="L7" s="6" t="s">
        <v>113</v>
      </c>
    </row>
    <row r="8" spans="1:13" ht="21.75" customHeight="1" x14ac:dyDescent="0.25">
      <c r="A8" s="6">
        <v>4</v>
      </c>
      <c r="B8" s="10" t="s">
        <v>34</v>
      </c>
      <c r="C8" s="2" t="s">
        <v>33</v>
      </c>
      <c r="D8" s="5" t="s">
        <v>39</v>
      </c>
      <c r="E8" s="9">
        <v>40000</v>
      </c>
      <c r="F8" s="9">
        <v>402000</v>
      </c>
      <c r="G8" s="9">
        <v>88000</v>
      </c>
      <c r="H8" s="9">
        <v>40000</v>
      </c>
      <c r="I8" s="9">
        <v>10000</v>
      </c>
      <c r="J8" s="9">
        <f t="shared" si="0"/>
        <v>50000</v>
      </c>
      <c r="K8" s="48" t="s">
        <v>117</v>
      </c>
      <c r="L8" s="46" t="s">
        <v>69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9">
        <v>30000</v>
      </c>
      <c r="F9" s="9"/>
      <c r="G9" s="9"/>
      <c r="H9" s="9">
        <v>30000</v>
      </c>
      <c r="I9" s="9"/>
      <c r="J9" s="9">
        <f t="shared" si="0"/>
        <v>30000</v>
      </c>
      <c r="K9" s="48" t="s">
        <v>110</v>
      </c>
      <c r="L9" s="45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9">
        <v>35000</v>
      </c>
      <c r="F10" s="9">
        <v>132500</v>
      </c>
      <c r="G10" s="9">
        <v>27500</v>
      </c>
      <c r="H10" s="9"/>
      <c r="I10" s="9"/>
      <c r="J10" s="9">
        <f t="shared" si="0"/>
        <v>0</v>
      </c>
      <c r="K10" s="11"/>
      <c r="L10" s="2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9">
        <v>20000</v>
      </c>
      <c r="F11" s="9">
        <v>59000</v>
      </c>
      <c r="G11" s="9">
        <v>37000</v>
      </c>
      <c r="H11" s="9">
        <v>20000</v>
      </c>
      <c r="I11" s="9">
        <v>20000</v>
      </c>
      <c r="J11" s="9">
        <f t="shared" si="0"/>
        <v>40000</v>
      </c>
      <c r="K11" s="48" t="s">
        <v>115</v>
      </c>
      <c r="L11" s="6" t="s">
        <v>113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9">
        <v>35000</v>
      </c>
      <c r="F12" s="9">
        <v>42000</v>
      </c>
      <c r="G12" s="32">
        <v>7000</v>
      </c>
      <c r="H12" s="9"/>
      <c r="I12" s="9">
        <v>35000</v>
      </c>
      <c r="J12" s="9">
        <f t="shared" si="0"/>
        <v>35000</v>
      </c>
      <c r="K12" s="11"/>
      <c r="L12" s="46" t="s">
        <v>109</v>
      </c>
    </row>
    <row r="13" spans="1:13" ht="23.25" customHeight="1" x14ac:dyDescent="0.25">
      <c r="A13" s="6">
        <v>9</v>
      </c>
      <c r="B13" s="10" t="s">
        <v>13</v>
      </c>
      <c r="C13" s="2" t="s">
        <v>23</v>
      </c>
      <c r="D13" s="5" t="s">
        <v>21</v>
      </c>
      <c r="E13" s="9">
        <v>20000</v>
      </c>
      <c r="F13" s="9">
        <v>281000</v>
      </c>
      <c r="G13" s="9">
        <v>35500</v>
      </c>
      <c r="H13" s="9"/>
      <c r="I13" s="9"/>
      <c r="J13" s="9">
        <f t="shared" si="0"/>
        <v>0</v>
      </c>
      <c r="K13" s="11"/>
      <c r="L13" s="6"/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G14" si="1">SUM(E5:E13)</f>
        <v>275000</v>
      </c>
      <c r="F14" s="34">
        <f t="shared" si="1"/>
        <v>1301000</v>
      </c>
      <c r="G14" s="33">
        <f t="shared" si="1"/>
        <v>233000</v>
      </c>
      <c r="H14" s="34">
        <f>SUM(H5:H13)</f>
        <v>150000</v>
      </c>
      <c r="I14" s="34">
        <f>SUM(I5:I13)</f>
        <v>105000</v>
      </c>
      <c r="J14" s="34">
        <f>SUM(J5:J13)</f>
        <v>255000</v>
      </c>
      <c r="K14" s="44"/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-J14*0.1</f>
        <v>-25500</v>
      </c>
    </row>
    <row r="16" spans="1:13" x14ac:dyDescent="0.25">
      <c r="A16" s="76" t="s">
        <v>116</v>
      </c>
      <c r="B16" s="76"/>
      <c r="C16" s="76"/>
      <c r="D16" s="76"/>
      <c r="E16" s="76"/>
      <c r="F16" s="76"/>
      <c r="G16" s="76"/>
      <c r="H16" s="76"/>
      <c r="I16" s="76"/>
      <c r="J16" s="31">
        <f>SUM(J14:J15)</f>
        <v>229500</v>
      </c>
    </row>
    <row r="17" spans="1:12" ht="6.75" customHeight="1" x14ac:dyDescent="0.25"/>
    <row r="18" spans="1:12" x14ac:dyDescent="0.25">
      <c r="A18" t="s">
        <v>67</v>
      </c>
    </row>
    <row r="19" spans="1:12" x14ac:dyDescent="0.25">
      <c r="A19" t="s">
        <v>68</v>
      </c>
      <c r="J19" s="35"/>
    </row>
    <row r="20" spans="1:12" ht="7.5" customHeight="1" x14ac:dyDescent="0.25"/>
    <row r="21" spans="1:12" x14ac:dyDescent="0.25">
      <c r="B21" s="78" t="s">
        <v>118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1:12" x14ac:dyDescent="0.25">
      <c r="H22" s="35"/>
    </row>
    <row r="23" spans="1:12" x14ac:dyDescent="0.25">
      <c r="B23" s="35"/>
    </row>
  </sheetData>
  <mergeCells count="6">
    <mergeCell ref="A16:I16"/>
    <mergeCell ref="B21:L21"/>
    <mergeCell ref="A1:L1"/>
    <mergeCell ref="A2:L2"/>
    <mergeCell ref="A14:D14"/>
    <mergeCell ref="A15:I15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1" t="s">
        <v>163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21" x14ac:dyDescent="0.35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11000</v>
      </c>
      <c r="H5" s="9">
        <v>35000</v>
      </c>
      <c r="I5" s="9"/>
      <c r="J5" s="9">
        <f>SUM(H5:I5)</f>
        <v>35000</v>
      </c>
      <c r="K5" s="43" t="s">
        <v>123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9">
        <v>25000</v>
      </c>
      <c r="I6" s="9"/>
      <c r="J6" s="9">
        <f t="shared" ref="J6:J13" si="0">SUM(H6:I6)</f>
        <v>25000</v>
      </c>
      <c r="K6" s="43" t="s">
        <v>120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49500</v>
      </c>
      <c r="G7" s="9">
        <v>18000</v>
      </c>
      <c r="H7" s="9">
        <v>35000</v>
      </c>
      <c r="I7" s="9"/>
      <c r="J7" s="9">
        <f t="shared" si="0"/>
        <v>35000</v>
      </c>
      <c r="K7" s="43" t="s">
        <v>123</v>
      </c>
      <c r="L7" s="6" t="s">
        <v>71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392000</v>
      </c>
      <c r="G8" s="9">
        <v>88000</v>
      </c>
      <c r="H8" s="9">
        <v>40000</v>
      </c>
      <c r="I8" s="9">
        <v>10000</v>
      </c>
      <c r="J8" s="9">
        <f t="shared" si="0"/>
        <v>50000</v>
      </c>
      <c r="K8" s="43" t="s">
        <v>124</v>
      </c>
      <c r="L8" s="46" t="s">
        <v>69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9">
        <v>30000</v>
      </c>
      <c r="I9" s="9"/>
      <c r="J9" s="9">
        <f t="shared" si="0"/>
        <v>30000</v>
      </c>
      <c r="K9" s="43" t="s">
        <v>121</v>
      </c>
      <c r="L9" s="45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171000</v>
      </c>
      <c r="G10" s="9">
        <v>31000</v>
      </c>
      <c r="H10" s="9"/>
      <c r="I10" s="9">
        <v>35000</v>
      </c>
      <c r="J10" s="9">
        <f t="shared" si="0"/>
        <v>35000</v>
      </c>
      <c r="K10" s="43"/>
      <c r="L10" s="2" t="s">
        <v>161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39000</v>
      </c>
      <c r="G11" s="9">
        <v>37000</v>
      </c>
      <c r="H11" s="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45500</v>
      </c>
      <c r="G12" s="32">
        <v>10500</v>
      </c>
      <c r="H12" s="9">
        <v>35000</v>
      </c>
      <c r="I12" s="9">
        <v>35000</v>
      </c>
      <c r="J12" s="9">
        <f t="shared" si="0"/>
        <v>70000</v>
      </c>
      <c r="K12" s="43" t="s">
        <v>122</v>
      </c>
      <c r="L12" s="6" t="s">
        <v>162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303000</v>
      </c>
      <c r="G13" s="9">
        <v>37500</v>
      </c>
      <c r="H13" s="9">
        <v>20000</v>
      </c>
      <c r="I13" s="9">
        <v>20000</v>
      </c>
      <c r="J13" s="9">
        <f t="shared" si="0"/>
        <v>40000</v>
      </c>
      <c r="K13" s="43" t="s">
        <v>119</v>
      </c>
      <c r="L13" s="6" t="s">
        <v>71</v>
      </c>
    </row>
    <row r="14" spans="1:13" ht="30" customHeight="1" x14ac:dyDescent="0.25">
      <c r="A14" s="72" t="s">
        <v>7</v>
      </c>
      <c r="B14" s="72"/>
      <c r="C14" s="72"/>
      <c r="D14" s="72"/>
      <c r="E14" s="33">
        <f t="shared" ref="E14:J14" si="1">SUM(E5:E13)</f>
        <v>275000</v>
      </c>
      <c r="F14" s="34">
        <f>SUM(F5:F13)</f>
        <v>1330000</v>
      </c>
      <c r="G14" s="33">
        <f t="shared" si="1"/>
        <v>245500</v>
      </c>
      <c r="H14" s="33">
        <f t="shared" si="1"/>
        <v>220000</v>
      </c>
      <c r="I14" s="33">
        <f t="shared" si="1"/>
        <v>100000</v>
      </c>
      <c r="J14" s="33">
        <f t="shared" si="1"/>
        <v>320000</v>
      </c>
      <c r="K14" s="44" t="s">
        <v>128</v>
      </c>
      <c r="L14" s="1" t="s">
        <v>70</v>
      </c>
    </row>
    <row r="15" spans="1:13" ht="15.75" x14ac:dyDescent="0.25">
      <c r="A15" s="76" t="s">
        <v>45</v>
      </c>
      <c r="B15" s="76"/>
      <c r="C15" s="76"/>
      <c r="D15" s="76"/>
      <c r="E15" s="76"/>
      <c r="F15" s="76"/>
      <c r="G15" s="76"/>
      <c r="H15" s="76"/>
      <c r="I15" s="76"/>
      <c r="J15" s="9">
        <f>J14*-0.1</f>
        <v>-32000</v>
      </c>
    </row>
    <row r="16" spans="1:13" ht="15.75" x14ac:dyDescent="0.25">
      <c r="A16" s="99" t="s">
        <v>125</v>
      </c>
      <c r="B16" s="100"/>
      <c r="C16" s="100"/>
      <c r="D16" s="100"/>
      <c r="E16" s="100"/>
      <c r="F16" s="100"/>
      <c r="G16" s="100"/>
      <c r="H16" s="100"/>
      <c r="I16" s="101"/>
      <c r="J16" s="9">
        <f>SUM(J14:J15)</f>
        <v>288000</v>
      </c>
    </row>
    <row r="17" spans="1:12" x14ac:dyDescent="0.25">
      <c r="A17" s="76" t="s">
        <v>126</v>
      </c>
      <c r="B17" s="76"/>
      <c r="C17" s="76"/>
      <c r="D17" s="76"/>
      <c r="E17" s="76"/>
      <c r="F17" s="76"/>
      <c r="G17" s="76"/>
      <c r="H17" s="76"/>
      <c r="I17" s="76"/>
      <c r="J17" s="31">
        <v>225000</v>
      </c>
    </row>
    <row r="18" spans="1:12" ht="18" customHeight="1" x14ac:dyDescent="0.25">
      <c r="A18" s="76" t="s">
        <v>127</v>
      </c>
      <c r="B18" s="76"/>
      <c r="C18" s="76"/>
      <c r="D18" s="76"/>
      <c r="E18" s="76"/>
      <c r="F18" s="76"/>
      <c r="G18" s="76"/>
      <c r="H18" s="76"/>
      <c r="I18" s="76"/>
      <c r="J18" s="31">
        <f>J16-J17</f>
        <v>63000</v>
      </c>
    </row>
    <row r="19" spans="1:12" x14ac:dyDescent="0.25">
      <c r="A19" t="s">
        <v>67</v>
      </c>
    </row>
    <row r="20" spans="1:12" x14ac:dyDescent="0.25">
      <c r="A20" t="s">
        <v>68</v>
      </c>
      <c r="J20" s="35"/>
    </row>
    <row r="21" spans="1:12" ht="7.5" customHeight="1" x14ac:dyDescent="0.25"/>
    <row r="22" spans="1:12" x14ac:dyDescent="0.25">
      <c r="B22" s="78" t="s">
        <v>118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1:12" x14ac:dyDescent="0.25">
      <c r="F23" s="35"/>
      <c r="H23" s="35"/>
    </row>
    <row r="24" spans="1:12" x14ac:dyDescent="0.25">
      <c r="B24" s="35"/>
    </row>
  </sheetData>
  <mergeCells count="8">
    <mergeCell ref="B22:L22"/>
    <mergeCell ref="A1:L1"/>
    <mergeCell ref="A2:L2"/>
    <mergeCell ref="A14:D14"/>
    <mergeCell ref="A15:I15"/>
    <mergeCell ref="A17:I17"/>
    <mergeCell ref="A16:I16"/>
    <mergeCell ref="A18:I18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JANVIER 2020 (2)</vt:lpstr>
      <vt:lpstr>AOUT 2019 (2)</vt:lpstr>
      <vt:lpstr>IMPOT 2017</vt:lpstr>
      <vt:lpstr>IMPOT 2018</vt:lpstr>
      <vt:lpstr>DECEMBRE 18 </vt:lpstr>
      <vt:lpstr>JANVIER 19</vt:lpstr>
      <vt:lpstr>FEVRIER 2019</vt:lpstr>
      <vt:lpstr>MARS 2019</vt:lpstr>
      <vt:lpstr>AVRIL 2019</vt:lpstr>
      <vt:lpstr>MAI 2019</vt:lpstr>
      <vt:lpstr>JUIN 2019 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2020-10-12T12:41:17Z</cp:lastPrinted>
  <dcterms:created xsi:type="dcterms:W3CDTF">2013-02-10T07:37:00Z</dcterms:created>
  <dcterms:modified xsi:type="dcterms:W3CDTF">2020-10-25T15:10:40Z</dcterms:modified>
</cp:coreProperties>
</file>