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RAORE YOUSSOUF\FICHES D'ENCAISSEMENTS\"/>
    </mc:Choice>
  </mc:AlternateContent>
  <bookViews>
    <workbookView xWindow="240" yWindow="45" windowWidth="19440" windowHeight="7995" firstSheet="15" activeTab="23"/>
  </bookViews>
  <sheets>
    <sheet name="JANVIER 2019" sheetId="50" r:id="rId1"/>
    <sheet name="FEVRIER 2019" sheetId="51" r:id="rId2"/>
    <sheet name="MARS 2019" sheetId="52" r:id="rId3"/>
    <sheet name=" AVRIL 2019" sheetId="53" r:id="rId4"/>
    <sheet name="MAI 2019" sheetId="54" r:id="rId5"/>
    <sheet name="JUIN 2019" sheetId="55" r:id="rId6"/>
    <sheet name="JUILLET 2019 " sheetId="56" r:id="rId7"/>
    <sheet name="AOUT 2019" sheetId="57" r:id="rId8"/>
    <sheet name="SEPTEMBRE 2019" sheetId="58" r:id="rId9"/>
    <sheet name="OCTOBRE 2019" sheetId="59" r:id="rId10"/>
    <sheet name="OCTOBRE 2019 (2)" sheetId="60" r:id="rId11"/>
    <sheet name="NOVEMBRE 2019" sheetId="61" r:id="rId12"/>
    <sheet name="DECEMBRE 2019" sheetId="62" r:id="rId13"/>
    <sheet name="JANVIER 2020" sheetId="63" r:id="rId14"/>
    <sheet name="FEVRIER 2020" sheetId="64" r:id="rId15"/>
    <sheet name="MARS 2020" sheetId="65" r:id="rId16"/>
    <sheet name="AVRIL 2020" sheetId="66" r:id="rId17"/>
    <sheet name="MAI 2020" sheetId="67" r:id="rId18"/>
    <sheet name="JUIN 2020" sheetId="68" r:id="rId19"/>
    <sheet name="JUILLET 2020" sheetId="69" r:id="rId20"/>
    <sheet name="AOUT 2020" sheetId="70" r:id="rId21"/>
    <sheet name="SEPTEMBRE 2020" sheetId="71" r:id="rId22"/>
    <sheet name="OCTOBRE 2020" sheetId="72" r:id="rId23"/>
    <sheet name="NOVEMBRE 2020" sheetId="73" r:id="rId24"/>
  </sheets>
  <calcPr calcId="152511" iterateDelta="1E-4"/>
</workbook>
</file>

<file path=xl/calcChain.xml><?xml version="1.0" encoding="utf-8"?>
<calcChain xmlns="http://schemas.openxmlformats.org/spreadsheetml/2006/main">
  <c r="J21" i="73" l="1"/>
  <c r="H20" i="73"/>
  <c r="I20" i="73"/>
  <c r="J20" i="73"/>
  <c r="J14" i="73"/>
  <c r="J15" i="73"/>
  <c r="J16" i="73"/>
  <c r="J17" i="73"/>
  <c r="J18" i="73"/>
  <c r="J19" i="73"/>
  <c r="J13" i="73"/>
  <c r="G20" i="73" l="1"/>
  <c r="F20" i="73"/>
  <c r="E20" i="73"/>
  <c r="H20" i="72"/>
  <c r="I20" i="72"/>
  <c r="J14" i="72"/>
  <c r="J15" i="72"/>
  <c r="J16" i="72"/>
  <c r="J17" i="72"/>
  <c r="J18" i="72"/>
  <c r="J19" i="72"/>
  <c r="J20" i="72" s="1"/>
  <c r="J13" i="72"/>
  <c r="J21" i="72" l="1"/>
  <c r="J23" i="72" s="1"/>
  <c r="G20" i="72"/>
  <c r="F20" i="72"/>
  <c r="E20" i="72"/>
  <c r="H20" i="71" l="1"/>
  <c r="I20" i="71"/>
  <c r="J14" i="71"/>
  <c r="J15" i="71"/>
  <c r="J16" i="71"/>
  <c r="J17" i="71"/>
  <c r="J18" i="71"/>
  <c r="J19" i="71"/>
  <c r="J13" i="71"/>
  <c r="J20" i="71" l="1"/>
  <c r="J21" i="71" s="1"/>
  <c r="J23" i="71"/>
  <c r="G20" i="71"/>
  <c r="F20" i="71"/>
  <c r="E20" i="71"/>
  <c r="J23" i="70"/>
  <c r="H20" i="70" l="1"/>
  <c r="I20" i="70"/>
  <c r="J14" i="70"/>
  <c r="J15" i="70"/>
  <c r="J16" i="70"/>
  <c r="J17" i="70"/>
  <c r="J18" i="70"/>
  <c r="J19" i="70"/>
  <c r="J13" i="70"/>
  <c r="J20" i="70" l="1"/>
  <c r="J21" i="70" s="1"/>
  <c r="E20" i="70"/>
  <c r="F20" i="70"/>
  <c r="G20" i="70"/>
  <c r="J22" i="69"/>
  <c r="J23" i="69"/>
  <c r="J20" i="69"/>
  <c r="J14" i="69" l="1"/>
  <c r="J15" i="69"/>
  <c r="J16" i="69"/>
  <c r="J17" i="69"/>
  <c r="J18" i="69"/>
  <c r="J19" i="69"/>
  <c r="J13" i="69"/>
  <c r="I20" i="69" l="1"/>
  <c r="H20" i="69"/>
  <c r="G20" i="69"/>
  <c r="F20" i="69"/>
  <c r="E20" i="69"/>
  <c r="J21" i="69" l="1"/>
  <c r="J23" i="68"/>
  <c r="H20" i="68" l="1"/>
  <c r="I20" i="68"/>
  <c r="J14" i="68"/>
  <c r="J15" i="68"/>
  <c r="J16" i="68"/>
  <c r="J17" i="68"/>
  <c r="J18" i="68"/>
  <c r="J19" i="68"/>
  <c r="J13" i="68"/>
  <c r="J20" i="68" s="1"/>
  <c r="J21" i="68" s="1"/>
  <c r="G20" i="68" l="1"/>
  <c r="F20" i="68"/>
  <c r="E20" i="68"/>
  <c r="J14" i="67" l="1"/>
  <c r="J15" i="67"/>
  <c r="J16" i="67"/>
  <c r="J17" i="67"/>
  <c r="J18" i="67"/>
  <c r="J19" i="67"/>
  <c r="J13" i="67"/>
  <c r="H20" i="67" l="1"/>
  <c r="I20" i="67"/>
  <c r="J20" i="67"/>
  <c r="J21" i="67" s="1"/>
  <c r="J22" i="67" s="1"/>
  <c r="G20" i="67" l="1"/>
  <c r="F20" i="67"/>
  <c r="E20" i="67"/>
  <c r="H20" i="66" l="1"/>
  <c r="I20" i="66"/>
  <c r="J16" i="66"/>
  <c r="J17" i="66"/>
  <c r="J18" i="66"/>
  <c r="J13" i="66"/>
  <c r="J20" i="66" l="1"/>
  <c r="J21" i="66" s="1"/>
  <c r="J22" i="66" s="1"/>
  <c r="J23" i="65"/>
  <c r="G20" i="66"/>
  <c r="F20" i="66"/>
  <c r="E20" i="66"/>
  <c r="H20" i="65"/>
  <c r="I20" i="65"/>
  <c r="J14" i="65"/>
  <c r="J15" i="65"/>
  <c r="J16" i="65"/>
  <c r="J17" i="65"/>
  <c r="J18" i="65"/>
  <c r="J19" i="65"/>
  <c r="J13" i="65"/>
  <c r="J20" i="65" s="1"/>
  <c r="J21" i="65" l="1"/>
  <c r="J23" i="64"/>
  <c r="G20" i="65"/>
  <c r="F20" i="65"/>
  <c r="E20" i="65"/>
  <c r="H20" i="64" l="1"/>
  <c r="I20" i="64"/>
  <c r="J14" i="64"/>
  <c r="J15" i="64"/>
  <c r="J16" i="64"/>
  <c r="J20" i="64" s="1"/>
  <c r="J17" i="64"/>
  <c r="J18" i="64"/>
  <c r="J19" i="64"/>
  <c r="J13" i="64"/>
  <c r="J23" i="63" l="1"/>
  <c r="G20" i="64"/>
  <c r="F20" i="64"/>
  <c r="E20" i="64"/>
  <c r="J21" i="64" l="1"/>
  <c r="J22" i="64" s="1"/>
  <c r="J24" i="64" s="1"/>
  <c r="F20" i="63"/>
  <c r="G20" i="63"/>
  <c r="H20" i="63"/>
  <c r="I20" i="63"/>
  <c r="J14" i="63"/>
  <c r="J15" i="63"/>
  <c r="J17" i="63"/>
  <c r="J18" i="63"/>
  <c r="E20" i="63"/>
  <c r="J13" i="63"/>
  <c r="J20" i="63" l="1"/>
  <c r="J21" i="63" s="1"/>
  <c r="J25" i="62"/>
  <c r="H21" i="62"/>
  <c r="I21" i="62"/>
  <c r="J17" i="62"/>
  <c r="J18" i="62"/>
  <c r="J19" i="62"/>
  <c r="J20" i="62"/>
  <c r="J13" i="62"/>
  <c r="J21" i="62" l="1"/>
  <c r="J22" i="62" s="1"/>
  <c r="J23" i="62" s="1"/>
  <c r="J23" i="61"/>
  <c r="G21" i="62"/>
  <c r="F21" i="62"/>
  <c r="E21" i="62"/>
  <c r="J14" i="61"/>
  <c r="J15" i="61"/>
  <c r="J16" i="61"/>
  <c r="J18" i="61"/>
  <c r="J19" i="61"/>
  <c r="J20" i="61"/>
  <c r="J13" i="61"/>
  <c r="I21" i="61" l="1"/>
  <c r="H21" i="61"/>
  <c r="G21" i="61"/>
  <c r="F21" i="61"/>
  <c r="E21" i="61"/>
  <c r="J21" i="61"/>
  <c r="J25" i="61" l="1"/>
  <c r="J22" i="61"/>
  <c r="J25" i="60"/>
  <c r="I21" i="60" l="1"/>
  <c r="H21" i="60"/>
  <c r="G21" i="60"/>
  <c r="F21" i="60"/>
  <c r="E21" i="60"/>
  <c r="J20" i="60"/>
  <c r="J19" i="60"/>
  <c r="J18" i="60"/>
  <c r="J17" i="60"/>
  <c r="J16" i="60"/>
  <c r="J15" i="60"/>
  <c r="J14" i="60"/>
  <c r="J13" i="60"/>
  <c r="J21" i="60" s="1"/>
  <c r="J22" i="60" l="1"/>
  <c r="H21" i="59"/>
  <c r="I21" i="59"/>
  <c r="J14" i="59"/>
  <c r="J15" i="59"/>
  <c r="J16" i="59"/>
  <c r="J17" i="59"/>
  <c r="J18" i="59"/>
  <c r="J19" i="59"/>
  <c r="J20" i="59"/>
  <c r="J13" i="59"/>
  <c r="F21" i="50"/>
  <c r="G21" i="50"/>
  <c r="H21" i="50"/>
  <c r="I21" i="50"/>
  <c r="J14" i="50"/>
  <c r="J21" i="50" s="1"/>
  <c r="J15" i="50"/>
  <c r="J16" i="50"/>
  <c r="J17" i="50"/>
  <c r="J18" i="50"/>
  <c r="J19" i="50"/>
  <c r="J20" i="50"/>
  <c r="J13" i="50"/>
  <c r="J21" i="59" l="1"/>
  <c r="J28" i="58"/>
  <c r="J25" i="58"/>
  <c r="J19" i="58"/>
  <c r="G21" i="59"/>
  <c r="F21" i="59"/>
  <c r="E21" i="59"/>
  <c r="J22" i="59" l="1"/>
  <c r="J25" i="59" s="1"/>
  <c r="J20" i="58"/>
  <c r="J13" i="58" l="1"/>
  <c r="H21" i="58"/>
  <c r="G21" i="58"/>
  <c r="F21" i="58"/>
  <c r="E21" i="58"/>
  <c r="J21" i="58" l="1"/>
  <c r="J22" i="58" s="1"/>
  <c r="I21" i="57"/>
  <c r="H21" i="57"/>
  <c r="G21" i="57"/>
  <c r="F21" i="57"/>
  <c r="E21" i="57"/>
  <c r="J20" i="57"/>
  <c r="J16" i="57"/>
  <c r="J15" i="57"/>
  <c r="J21" i="57" l="1"/>
  <c r="J24" i="56"/>
  <c r="H21" i="56"/>
  <c r="I21" i="56"/>
  <c r="J14" i="56"/>
  <c r="J15" i="56"/>
  <c r="J16" i="56"/>
  <c r="J17" i="56"/>
  <c r="J18" i="56"/>
  <c r="J20" i="56"/>
  <c r="J13" i="56"/>
  <c r="J21" i="56" s="1"/>
  <c r="J22" i="57" l="1"/>
  <c r="J24" i="57" s="1"/>
  <c r="J22" i="56"/>
  <c r="J23" i="56" s="1"/>
  <c r="G21" i="56"/>
  <c r="F21" i="56"/>
  <c r="E21" i="56"/>
  <c r="J26" i="55" l="1"/>
  <c r="J23" i="55"/>
  <c r="J22" i="55"/>
  <c r="J21" i="55"/>
  <c r="G21" i="55" l="1"/>
  <c r="F21" i="55"/>
  <c r="E21" i="55"/>
  <c r="J21" i="54" l="1"/>
  <c r="J22" i="54"/>
  <c r="J23" i="54" l="1"/>
  <c r="G21" i="54"/>
  <c r="F21" i="54"/>
  <c r="E21" i="54"/>
  <c r="J24" i="53"/>
  <c r="J22" i="53" l="1"/>
  <c r="H21" i="53"/>
  <c r="I21" i="53"/>
  <c r="J21" i="53"/>
  <c r="J20" i="53"/>
  <c r="J16" i="53"/>
  <c r="J15" i="53"/>
  <c r="J14" i="53"/>
  <c r="J13" i="53"/>
  <c r="G21" i="53" l="1"/>
  <c r="F21" i="53"/>
  <c r="E21" i="53"/>
  <c r="J16" i="52" l="1"/>
  <c r="J14" i="52"/>
  <c r="J13" i="52"/>
  <c r="J20" i="52" l="1"/>
  <c r="J18" i="52"/>
  <c r="J15" i="52"/>
  <c r="I21" i="52" l="1"/>
  <c r="H21" i="52"/>
  <c r="G21" i="52"/>
  <c r="F21" i="52"/>
  <c r="E21" i="52"/>
  <c r="J17" i="52"/>
  <c r="J21" i="52" s="1"/>
  <c r="I21" i="51"/>
  <c r="H21" i="51"/>
  <c r="G21" i="51"/>
  <c r="F21" i="51"/>
  <c r="E21" i="51"/>
  <c r="J20" i="51"/>
  <c r="J19" i="51"/>
  <c r="J18" i="51"/>
  <c r="J17" i="51"/>
  <c r="J16" i="51"/>
  <c r="J15" i="51"/>
  <c r="J14" i="51"/>
  <c r="J13" i="51"/>
  <c r="J21" i="51" s="1"/>
  <c r="J22" i="52" l="1"/>
  <c r="J23" i="52" s="1"/>
  <c r="J22" i="51"/>
  <c r="J23" i="51" s="1"/>
  <c r="E21" i="50" l="1"/>
  <c r="J22" i="50" l="1"/>
  <c r="J23" i="50" s="1"/>
</calcChain>
</file>

<file path=xl/sharedStrings.xml><?xml version="1.0" encoding="utf-8"?>
<sst xmlns="http://schemas.openxmlformats.org/spreadsheetml/2006/main" count="1255" uniqueCount="192">
  <si>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</si>
  <si>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</si>
  <si>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</si>
  <si>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</si>
  <si>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</si>
  <si>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</si>
  <si>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</si>
  <si>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</si>
  <si>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</si>
  <si>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</si>
  <si>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</si>
  <si>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</si>
  <si>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</si>
  <si>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</si>
  <si>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</si>
  <si>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</si>
  <si>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</si>
  <si>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</si>
  <si>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</si>
  <si>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</si>
  <si>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</si>
  <si>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</si>
  <si>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</si>
  <si>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</si>
  <si>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</si>
  <si>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</si>
  <si>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</si>
  <si>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</si>
  <si>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</si>
  <si>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</si>
  <si>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</si>
  <si>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</si>
  <si>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</si>
  <si>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</si>
  <si>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</si>
  <si>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</si>
  <si>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</si>
  <si>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</si>
  <si>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</si>
  <si>
    <t>09/01/19</t>
  </si>
  <si>
    <t>11/02/19</t>
  </si>
  <si>
    <t>20/01/19 OA</t>
  </si>
  <si>
    <t>15/02/19 OA</t>
  </si>
  <si>
    <t xml:space="preserve">OUATTARA </t>
  </si>
  <si>
    <t>15/02/19</t>
  </si>
  <si>
    <t>02+AV03/19</t>
  </si>
  <si>
    <t>ETAT DES ENCAISSEMENTS : MOIS DE FEVRIER  2019</t>
  </si>
  <si>
    <t>CCGIM</t>
  </si>
  <si>
    <t>ETAT DES ENCAISSEMENTS : MOIS DE MARS  2019</t>
  </si>
  <si>
    <t>ETAT DES ENCAISSEMENTS : MOIS DE JANVIER  2019</t>
  </si>
  <si>
    <t>19/02/19 TY</t>
  </si>
  <si>
    <t>OUATTARA</t>
  </si>
  <si>
    <t>26/02/19 OM</t>
  </si>
  <si>
    <t>16/03/19</t>
  </si>
  <si>
    <t xml:space="preserve">ESPECES </t>
  </si>
  <si>
    <t>TRAORE</t>
  </si>
  <si>
    <t>10/03/19</t>
  </si>
  <si>
    <t>ETAT DES ENCAISSEMENTS : MOIS D AVRIL  2019</t>
  </si>
  <si>
    <t>COULIBALY PEH ZOUMANA SESILIE FIN MARS 2019</t>
  </si>
  <si>
    <t>10/04/19</t>
  </si>
  <si>
    <t>10/04/20</t>
  </si>
  <si>
    <t>10/04/21</t>
  </si>
  <si>
    <t>10/04/22</t>
  </si>
  <si>
    <t>04/05/19</t>
  </si>
  <si>
    <t>TRAORE Y</t>
  </si>
  <si>
    <t>OUAT</t>
  </si>
  <si>
    <t>16/04/19</t>
  </si>
  <si>
    <t>REGULARISATION 03/2019 APPARTEMENT N°1</t>
  </si>
  <si>
    <t>ETAT DES ENCAISSEMENTS : MOIS DE MAI  2019</t>
  </si>
  <si>
    <t>10/05/19</t>
  </si>
  <si>
    <t>M.TRAORE</t>
  </si>
  <si>
    <t>ETAT DES ENCAISSEMENTS : MOIS DE JUIN  2019</t>
  </si>
  <si>
    <t>12/06/19</t>
  </si>
  <si>
    <t>ESPECES</t>
  </si>
  <si>
    <t>COMMISSION CCGIM MAI 2019</t>
  </si>
  <si>
    <t>PERCU PAR LE PROPRIETAIRE</t>
  </si>
  <si>
    <t>RESTE A VERSER LE 15/06/2019</t>
  </si>
  <si>
    <t>15/06/19</t>
  </si>
  <si>
    <t>10/06/19</t>
  </si>
  <si>
    <t>ETAT DES ENCAISSEMENTS : MOIS DE JUILLET  2019</t>
  </si>
  <si>
    <t>10/07/19</t>
  </si>
  <si>
    <t>M TY</t>
  </si>
  <si>
    <t>59578360-01683974</t>
  </si>
  <si>
    <t>26/06/19</t>
  </si>
  <si>
    <t xml:space="preserve"> M TY</t>
  </si>
  <si>
    <t>11/07/19</t>
  </si>
  <si>
    <t>MONTANT VERSE LE 16 AOUT 2019</t>
  </si>
  <si>
    <t>16/08/19</t>
  </si>
  <si>
    <t>10/08/19</t>
  </si>
  <si>
    <t>06+07/19M TY</t>
  </si>
  <si>
    <t>ETAT DES ENCAISSEMENTS : MOIS DE AOUT  2019</t>
  </si>
  <si>
    <t>ETAT DES ENCAISSEMENTS : MOIS DE SEPTEMBRE  2019</t>
  </si>
  <si>
    <t>10/09/19</t>
  </si>
  <si>
    <t>AV 09/19 TY</t>
  </si>
  <si>
    <t>CIRMA (BIRMA SALIF)</t>
  </si>
  <si>
    <t>22504588-07406846</t>
  </si>
  <si>
    <t>11/09/19</t>
  </si>
  <si>
    <t>CONTRATS  LOCATIFS 2 DEUX PIECES  N° 7 +8</t>
  </si>
  <si>
    <t>16/09/19</t>
  </si>
  <si>
    <t>ETAT DES ENCAISSEMENTS : MOIS D'OCTOBRE  2019</t>
  </si>
  <si>
    <t>CIRMA (BIRMA SALIF RAIS)</t>
  </si>
  <si>
    <t>AV 07+08/19 M TY</t>
  </si>
  <si>
    <t>CIRMA (ALLANGBA KOUAME)</t>
  </si>
  <si>
    <t>49308015-40116579</t>
  </si>
  <si>
    <t>ENCAISSE PAR M OUATTARA</t>
  </si>
  <si>
    <t>2 MOIS D'AVANCE + 2 MOIS DE CAUTION + 40 000 F POUR LE CCGIM VERSES A M OUATTARA 01/09/2019 (14/09/2019)</t>
  </si>
  <si>
    <t>10/01/19</t>
  </si>
  <si>
    <t>06/01/19</t>
  </si>
  <si>
    <t>14/10/19</t>
  </si>
  <si>
    <t>08/10/19</t>
  </si>
  <si>
    <t>24/09/19</t>
  </si>
  <si>
    <t>11/10/19</t>
  </si>
  <si>
    <t>21/09/19 ESP</t>
  </si>
  <si>
    <t>ENCAISSE PAR M TRAORE</t>
  </si>
  <si>
    <t>REGULARISATION: REVERSEMENT AVANCES 2 MOIS N°8</t>
  </si>
  <si>
    <t>ETAT DES ENCAISSEMENTS : MOIS D'OCTOBRE  2019 CORRIGE</t>
  </si>
  <si>
    <t xml:space="preserve">ETAT DES ENCAISSEMENTS : MOIS DE NOVEMBRE  2019 </t>
  </si>
  <si>
    <t>10/11/19</t>
  </si>
  <si>
    <t>25/11/19</t>
  </si>
  <si>
    <t>30/11/19</t>
  </si>
  <si>
    <t>19/11/19</t>
  </si>
  <si>
    <t>22504588-06139309</t>
  </si>
  <si>
    <t>COMMISSION CCGIM AVANCEE</t>
  </si>
  <si>
    <t>07/12/19</t>
  </si>
  <si>
    <t>Propriétaire</t>
  </si>
  <si>
    <t xml:space="preserve">ETAT DES ENCAISSEMENTS : MOIS DE DECEMBRE  2019 </t>
  </si>
  <si>
    <t>KONE YOUSSOUF AYMAR</t>
  </si>
  <si>
    <t>48713544-01104744</t>
  </si>
  <si>
    <t>10/12/19</t>
  </si>
  <si>
    <t>AV12/19+01/20</t>
  </si>
  <si>
    <t>11/12/19</t>
  </si>
  <si>
    <t>CAUTION 2 MOIS PAYES  80 000 F A M TRAORE YOUSSOUF LE 10/12/2019</t>
  </si>
  <si>
    <t>05/12/19</t>
  </si>
  <si>
    <t>PART KONE</t>
  </si>
  <si>
    <r>
      <t>PART KONE 75 000 F REMIS A M KONE YACOUBA LE 07/01/2020 25</t>
    </r>
    <r>
      <rPr>
        <sz val="11"/>
        <color theme="1"/>
        <rFont val="Calibri"/>
        <family val="2"/>
      </rPr>
      <t>% caution CCGIM</t>
    </r>
  </si>
  <si>
    <t xml:space="preserve">ETAT DES ENCAISSEMENTS : MOIS DE JANVIER  2020 </t>
  </si>
  <si>
    <t>11/01/20</t>
  </si>
  <si>
    <t>10/01/20</t>
  </si>
  <si>
    <t>AV 12/19+01/20</t>
  </si>
  <si>
    <t>13/01/20</t>
  </si>
  <si>
    <t>M TRAORE Y</t>
  </si>
  <si>
    <t>ENCAISSE PAR LE PROPRIETAIRE N°4</t>
  </si>
  <si>
    <t xml:space="preserve">ETAT DES ENCAISSEMENTS : MOIS DE FEVRIER  2020 </t>
  </si>
  <si>
    <t>10/02/20</t>
  </si>
  <si>
    <t>Proprietaire</t>
  </si>
  <si>
    <t>17/01/20 Esp</t>
  </si>
  <si>
    <t>17/02/20</t>
  </si>
  <si>
    <t>18/02/20</t>
  </si>
  <si>
    <t xml:space="preserve">ETAT DES ENCAISSEMENTS : MOIS DE MARS  2020 </t>
  </si>
  <si>
    <t>DÉJÀ ENCAISSE PAR LE PROPRIETAIRE</t>
  </si>
  <si>
    <t>RESTE A VERSER A N'SIA BANQUE</t>
  </si>
  <si>
    <t>N'SIA BANQUE: 01230 3034372473507</t>
  </si>
  <si>
    <t>10/03/20</t>
  </si>
  <si>
    <t>TRAORE YOUSSOUF</t>
  </si>
  <si>
    <t>07/03/20</t>
  </si>
  <si>
    <t>BACI</t>
  </si>
  <si>
    <t>14/03/20</t>
  </si>
  <si>
    <t xml:space="preserve">ETAT DES ENCAISSEMENTS : MOIS D'AVRIL  2020 </t>
  </si>
  <si>
    <t>11/04/20</t>
  </si>
  <si>
    <t>14/04/20</t>
  </si>
  <si>
    <t>20/03/20</t>
  </si>
  <si>
    <t xml:space="preserve">ETAT DES ENCAISSEMENTS : MOIS DE MAI  2020 </t>
  </si>
  <si>
    <t>11/05/20</t>
  </si>
  <si>
    <t>14/05/20</t>
  </si>
  <si>
    <t xml:space="preserve">ETAT DES ENCAISSEMENTS : MOIS DE JUIN  2020 </t>
  </si>
  <si>
    <t>11/06/20</t>
  </si>
  <si>
    <t>06/06/20</t>
  </si>
  <si>
    <t>13/06/20</t>
  </si>
  <si>
    <t>ENCAISSE PAR LE PROPRIETAIRE</t>
  </si>
  <si>
    <t xml:space="preserve">ETAT DES ENCAISSEMENTS : MOIS DE JUILLET  2020 </t>
  </si>
  <si>
    <t>04/07/20</t>
  </si>
  <si>
    <t>11/07/20</t>
  </si>
  <si>
    <t>12/07 M TY</t>
  </si>
  <si>
    <t>PROPRIETAIRE</t>
  </si>
  <si>
    <t>16/07/20</t>
  </si>
  <si>
    <t>08/07 MTN</t>
  </si>
  <si>
    <t>25/07/20</t>
  </si>
  <si>
    <t>13/08/20</t>
  </si>
  <si>
    <t>12/08/20</t>
  </si>
  <si>
    <t xml:space="preserve">ETAT DES ENCAISSEMENTS : MOIS DE SEPTEMBRE  2020 </t>
  </si>
  <si>
    <t xml:space="preserve">ETAT DES ENCAISSEMENTS : MOIS D'AOUT  2020 </t>
  </si>
  <si>
    <t>21/08/20</t>
  </si>
  <si>
    <t>15/08 OM</t>
  </si>
  <si>
    <t>14/09/20</t>
  </si>
  <si>
    <t>13/09/20</t>
  </si>
  <si>
    <t xml:space="preserve">ETAT DES ENCAISSEMENTS : MOIS D'OCTOBRE  2020 </t>
  </si>
  <si>
    <t>29/09/20</t>
  </si>
  <si>
    <t>10/10/20</t>
  </si>
  <si>
    <t>14/10/20</t>
  </si>
  <si>
    <t xml:space="preserve">ETAT DES ENCAISSEMENTS : MOIS DE NOVEMBRE  2020 </t>
  </si>
  <si>
    <t>24/10/20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</si>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</sst>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164" fontId="3" fillId="0" borderId="0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Fill="1" applyBorder="1"/>
    <xf numFmtId="49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2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139" t="s">
        <v>49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18" t="s">
        <v>20</v>
      </c>
      <c r="E7" s="1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106</v>
      </c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107</v>
      </c>
      <c r="L15" s="21" t="s">
        <v>73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 t="shared" si="0"/>
        <v>30000</v>
      </c>
      <c r="K16" s="3" t="s">
        <v>106</v>
      </c>
      <c r="L16" s="21"/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/>
      <c r="G17" s="4"/>
      <c r="H17" s="4">
        <v>30000</v>
      </c>
      <c r="I17" s="4"/>
      <c r="J17" s="4">
        <f t="shared" si="0"/>
        <v>30000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/>
      <c r="G18" s="4"/>
      <c r="H18" s="4">
        <v>35000</v>
      </c>
      <c r="I18" s="4"/>
      <c r="J18" s="4">
        <f t="shared" si="0"/>
        <v>35000</v>
      </c>
      <c r="K18" s="3"/>
      <c r="L18" s="22"/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/>
      <c r="L19" s="22"/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/>
      <c r="L20" s="5"/>
    </row>
    <row r="21" spans="1:12" ht="21" customHeight="1" x14ac:dyDescent="0.25">
      <c r="A21" s="135" t="s">
        <v>6</v>
      </c>
      <c r="B21" s="135"/>
      <c r="C21" s="135"/>
      <c r="D21" s="135"/>
      <c r="E21" s="16">
        <f>SUM(E13:E20)</f>
        <v>260000</v>
      </c>
      <c r="F21" s="16">
        <f t="shared" ref="F21:J21" si="1">SUM(F13:F20)</f>
        <v>0</v>
      </c>
      <c r="G21" s="16">
        <f t="shared" si="1"/>
        <v>0</v>
      </c>
      <c r="H21" s="16">
        <f t="shared" si="1"/>
        <v>235000</v>
      </c>
      <c r="I21" s="16">
        <f t="shared" si="1"/>
        <v>0</v>
      </c>
      <c r="J21" s="16">
        <f t="shared" si="1"/>
        <v>235000</v>
      </c>
      <c r="K21" s="3"/>
      <c r="L21" s="14"/>
    </row>
    <row r="22" spans="1:12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-J21*0.1</f>
        <v>-23500</v>
      </c>
    </row>
    <row r="23" spans="1:12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SUM(J21:J22)</f>
        <v>211500</v>
      </c>
    </row>
    <row r="24" spans="1:12" ht="9" customHeight="1" x14ac:dyDescent="0.25"/>
    <row r="25" spans="1:12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</row>
  </sheetData>
  <mergeCells count="11">
    <mergeCell ref="A10:L10"/>
    <mergeCell ref="A4:L4"/>
    <mergeCell ref="C6:I6"/>
    <mergeCell ref="F7:L7"/>
    <mergeCell ref="A9:L9"/>
    <mergeCell ref="J6:L6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4.25" customHeight="1" x14ac:dyDescent="0.25">
      <c r="A2" s="1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13.5" customHeight="1" x14ac:dyDescent="0.25">
      <c r="A3" s="1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3.25" x14ac:dyDescent="0.25">
      <c r="A4" s="139" t="s">
        <v>99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62" t="s">
        <v>20</v>
      </c>
      <c r="E7" s="62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62"/>
      <c r="E8" s="62"/>
      <c r="F8" s="62"/>
      <c r="G8" s="62"/>
      <c r="H8" s="62"/>
      <c r="I8" s="62"/>
      <c r="J8" s="62"/>
      <c r="K8" s="60"/>
      <c r="L8" s="6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142"/>
      <c r="N17" s="143"/>
      <c r="O17" s="143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1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-28000</v>
      </c>
    </row>
    <row r="23" spans="1:15" ht="21" customHeight="1" x14ac:dyDescent="0.3">
      <c r="A23" s="144" t="s">
        <v>113</v>
      </c>
      <c r="B23" s="145"/>
      <c r="C23" s="145"/>
      <c r="D23" s="145"/>
      <c r="E23" s="145"/>
      <c r="F23" s="145"/>
      <c r="G23" s="145"/>
      <c r="H23" s="145"/>
      <c r="I23" s="146"/>
      <c r="J23" s="15">
        <v>-90000</v>
      </c>
    </row>
    <row r="24" spans="1:15" ht="21" customHeight="1" x14ac:dyDescent="0.3">
      <c r="A24" s="144" t="s">
        <v>114</v>
      </c>
      <c r="B24" s="145"/>
      <c r="C24" s="145"/>
      <c r="D24" s="145"/>
      <c r="E24" s="145"/>
      <c r="F24" s="145"/>
      <c r="G24" s="145"/>
      <c r="H24" s="145"/>
      <c r="I24" s="146"/>
      <c r="J24" s="15">
        <v>80000</v>
      </c>
    </row>
    <row r="25" spans="1:15" ht="19.5" customHeight="1" x14ac:dyDescent="0.3">
      <c r="A25" s="136" t="s">
        <v>17</v>
      </c>
      <c r="B25" s="136"/>
      <c r="C25" s="136"/>
      <c r="D25" s="136"/>
      <c r="E25" s="136"/>
      <c r="F25" s="136"/>
      <c r="G25" s="136"/>
      <c r="H25" s="136"/>
      <c r="I25" s="136"/>
      <c r="J25" s="43">
        <f>SUM(J21:J24)</f>
        <v>242000</v>
      </c>
    </row>
    <row r="26" spans="1:15" x14ac:dyDescent="0.25">
      <c r="A26" s="137" t="s">
        <v>58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</row>
    <row r="27" spans="1:15" x14ac:dyDescent="0.25">
      <c r="D27" s="33"/>
    </row>
    <row r="28" spans="1:15" x14ac:dyDescent="0.25">
      <c r="E28" s="33"/>
    </row>
  </sheetData>
  <mergeCells count="14">
    <mergeCell ref="A10:L10"/>
    <mergeCell ref="A4:L4"/>
    <mergeCell ref="C6:I6"/>
    <mergeCell ref="J6:L6"/>
    <mergeCell ref="F7:L7"/>
    <mergeCell ref="A9:L9"/>
    <mergeCell ref="A26:L26"/>
    <mergeCell ref="K11:L11"/>
    <mergeCell ref="M17:O17"/>
    <mergeCell ref="A21:D21"/>
    <mergeCell ref="A22:I22"/>
    <mergeCell ref="A25:I25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ht="23.25" x14ac:dyDescent="0.25">
      <c r="A4" s="139" t="s">
        <v>115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67" t="s">
        <v>20</v>
      </c>
      <c r="E7" s="67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142"/>
      <c r="N17" s="143"/>
      <c r="O17" s="143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6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-28000</v>
      </c>
    </row>
    <row r="23" spans="1:15" ht="21" customHeight="1" x14ac:dyDescent="0.3">
      <c r="A23" s="144" t="s">
        <v>113</v>
      </c>
      <c r="B23" s="145"/>
      <c r="C23" s="145"/>
      <c r="D23" s="145"/>
      <c r="E23" s="145"/>
      <c r="F23" s="145"/>
      <c r="G23" s="145"/>
      <c r="H23" s="145"/>
      <c r="I23" s="146"/>
      <c r="J23" s="15">
        <v>-140000</v>
      </c>
    </row>
    <row r="24" spans="1:15" ht="21" customHeight="1" x14ac:dyDescent="0.3">
      <c r="A24" s="144" t="s">
        <v>114</v>
      </c>
      <c r="B24" s="145"/>
      <c r="C24" s="145"/>
      <c r="D24" s="145"/>
      <c r="E24" s="145"/>
      <c r="F24" s="145"/>
      <c r="G24" s="145"/>
      <c r="H24" s="145"/>
      <c r="I24" s="146"/>
      <c r="J24" s="15">
        <v>80000</v>
      </c>
    </row>
    <row r="25" spans="1:15" ht="19.5" customHeight="1" x14ac:dyDescent="0.3">
      <c r="A25" s="136" t="s">
        <v>17</v>
      </c>
      <c r="B25" s="136"/>
      <c r="C25" s="136"/>
      <c r="D25" s="136"/>
      <c r="E25" s="136"/>
      <c r="F25" s="136"/>
      <c r="G25" s="136"/>
      <c r="H25" s="136"/>
      <c r="I25" s="136"/>
      <c r="J25" s="43">
        <f>SUM(J21:J24)</f>
        <v>192000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37" t="s">
        <v>58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4.25" customHeight="1" x14ac:dyDescent="0.25">
      <c r="A2" s="1" t="s">
        <v>12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3.5" customHeight="1" x14ac:dyDescent="0.25">
      <c r="A3" s="1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3.25" x14ac:dyDescent="0.25">
      <c r="A4" s="139" t="s">
        <v>116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73" t="s">
        <v>20</v>
      </c>
      <c r="E7" s="73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73"/>
      <c r="E8" s="73"/>
      <c r="F8" s="73"/>
      <c r="G8" s="73"/>
      <c r="H8" s="73"/>
      <c r="I8" s="73"/>
      <c r="J8" s="73"/>
      <c r="K8" s="71"/>
      <c r="L8" s="71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118</v>
      </c>
      <c r="L13" s="21" t="s">
        <v>124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119</v>
      </c>
      <c r="L15" s="21" t="s">
        <v>124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/>
      <c r="I16" s="4"/>
      <c r="J16" s="4">
        <f t="shared" si="0"/>
        <v>0</v>
      </c>
      <c r="K16" s="3"/>
      <c r="L16" s="22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/>
      <c r="I17" s="4"/>
      <c r="J17" s="4"/>
      <c r="K17" s="3"/>
      <c r="L17" s="3"/>
      <c r="M17" s="142"/>
      <c r="N17" s="143"/>
      <c r="O17" s="143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120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/>
      <c r="L19" s="26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117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250000</v>
      </c>
      <c r="F21" s="16">
        <f t="shared" ref="F21:J21" si="1">SUM(F13:F20)</f>
        <v>305000</v>
      </c>
      <c r="G21" s="16">
        <f t="shared" si="1"/>
        <v>47000</v>
      </c>
      <c r="H21" s="16">
        <f t="shared" si="1"/>
        <v>150000</v>
      </c>
      <c r="I21" s="16">
        <f t="shared" si="1"/>
        <v>0</v>
      </c>
      <c r="J21" s="16">
        <f t="shared" si="1"/>
        <v>150000</v>
      </c>
      <c r="K21" s="3" t="s">
        <v>123</v>
      </c>
      <c r="L21" s="72"/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-15000</v>
      </c>
    </row>
    <row r="23" spans="1:15" ht="21" customHeight="1" x14ac:dyDescent="0.3">
      <c r="A23" s="144" t="s">
        <v>113</v>
      </c>
      <c r="B23" s="145"/>
      <c r="C23" s="145"/>
      <c r="D23" s="145"/>
      <c r="E23" s="145"/>
      <c r="F23" s="145"/>
      <c r="G23" s="145"/>
      <c r="H23" s="145"/>
      <c r="I23" s="146"/>
      <c r="J23" s="15">
        <f>-(J13+J15)</f>
        <v>-80000</v>
      </c>
    </row>
    <row r="24" spans="1:15" ht="21" customHeight="1" x14ac:dyDescent="0.3">
      <c r="A24" s="144" t="s">
        <v>122</v>
      </c>
      <c r="B24" s="145"/>
      <c r="C24" s="145"/>
      <c r="D24" s="145"/>
      <c r="E24" s="145"/>
      <c r="F24" s="145"/>
      <c r="G24" s="145"/>
      <c r="H24" s="145"/>
      <c r="I24" s="146"/>
      <c r="J24" s="15">
        <v>8000</v>
      </c>
    </row>
    <row r="25" spans="1:15" ht="19.5" customHeight="1" x14ac:dyDescent="0.3">
      <c r="A25" s="136" t="s">
        <v>17</v>
      </c>
      <c r="B25" s="136"/>
      <c r="C25" s="136"/>
      <c r="D25" s="136"/>
      <c r="E25" s="136"/>
      <c r="F25" s="136"/>
      <c r="G25" s="136"/>
      <c r="H25" s="136"/>
      <c r="I25" s="136"/>
      <c r="J25" s="43">
        <f>SUM(J21:J24)</f>
        <v>63000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37" t="s">
        <v>58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6" workbookViewId="0">
      <selection activeCell="N21" sqref="N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4.25" customHeight="1" x14ac:dyDescent="0.25">
      <c r="A2" s="1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3.5" customHeight="1" x14ac:dyDescent="0.25">
      <c r="A3" s="1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23.25" x14ac:dyDescent="0.25">
      <c r="A4" s="139" t="s">
        <v>125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A5" s="79"/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77" t="s">
        <v>20</v>
      </c>
      <c r="E7" s="77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77"/>
      <c r="E8" s="77"/>
      <c r="F8" s="77"/>
      <c r="G8" s="77"/>
      <c r="H8" s="77"/>
      <c r="I8" s="77"/>
      <c r="J8" s="77"/>
      <c r="K8" s="75"/>
      <c r="L8" s="75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1"/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66000</v>
      </c>
      <c r="G16" s="4">
        <v>6000</v>
      </c>
      <c r="H16" s="4"/>
      <c r="I16" s="4"/>
      <c r="J16" s="4"/>
      <c r="K16" s="3"/>
      <c r="L16" s="22"/>
    </row>
    <row r="17" spans="1:15" ht="20.25" customHeight="1" x14ac:dyDescent="0.25">
      <c r="A17" s="5">
        <v>4</v>
      </c>
      <c r="B17" s="11" t="s">
        <v>126</v>
      </c>
      <c r="C17" s="12">
        <v>6</v>
      </c>
      <c r="D17" s="6" t="s">
        <v>127</v>
      </c>
      <c r="E17" s="4">
        <v>40000</v>
      </c>
      <c r="F17" s="4"/>
      <c r="G17" s="4"/>
      <c r="H17" s="4">
        <v>40000</v>
      </c>
      <c r="I17" s="4">
        <v>40000</v>
      </c>
      <c r="J17" s="4">
        <f t="shared" ref="J17:J20" si="0">SUM(H17:I17)</f>
        <v>80000</v>
      </c>
      <c r="K17" s="3" t="s">
        <v>128</v>
      </c>
      <c r="L17" s="80" t="s">
        <v>129</v>
      </c>
      <c r="M17" s="21" t="s">
        <v>133</v>
      </c>
      <c r="N17" s="85"/>
      <c r="O17" s="85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132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>
        <v>44000</v>
      </c>
      <c r="G19" s="4">
        <v>4000</v>
      </c>
      <c r="H19" s="4">
        <v>40000</v>
      </c>
      <c r="I19" s="4">
        <v>40000</v>
      </c>
      <c r="J19" s="4">
        <f t="shared" si="0"/>
        <v>80000</v>
      </c>
      <c r="K19" s="3" t="s">
        <v>132</v>
      </c>
      <c r="L19" s="26" t="s">
        <v>73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128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260000</v>
      </c>
      <c r="F21" s="16">
        <f t="shared" ref="F21:J21" si="1">SUM(F13:F20)</f>
        <v>175000</v>
      </c>
      <c r="G21" s="16">
        <f t="shared" si="1"/>
        <v>27000</v>
      </c>
      <c r="H21" s="16">
        <f t="shared" si="1"/>
        <v>200000</v>
      </c>
      <c r="I21" s="16">
        <f t="shared" si="1"/>
        <v>80000</v>
      </c>
      <c r="J21" s="16">
        <f t="shared" si="1"/>
        <v>280000</v>
      </c>
      <c r="K21" s="3" t="s">
        <v>130</v>
      </c>
      <c r="L21" s="76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-J21*0.1</f>
        <v>-28000</v>
      </c>
    </row>
    <row r="23" spans="1:15" ht="21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SUM(J21:J22)</f>
        <v>252000</v>
      </c>
    </row>
    <row r="24" spans="1:15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5" ht="15.75" x14ac:dyDescent="0.25">
      <c r="A25" s="5">
        <v>4</v>
      </c>
      <c r="B25" s="11" t="s">
        <v>126</v>
      </c>
      <c r="C25" s="12">
        <v>6</v>
      </c>
      <c r="D25" s="6" t="s">
        <v>127</v>
      </c>
      <c r="E25" s="4">
        <v>40000</v>
      </c>
      <c r="F25" s="4"/>
      <c r="G25" s="4"/>
      <c r="H25" s="4">
        <v>40000</v>
      </c>
      <c r="I25" s="4">
        <v>40000</v>
      </c>
      <c r="J25" s="4">
        <f t="shared" ref="J25" si="2">SUM(H25:I25)</f>
        <v>80000</v>
      </c>
      <c r="K25" s="3" t="s">
        <v>128</v>
      </c>
      <c r="L25" s="80" t="s">
        <v>129</v>
      </c>
    </row>
    <row r="26" spans="1:15" x14ac:dyDescent="0.25">
      <c r="A26" s="149" t="s">
        <v>131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</row>
    <row r="27" spans="1:15" x14ac:dyDescent="0.25">
      <c r="A27" s="137" t="s">
        <v>134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</sheetData>
  <mergeCells count="12">
    <mergeCell ref="A27:L27"/>
    <mergeCell ref="A26:L26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5" ht="14.25" customHeight="1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5" ht="13.5" customHeight="1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5" ht="23.25" x14ac:dyDescent="0.25">
      <c r="A4" s="139" t="s">
        <v>135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81" t="s">
        <v>20</v>
      </c>
      <c r="E7" s="8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81"/>
      <c r="E8" s="81"/>
      <c r="F8" s="81"/>
      <c r="G8" s="81"/>
      <c r="H8" s="81"/>
      <c r="I8" s="81"/>
      <c r="J8" s="81"/>
      <c r="K8" s="83"/>
      <c r="L8" s="8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65000</v>
      </c>
      <c r="G13" s="4">
        <v>10000</v>
      </c>
      <c r="H13" s="4">
        <v>75000</v>
      </c>
      <c r="I13" s="4">
        <v>15000</v>
      </c>
      <c r="J13" s="4">
        <f>SUM(H13:I13)</f>
        <v>90000</v>
      </c>
      <c r="K13" s="3" t="s">
        <v>136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40000</v>
      </c>
      <c r="I14" s="4"/>
      <c r="J14" s="4">
        <f t="shared" ref="J14:J18" si="0">SUM(H14:I14)</f>
        <v>40000</v>
      </c>
      <c r="K14" s="3" t="s">
        <v>137</v>
      </c>
      <c r="L14" s="90" t="s">
        <v>140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66000</v>
      </c>
      <c r="G15" s="4">
        <v>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/>
      <c r="I16" s="4"/>
      <c r="J16" s="4"/>
      <c r="K16" s="3" t="s">
        <v>128</v>
      </c>
      <c r="L16" s="80" t="s">
        <v>138</v>
      </c>
      <c r="M16" s="21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136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136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/>
      <c r="G19" s="4">
        <v>3000</v>
      </c>
      <c r="H19" s="4"/>
      <c r="I19" s="4"/>
      <c r="J19" s="4"/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315000</v>
      </c>
      <c r="F20" s="16">
        <f t="shared" ref="F20:I20" si="1">SUM(F13:F19)</f>
        <v>164000</v>
      </c>
      <c r="G20" s="16">
        <f t="shared" si="1"/>
        <v>30000</v>
      </c>
      <c r="H20" s="16">
        <f t="shared" si="1"/>
        <v>195000</v>
      </c>
      <c r="I20" s="16">
        <f t="shared" si="1"/>
        <v>15000</v>
      </c>
      <c r="J20" s="16">
        <f>SUM(J13:J19)</f>
        <v>210000</v>
      </c>
      <c r="K20" s="3" t="s">
        <v>139</v>
      </c>
      <c r="L20" s="84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-21000</v>
      </c>
    </row>
    <row r="22" spans="1:12" ht="21" customHeight="1" x14ac:dyDescent="0.3">
      <c r="A22" s="144" t="s">
        <v>141</v>
      </c>
      <c r="B22" s="145"/>
      <c r="C22" s="145"/>
      <c r="D22" s="145"/>
      <c r="E22" s="145"/>
      <c r="F22" s="145"/>
      <c r="G22" s="145"/>
      <c r="H22" s="145"/>
      <c r="I22" s="146"/>
      <c r="J22" s="15">
        <v>-40000</v>
      </c>
    </row>
    <row r="23" spans="1:12" ht="21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149000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</sheetData>
  <mergeCells count="11">
    <mergeCell ref="K11:L11"/>
    <mergeCell ref="A20:D20"/>
    <mergeCell ref="A21:I21"/>
    <mergeCell ref="A23:I23"/>
    <mergeCell ref="A4:L4"/>
    <mergeCell ref="C6:I6"/>
    <mergeCell ref="J6:L6"/>
    <mergeCell ref="F7:L7"/>
    <mergeCell ref="A9:L9"/>
    <mergeCell ref="A10:L10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4" sqref="E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5" ht="14.25" customHeight="1" x14ac:dyDescent="0.25">
      <c r="A2" s="1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5" ht="13.5" customHeight="1" x14ac:dyDescent="0.25">
      <c r="A3" s="1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5" ht="23.25" x14ac:dyDescent="0.25">
      <c r="A4" s="139" t="s">
        <v>142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88" t="s">
        <v>20</v>
      </c>
      <c r="E7" s="88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88"/>
      <c r="E8" s="88"/>
      <c r="F8" s="88"/>
      <c r="G8" s="88"/>
      <c r="H8" s="88"/>
      <c r="I8" s="88"/>
      <c r="J8" s="88"/>
      <c r="K8" s="86"/>
      <c r="L8" s="86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50000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146</v>
      </c>
      <c r="L13" s="90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30000</v>
      </c>
      <c r="I14" s="4"/>
      <c r="J14" s="4">
        <f t="shared" ref="J14:J19" si="0">SUM(H14:I14)</f>
        <v>30000</v>
      </c>
      <c r="K14" s="3" t="s">
        <v>143</v>
      </c>
      <c r="L14" s="90" t="s">
        <v>144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110000</v>
      </c>
      <c r="G15" s="4">
        <v>10000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>
        <v>40000</v>
      </c>
      <c r="I16" s="4"/>
      <c r="J16" s="4">
        <f t="shared" si="0"/>
        <v>40000</v>
      </c>
      <c r="K16" s="3" t="s">
        <v>147</v>
      </c>
      <c r="L16" s="1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147</v>
      </c>
      <c r="L17" s="1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147</v>
      </c>
      <c r="L18" s="1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>
        <v>47000</v>
      </c>
      <c r="G19" s="4">
        <v>7000</v>
      </c>
      <c r="H19" s="4">
        <v>40000</v>
      </c>
      <c r="I19" s="4">
        <v>40000</v>
      </c>
      <c r="J19" s="4">
        <f t="shared" si="0"/>
        <v>80000</v>
      </c>
      <c r="K19" s="3" t="s">
        <v>146</v>
      </c>
      <c r="L19" s="90" t="s">
        <v>145</v>
      </c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315000</v>
      </c>
      <c r="F20" s="16">
        <f t="shared" ref="F20:J20" si="1">SUM(F13:F19)</f>
        <v>240000</v>
      </c>
      <c r="G20" s="16">
        <f t="shared" si="1"/>
        <v>38000</v>
      </c>
      <c r="H20" s="16">
        <f t="shared" si="1"/>
        <v>240000</v>
      </c>
      <c r="I20" s="16">
        <f t="shared" si="1"/>
        <v>40000</v>
      </c>
      <c r="J20" s="16">
        <f t="shared" si="1"/>
        <v>280000</v>
      </c>
      <c r="K20" s="3" t="s">
        <v>147</v>
      </c>
      <c r="L20" s="87"/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-28000</v>
      </c>
    </row>
    <row r="22" spans="1:12" ht="21" customHeight="1" x14ac:dyDescent="0.3">
      <c r="A22" s="136" t="s">
        <v>17</v>
      </c>
      <c r="B22" s="136"/>
      <c r="C22" s="136"/>
      <c r="D22" s="136"/>
      <c r="E22" s="136"/>
      <c r="F22" s="136"/>
      <c r="G22" s="136"/>
      <c r="H22" s="136"/>
      <c r="I22" s="136"/>
      <c r="J22" s="15">
        <f>SUM(J20:J21)</f>
        <v>252000</v>
      </c>
    </row>
    <row r="23" spans="1:12" ht="21" customHeight="1" x14ac:dyDescent="0.3">
      <c r="A23" s="136" t="s">
        <v>149</v>
      </c>
      <c r="B23" s="136"/>
      <c r="C23" s="136"/>
      <c r="D23" s="136"/>
      <c r="E23" s="136"/>
      <c r="F23" s="136"/>
      <c r="G23" s="136"/>
      <c r="H23" s="136"/>
      <c r="I23" s="136"/>
      <c r="J23" s="15">
        <f>J13+J14</f>
        <v>80000</v>
      </c>
    </row>
    <row r="24" spans="1:12" ht="19.5" customHeight="1" x14ac:dyDescent="0.3">
      <c r="A24" s="152" t="s">
        <v>150</v>
      </c>
      <c r="B24" s="152"/>
      <c r="C24" s="152"/>
      <c r="D24" s="152"/>
      <c r="E24" s="152"/>
      <c r="F24" s="152"/>
      <c r="G24" s="152"/>
      <c r="H24" s="152"/>
      <c r="I24" s="152"/>
      <c r="J24" s="43">
        <f>J22-J23</f>
        <v>172000</v>
      </c>
    </row>
    <row r="25" spans="1:12" x14ac:dyDescent="0.25">
      <c r="F25" s="33"/>
    </row>
  </sheetData>
  <mergeCells count="12">
    <mergeCell ref="A23:I23"/>
    <mergeCell ref="A24:I24"/>
    <mergeCell ref="K11:L11"/>
    <mergeCell ref="A20:D20"/>
    <mergeCell ref="A21:I21"/>
    <mergeCell ref="A22:I22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5" ht="14.25" customHeight="1" x14ac:dyDescent="0.25">
      <c r="A2" s="1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5" ht="13.5" customHeight="1" x14ac:dyDescent="0.25">
      <c r="A3" s="1" t="s">
        <v>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5" ht="23.25" x14ac:dyDescent="0.25">
      <c r="A4" s="139" t="s">
        <v>148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91" t="s">
        <v>20</v>
      </c>
      <c r="E7" s="9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91"/>
      <c r="E8" s="91"/>
      <c r="F8" s="91"/>
      <c r="G8" s="91"/>
      <c r="H8" s="91"/>
      <c r="I8" s="91"/>
      <c r="J8" s="91"/>
      <c r="K8" s="93"/>
      <c r="L8" s="9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152</v>
      </c>
      <c r="L13" s="90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43000</v>
      </c>
      <c r="G14" s="4">
        <v>3000</v>
      </c>
      <c r="H14" s="4">
        <v>40000</v>
      </c>
      <c r="I14" s="4"/>
      <c r="J14" s="4">
        <f t="shared" ref="J14:J19" si="0">SUM(H14:I14)</f>
        <v>40000</v>
      </c>
      <c r="K14" s="3" t="s">
        <v>152</v>
      </c>
      <c r="L14" s="55" t="s">
        <v>153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154000</v>
      </c>
      <c r="G15" s="4">
        <v>14000</v>
      </c>
      <c r="H15" s="4">
        <v>40000</v>
      </c>
      <c r="I15" s="4">
        <v>10000</v>
      </c>
      <c r="J15" s="4">
        <f t="shared" si="0"/>
        <v>50000</v>
      </c>
      <c r="K15" s="3" t="s">
        <v>152</v>
      </c>
      <c r="L15" s="22" t="s">
        <v>73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4000</v>
      </c>
      <c r="G16" s="4">
        <v>4000</v>
      </c>
      <c r="H16" s="4"/>
      <c r="I16" s="4"/>
      <c r="J16" s="4">
        <f t="shared" si="0"/>
        <v>0</v>
      </c>
      <c r="K16" s="3"/>
      <c r="L16" s="80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8000</v>
      </c>
      <c r="G17" s="4">
        <v>8000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8000</v>
      </c>
      <c r="G18" s="4">
        <v>8000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>
        <v>35000</v>
      </c>
      <c r="I19" s="4"/>
      <c r="J19" s="4">
        <f t="shared" si="0"/>
        <v>35000</v>
      </c>
      <c r="K19" s="3" t="s">
        <v>154</v>
      </c>
      <c r="L19" s="100" t="s">
        <v>155</v>
      </c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299000</v>
      </c>
      <c r="G20" s="16">
        <f t="shared" si="1"/>
        <v>54000</v>
      </c>
      <c r="H20" s="16">
        <f t="shared" si="1"/>
        <v>180000</v>
      </c>
      <c r="I20" s="16">
        <f t="shared" si="1"/>
        <v>10000</v>
      </c>
      <c r="J20" s="16">
        <f t="shared" si="1"/>
        <v>190000</v>
      </c>
      <c r="K20" s="3" t="s">
        <v>156</v>
      </c>
      <c r="L20" s="94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-19000</v>
      </c>
    </row>
    <row r="22" spans="1:12" ht="21" customHeight="1" x14ac:dyDescent="0.3">
      <c r="A22" s="144" t="s">
        <v>149</v>
      </c>
      <c r="B22" s="145"/>
      <c r="C22" s="145"/>
      <c r="D22" s="145"/>
      <c r="E22" s="145"/>
      <c r="F22" s="145"/>
      <c r="G22" s="145"/>
      <c r="H22" s="145"/>
      <c r="I22" s="146"/>
      <c r="J22" s="15">
        <v>-40000</v>
      </c>
    </row>
    <row r="23" spans="1:12" ht="21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131000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</sheetData>
  <mergeCells count="12">
    <mergeCell ref="A25:L25"/>
    <mergeCell ref="A22:I22"/>
    <mergeCell ref="K11:L11"/>
    <mergeCell ref="A20:D20"/>
    <mergeCell ref="A21:I21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16" sqref="F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5" ht="14.25" customHeight="1" x14ac:dyDescent="0.25">
      <c r="A2" s="1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5" ht="13.5" customHeight="1" x14ac:dyDescent="0.25">
      <c r="A3" s="1" t="s">
        <v>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5" ht="23.25" x14ac:dyDescent="0.25">
      <c r="A4" s="139" t="s">
        <v>157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96" t="s">
        <v>20</v>
      </c>
      <c r="E7" s="96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96"/>
      <c r="E8" s="96"/>
      <c r="F8" s="96"/>
      <c r="G8" s="96"/>
      <c r="H8" s="96"/>
      <c r="I8" s="96"/>
      <c r="J8" s="96"/>
      <c r="K8" s="98"/>
      <c r="L8" s="98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158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38000</v>
      </c>
      <c r="G14" s="4">
        <v>3000</v>
      </c>
      <c r="H14" s="4"/>
      <c r="I14" s="4"/>
      <c r="J14" s="4"/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144000</v>
      </c>
      <c r="G15" s="4">
        <v>14000</v>
      </c>
      <c r="H15" s="4"/>
      <c r="I15" s="4"/>
      <c r="J15" s="4"/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/>
      <c r="I16" s="4">
        <v>40000</v>
      </c>
      <c r="J16" s="4">
        <f t="shared" ref="J16:J18" si="0">SUM(H16:I16)</f>
        <v>40000</v>
      </c>
      <c r="K16" s="3" t="s">
        <v>160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/>
      <c r="I17" s="4">
        <v>40000</v>
      </c>
      <c r="J17" s="4">
        <f t="shared" si="0"/>
        <v>40000</v>
      </c>
      <c r="K17" s="3" t="s">
        <v>160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/>
      <c r="I18" s="4">
        <v>40000</v>
      </c>
      <c r="J18" s="4">
        <f t="shared" si="0"/>
        <v>40000</v>
      </c>
      <c r="K18" s="3" t="s">
        <v>160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/>
      <c r="I19" s="4"/>
      <c r="J19" s="4"/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416000</v>
      </c>
      <c r="G20" s="16">
        <f t="shared" si="1"/>
        <v>66000</v>
      </c>
      <c r="H20" s="16">
        <f t="shared" si="1"/>
        <v>65000</v>
      </c>
      <c r="I20" s="105">
        <f t="shared" si="1"/>
        <v>120000</v>
      </c>
      <c r="J20" s="16">
        <f t="shared" si="1"/>
        <v>185000</v>
      </c>
      <c r="K20" s="3" t="s">
        <v>159</v>
      </c>
      <c r="L20" s="99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-18500</v>
      </c>
    </row>
    <row r="22" spans="1:12" ht="21" customHeight="1" x14ac:dyDescent="0.3">
      <c r="A22" s="136" t="s">
        <v>17</v>
      </c>
      <c r="B22" s="136"/>
      <c r="C22" s="136"/>
      <c r="D22" s="136"/>
      <c r="E22" s="136"/>
      <c r="F22" s="136"/>
      <c r="G22" s="136"/>
      <c r="H22" s="136"/>
      <c r="I22" s="136"/>
      <c r="J22" s="15">
        <f>SUM(J20:J21)</f>
        <v>166500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</sheetData>
  <mergeCells count="11">
    <mergeCell ref="K11:L11"/>
    <mergeCell ref="A20:D20"/>
    <mergeCell ref="A21:I21"/>
    <mergeCell ref="A22:I22"/>
    <mergeCell ref="A24:L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7" sqref="H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5" ht="14.25" customHeight="1" x14ac:dyDescent="0.25">
      <c r="A2" s="1" t="s">
        <v>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5" ht="13.5" customHeight="1" x14ac:dyDescent="0.25">
      <c r="A3" s="1" t="s">
        <v>13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5" ht="23.25" x14ac:dyDescent="0.25">
      <c r="A4" s="139" t="s">
        <v>161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01" t="s">
        <v>20</v>
      </c>
      <c r="E7" s="10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01"/>
      <c r="E8" s="101"/>
      <c r="F8" s="101"/>
      <c r="G8" s="101"/>
      <c r="H8" s="101"/>
      <c r="I8" s="101"/>
      <c r="J8" s="101"/>
      <c r="K8" s="103"/>
      <c r="L8" s="10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/>
      <c r="I13" s="4"/>
      <c r="J13" s="4">
        <f>SUM(H13:I13)</f>
        <v>0</v>
      </c>
      <c r="K13" s="3"/>
      <c r="L13" s="21"/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76500</v>
      </c>
      <c r="G14" s="4">
        <v>6500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188000</v>
      </c>
      <c r="G15" s="4">
        <v>18000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162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162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162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45500</v>
      </c>
      <c r="G19" s="4">
        <v>10500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537000</v>
      </c>
      <c r="G20" s="16">
        <f t="shared" si="1"/>
        <v>77000</v>
      </c>
      <c r="H20" s="16">
        <f t="shared" si="1"/>
        <v>120000</v>
      </c>
      <c r="I20" s="16">
        <f t="shared" si="1"/>
        <v>0</v>
      </c>
      <c r="J20" s="16">
        <f t="shared" si="1"/>
        <v>120000</v>
      </c>
      <c r="K20" s="3" t="s">
        <v>163</v>
      </c>
      <c r="L20" s="104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-12000</v>
      </c>
    </row>
    <row r="22" spans="1:12" ht="21" customHeight="1" x14ac:dyDescent="0.3">
      <c r="A22" s="136" t="s">
        <v>17</v>
      </c>
      <c r="B22" s="136"/>
      <c r="C22" s="136"/>
      <c r="D22" s="136"/>
      <c r="E22" s="136"/>
      <c r="F22" s="136"/>
      <c r="G22" s="136"/>
      <c r="H22" s="136"/>
      <c r="I22" s="136"/>
      <c r="J22" s="15">
        <f>SUM(J20:J21)</f>
        <v>108000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</row>
    <row r="26" spans="1:12" x14ac:dyDescent="0.25">
      <c r="F26" s="33"/>
    </row>
  </sheetData>
  <mergeCells count="11">
    <mergeCell ref="K11:L11"/>
    <mergeCell ref="A20:D20"/>
    <mergeCell ref="A21:I21"/>
    <mergeCell ref="A22:I22"/>
    <mergeCell ref="A24:L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5" ht="14.25" customHeight="1" x14ac:dyDescent="0.25">
      <c r="A2" s="1" t="s">
        <v>12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5" ht="13.5" customHeight="1" x14ac:dyDescent="0.25">
      <c r="A3" s="1" t="s">
        <v>13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15" ht="23.25" x14ac:dyDescent="0.25">
      <c r="A4" s="139" t="s">
        <v>164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06" t="s">
        <v>20</v>
      </c>
      <c r="E7" s="106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06"/>
      <c r="E8" s="106"/>
      <c r="F8" s="106"/>
      <c r="G8" s="106"/>
      <c r="H8" s="106"/>
      <c r="I8" s="106"/>
      <c r="J8" s="106"/>
      <c r="K8" s="108"/>
      <c r="L8" s="108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146500</v>
      </c>
      <c r="G13" s="4">
        <v>16500</v>
      </c>
      <c r="H13" s="4"/>
      <c r="I13" s="4">
        <v>65000</v>
      </c>
      <c r="J13" s="4">
        <f>SUM(H13:I13)</f>
        <v>65000</v>
      </c>
      <c r="K13" s="3"/>
      <c r="L13" s="21">
        <v>43968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115000</v>
      </c>
      <c r="G14" s="4">
        <v>10000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232000</v>
      </c>
      <c r="G15" s="4">
        <v>22000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165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165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165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84000</v>
      </c>
      <c r="G19" s="4">
        <v>14000</v>
      </c>
      <c r="H19" s="4">
        <v>35000</v>
      </c>
      <c r="I19" s="4">
        <v>35000</v>
      </c>
      <c r="J19" s="4">
        <f t="shared" si="0"/>
        <v>70000</v>
      </c>
      <c r="K19" s="3" t="s">
        <v>166</v>
      </c>
      <c r="L19" s="21" t="s">
        <v>73</v>
      </c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729500</v>
      </c>
      <c r="G20" s="16">
        <f t="shared" si="1"/>
        <v>94500</v>
      </c>
      <c r="H20" s="16">
        <f t="shared" si="1"/>
        <v>155000</v>
      </c>
      <c r="I20" s="42">
        <f t="shared" si="1"/>
        <v>100000</v>
      </c>
      <c r="J20" s="16">
        <f t="shared" si="1"/>
        <v>255000</v>
      </c>
      <c r="K20" s="3" t="s">
        <v>167</v>
      </c>
      <c r="L20" s="109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-25500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>
        <v>-65000</v>
      </c>
    </row>
    <row r="23" spans="1:12" ht="21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164500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F26" s="33"/>
    </row>
    <row r="27" spans="1:12" x14ac:dyDescent="0.25">
      <c r="F27" s="33"/>
    </row>
  </sheetData>
  <mergeCells count="12">
    <mergeCell ref="K11:L11"/>
    <mergeCell ref="A20:D20"/>
    <mergeCell ref="A21:I21"/>
    <mergeCell ref="A23:I23"/>
    <mergeCell ref="A25:L25"/>
    <mergeCell ref="A22:I22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139" t="s">
        <v>46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4" t="s">
        <v>20</v>
      </c>
      <c r="E7" s="24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40</v>
      </c>
      <c r="L13" s="21">
        <v>43511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>
        <v>25000</v>
      </c>
      <c r="J14" s="4">
        <f t="shared" ref="J14:J20" si="0">SUM(H14:I14)</f>
        <v>50000</v>
      </c>
      <c r="K14" s="3" t="s">
        <v>40</v>
      </c>
      <c r="L14" s="21">
        <v>43511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40</v>
      </c>
      <c r="L15" s="21">
        <v>43511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>
        <v>30000</v>
      </c>
      <c r="J16" s="4">
        <f t="shared" si="0"/>
        <v>60000</v>
      </c>
      <c r="K16" s="3" t="s">
        <v>40</v>
      </c>
      <c r="L16" s="21" t="s">
        <v>45</v>
      </c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30000</v>
      </c>
      <c r="G17" s="4">
        <v>3000</v>
      </c>
      <c r="H17" s="4"/>
      <c r="I17" s="4"/>
      <c r="J17" s="4">
        <f t="shared" si="0"/>
        <v>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 t="shared" si="0"/>
        <v>35000</v>
      </c>
      <c r="K18" s="3"/>
      <c r="L18" s="22" t="s">
        <v>41</v>
      </c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 t="s">
        <v>40</v>
      </c>
      <c r="L19" s="22" t="s">
        <v>42</v>
      </c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 t="s">
        <v>39</v>
      </c>
      <c r="L20" s="5" t="s">
        <v>43</v>
      </c>
    </row>
    <row r="21" spans="1:12" ht="21" customHeight="1" x14ac:dyDescent="0.25">
      <c r="A21" s="135" t="s">
        <v>6</v>
      </c>
      <c r="B21" s="135"/>
      <c r="C21" s="135"/>
      <c r="D21" s="135"/>
      <c r="E21" s="16">
        <f>SUM(E13:E20)</f>
        <v>260000</v>
      </c>
      <c r="F21" s="16">
        <f t="shared" ref="F21:J21" si="1">SUM(F13:F20)</f>
        <v>68500</v>
      </c>
      <c r="G21" s="16">
        <f t="shared" si="1"/>
        <v>6500</v>
      </c>
      <c r="H21" s="16">
        <f t="shared" si="1"/>
        <v>195000</v>
      </c>
      <c r="I21" s="16">
        <f t="shared" si="1"/>
        <v>90000</v>
      </c>
      <c r="J21" s="16">
        <f t="shared" si="1"/>
        <v>285000</v>
      </c>
      <c r="K21" s="3" t="s">
        <v>44</v>
      </c>
      <c r="L21" s="14" t="s">
        <v>47</v>
      </c>
    </row>
    <row r="22" spans="1:12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-J21*0.1</f>
        <v>-28500</v>
      </c>
    </row>
    <row r="23" spans="1:12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SUM(J21:J22)</f>
        <v>256500</v>
      </c>
    </row>
    <row r="24" spans="1:12" ht="9" customHeight="1" x14ac:dyDescent="0.25"/>
    <row r="25" spans="1:12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</row>
  </sheetData>
  <mergeCells count="11">
    <mergeCell ref="A10:L10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14.25" customHeight="1" x14ac:dyDescent="0.25">
      <c r="A2" s="1" t="s">
        <v>12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5" ht="13.5" customHeight="1" x14ac:dyDescent="0.25">
      <c r="A3" s="1" t="s">
        <v>13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5" ht="23.25" x14ac:dyDescent="0.25">
      <c r="A4" s="139" t="s">
        <v>169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10" t="s">
        <v>20</v>
      </c>
      <c r="E7" s="110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10"/>
      <c r="E8" s="110"/>
      <c r="F8" s="110"/>
      <c r="G8" s="110"/>
      <c r="H8" s="110"/>
      <c r="I8" s="110"/>
      <c r="J8" s="110"/>
      <c r="K8" s="112"/>
      <c r="L8" s="112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153000</v>
      </c>
      <c r="G13" s="4">
        <v>23000</v>
      </c>
      <c r="H13" s="4">
        <v>65000</v>
      </c>
      <c r="I13" s="117">
        <v>130000</v>
      </c>
      <c r="J13" s="52">
        <f>SUM(H13:I13)</f>
        <v>195000</v>
      </c>
      <c r="K13" s="3" t="s">
        <v>171</v>
      </c>
      <c r="L13" s="54" t="s">
        <v>172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153500</v>
      </c>
      <c r="G14" s="4">
        <v>13500</v>
      </c>
      <c r="H14" s="4">
        <v>35000</v>
      </c>
      <c r="I14" s="52">
        <v>70000</v>
      </c>
      <c r="J14" s="4">
        <f t="shared" ref="J14:J19" si="0">SUM(H14:I14)</f>
        <v>105000</v>
      </c>
      <c r="K14" s="3" t="s">
        <v>175</v>
      </c>
      <c r="L14" s="118" t="s">
        <v>173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276000</v>
      </c>
      <c r="G15" s="4">
        <v>26000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49000</v>
      </c>
      <c r="G19" s="4">
        <v>14000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I20" si="1">SUM(F13:F19)</f>
        <v>795500</v>
      </c>
      <c r="G20" s="16">
        <f t="shared" si="1"/>
        <v>120500</v>
      </c>
      <c r="H20" s="16">
        <f t="shared" si="1"/>
        <v>220000</v>
      </c>
      <c r="I20" s="42">
        <f t="shared" si="1"/>
        <v>200000</v>
      </c>
      <c r="J20" s="16">
        <f>SUM(J13:J19)</f>
        <v>420000</v>
      </c>
      <c r="K20" s="3" t="s">
        <v>174</v>
      </c>
      <c r="L20" s="113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-42000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>
        <f>-J13-I14</f>
        <v>-265000</v>
      </c>
    </row>
    <row r="23" spans="1:12" ht="21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113000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F26" s="33"/>
      <c r="J26" s="33"/>
    </row>
    <row r="27" spans="1:12" x14ac:dyDescent="0.25">
      <c r="F27" s="33"/>
    </row>
    <row r="28" spans="1:12" x14ac:dyDescent="0.25">
      <c r="J28" s="33"/>
    </row>
  </sheetData>
  <mergeCells count="12">
    <mergeCell ref="A25:L25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28" sqref="J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5" ht="14.25" customHeight="1" x14ac:dyDescent="0.25">
      <c r="A2" s="1" t="s">
        <v>12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5" ht="13.5" customHeight="1" x14ac:dyDescent="0.25">
      <c r="A3" s="1" t="s">
        <v>13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5" ht="23.25" x14ac:dyDescent="0.25">
      <c r="A4" s="139" t="s">
        <v>180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15" t="s">
        <v>20</v>
      </c>
      <c r="E7" s="115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15"/>
      <c r="E8" s="115"/>
      <c r="F8" s="115"/>
      <c r="G8" s="115"/>
      <c r="H8" s="115"/>
      <c r="I8" s="115"/>
      <c r="J8" s="115"/>
      <c r="K8" s="114"/>
      <c r="L8" s="114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177</v>
      </c>
      <c r="L13" s="22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83500</v>
      </c>
      <c r="G14" s="4">
        <v>13500</v>
      </c>
      <c r="H14" s="4"/>
      <c r="I14" s="117"/>
      <c r="J14" s="4">
        <f t="shared" ref="J14:J19" si="0">SUM(H14:I14)</f>
        <v>0</v>
      </c>
      <c r="K14" s="3"/>
      <c r="L14" s="22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314500</v>
      </c>
      <c r="G15" s="4">
        <v>29500</v>
      </c>
      <c r="H15" s="4">
        <v>35000</v>
      </c>
      <c r="I15" s="4">
        <v>65000</v>
      </c>
      <c r="J15" s="4">
        <f t="shared" si="0"/>
        <v>100000</v>
      </c>
      <c r="K15" s="3" t="s">
        <v>176</v>
      </c>
      <c r="L15" s="22" t="s">
        <v>144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178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178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178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87500</v>
      </c>
      <c r="G19" s="4">
        <v>17500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649500</v>
      </c>
      <c r="G20" s="16">
        <f t="shared" si="1"/>
        <v>104500</v>
      </c>
      <c r="H20" s="16">
        <f t="shared" si="1"/>
        <v>220000</v>
      </c>
      <c r="I20" s="16">
        <f t="shared" si="1"/>
        <v>65000</v>
      </c>
      <c r="J20" s="16">
        <f t="shared" si="1"/>
        <v>285000</v>
      </c>
      <c r="K20" s="3" t="s">
        <v>177</v>
      </c>
      <c r="L20" s="119"/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-28500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>
        <v>-165000</v>
      </c>
    </row>
    <row r="23" spans="1:12" ht="19.5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91500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4:L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D10" zoomScale="200" zoomScaleNormal="2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5" ht="14.25" customHeight="1" x14ac:dyDescent="0.25">
      <c r="A2" s="1" t="s">
        <v>12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5" ht="13.5" customHeight="1" x14ac:dyDescent="0.25">
      <c r="A3" s="1" t="s">
        <v>13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5" ht="23.25" x14ac:dyDescent="0.25">
      <c r="A4" s="139" t="s">
        <v>179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22" t="s">
        <v>20</v>
      </c>
      <c r="E7" s="122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22"/>
      <c r="E8" s="122"/>
      <c r="F8" s="122"/>
      <c r="G8" s="122"/>
      <c r="H8" s="122"/>
      <c r="I8" s="122"/>
      <c r="J8" s="122"/>
      <c r="K8" s="120"/>
      <c r="L8" s="120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184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122000</v>
      </c>
      <c r="G14" s="4">
        <v>18000</v>
      </c>
      <c r="H14" s="4">
        <v>35000</v>
      </c>
      <c r="I14" s="117">
        <v>35000</v>
      </c>
      <c r="J14" s="4">
        <f t="shared" ref="J14:J19" si="0">SUM(H14:I14)</f>
        <v>70000</v>
      </c>
      <c r="K14" s="3" t="s">
        <v>181</v>
      </c>
      <c r="L14" s="22" t="s">
        <v>182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249500</v>
      </c>
      <c r="G15" s="4">
        <v>29500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183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183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183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126000</v>
      </c>
      <c r="G19" s="4">
        <v>21000</v>
      </c>
      <c r="H19" s="4"/>
      <c r="I19" s="4">
        <v>35000</v>
      </c>
      <c r="J19" s="4">
        <f t="shared" si="0"/>
        <v>35000</v>
      </c>
      <c r="K19" s="3"/>
      <c r="L19" s="21">
        <v>44057</v>
      </c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661500</v>
      </c>
      <c r="G20" s="16">
        <f t="shared" si="1"/>
        <v>112500</v>
      </c>
      <c r="H20" s="16">
        <f t="shared" si="1"/>
        <v>220000</v>
      </c>
      <c r="I20" s="16">
        <f t="shared" si="1"/>
        <v>70000</v>
      </c>
      <c r="J20" s="16">
        <f t="shared" si="1"/>
        <v>290000</v>
      </c>
      <c r="K20" s="3" t="s">
        <v>183</v>
      </c>
      <c r="L20" s="121" t="s">
        <v>47</v>
      </c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-29000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>
        <v>-65000</v>
      </c>
    </row>
    <row r="23" spans="1:12" ht="19.5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196000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C10" zoomScale="200" zoomScaleNormal="200" workbookViewId="0">
      <selection activeCell="H19" sqref="H19:I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5" ht="14.25" customHeight="1" x14ac:dyDescent="0.25">
      <c r="A2" s="1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5" ht="13.5" customHeight="1" x14ac:dyDescent="0.25">
      <c r="A3" s="1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5" ht="23.25" x14ac:dyDescent="0.25">
      <c r="A4" s="139" t="s">
        <v>185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24" t="s">
        <v>20</v>
      </c>
      <c r="E7" s="124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24"/>
      <c r="E8" s="124"/>
      <c r="F8" s="124"/>
      <c r="G8" s="124"/>
      <c r="H8" s="124"/>
      <c r="I8" s="124"/>
      <c r="J8" s="124"/>
      <c r="K8" s="126"/>
      <c r="L8" s="126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33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186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>
        <v>35000</v>
      </c>
      <c r="I14" s="117"/>
      <c r="J14" s="4">
        <f t="shared" ref="J14:J19" si="0">SUM(H14:I14)</f>
        <v>35000</v>
      </c>
      <c r="K14" s="3" t="s">
        <v>187</v>
      </c>
      <c r="L14" s="128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288000</v>
      </c>
      <c r="G15" s="4">
        <v>33000</v>
      </c>
      <c r="H15" s="4"/>
      <c r="I15" s="4"/>
      <c r="J15" s="4">
        <f t="shared" si="0"/>
        <v>0</v>
      </c>
      <c r="K15" s="3"/>
      <c r="L15" s="22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56000</v>
      </c>
      <c r="G16" s="4">
        <v>16000</v>
      </c>
      <c r="H16" s="4"/>
      <c r="I16" s="4"/>
      <c r="J16" s="4">
        <f t="shared" si="0"/>
        <v>0</v>
      </c>
      <c r="K16" s="3"/>
      <c r="L16" s="21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60000</v>
      </c>
      <c r="G17" s="4">
        <v>20000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60000</v>
      </c>
      <c r="G18" s="4">
        <v>20000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129500</v>
      </c>
      <c r="G19" s="4">
        <v>24500</v>
      </c>
      <c r="H19" s="4">
        <v>35000</v>
      </c>
      <c r="I19" s="4">
        <v>35000</v>
      </c>
      <c r="J19" s="4">
        <f t="shared" si="0"/>
        <v>70000</v>
      </c>
      <c r="K19" s="3" t="s">
        <v>183</v>
      </c>
      <c r="L19" s="21" t="s">
        <v>73</v>
      </c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I20" si="1">SUM(F13:F19)</f>
        <v>680500</v>
      </c>
      <c r="G20" s="16">
        <f t="shared" si="1"/>
        <v>131500</v>
      </c>
      <c r="H20" s="16">
        <f t="shared" si="1"/>
        <v>135000</v>
      </c>
      <c r="I20" s="16">
        <f t="shared" si="1"/>
        <v>35000</v>
      </c>
      <c r="J20" s="16">
        <f>SUM(J13:J19)</f>
        <v>170000</v>
      </c>
      <c r="K20" s="3" t="s">
        <v>188</v>
      </c>
      <c r="L20" s="127"/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-17000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>
        <v>-100000</v>
      </c>
    </row>
    <row r="23" spans="1:12" ht="19.5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SUM(J20:J22)</f>
        <v>53000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5" ht="14.25" customHeight="1" x14ac:dyDescent="0.25">
      <c r="A2" s="1" t="s">
        <v>12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5" ht="13.5" customHeight="1" x14ac:dyDescent="0.25">
      <c r="A3" s="1" t="s">
        <v>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5" ht="23.25" x14ac:dyDescent="0.25">
      <c r="A4" s="139" t="s">
        <v>189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32" t="s">
        <v>20</v>
      </c>
      <c r="E7" s="132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32"/>
      <c r="E8" s="132"/>
      <c r="F8" s="132"/>
      <c r="G8" s="132"/>
      <c r="H8" s="132"/>
      <c r="I8" s="132"/>
      <c r="J8" s="132"/>
      <c r="K8" s="130"/>
      <c r="L8" s="130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33"/>
    </row>
    <row r="11" spans="1:15" ht="7.5" customHeight="1" x14ac:dyDescent="0.3">
      <c r="K11" s="134"/>
      <c r="L11" s="134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/>
      <c r="I13" s="117"/>
      <c r="J13" s="4">
        <f>SUM(H13:I13)</f>
        <v>0</v>
      </c>
      <c r="K13" s="3"/>
      <c r="L13" s="128"/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/>
      <c r="I14" s="117"/>
      <c r="J14" s="4">
        <f t="shared" ref="J14:J19" si="0">SUM(H14:I14)</f>
        <v>0</v>
      </c>
      <c r="K14" s="3"/>
      <c r="L14" s="128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326500</v>
      </c>
      <c r="G15" s="4">
        <v>36500</v>
      </c>
      <c r="H15" s="4">
        <v>35000</v>
      </c>
      <c r="I15" s="4">
        <v>42900</v>
      </c>
      <c r="J15" s="4">
        <f t="shared" si="0"/>
        <v>77900</v>
      </c>
      <c r="K15" s="3" t="s">
        <v>190</v>
      </c>
      <c r="L15" s="22" t="s">
        <v>191</v>
      </c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100000</v>
      </c>
      <c r="G16" s="4">
        <v>10000</v>
      </c>
      <c r="H16" s="4"/>
      <c r="I16" s="4"/>
      <c r="J16" s="4">
        <f t="shared" si="0"/>
        <v>0</v>
      </c>
      <c r="K16" s="3"/>
      <c r="L16" s="21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104000</v>
      </c>
      <c r="G17" s="4">
        <v>24000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104000</v>
      </c>
      <c r="G18" s="4">
        <v>24000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94500</v>
      </c>
      <c r="G19" s="4">
        <v>24500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35" t="s">
        <v>6</v>
      </c>
      <c r="B20" s="135"/>
      <c r="C20" s="135"/>
      <c r="D20" s="135"/>
      <c r="E20" s="16">
        <f>SUM(E13:E19)</f>
        <v>290000</v>
      </c>
      <c r="F20" s="16">
        <f t="shared" ref="F20:J20" si="1">SUM(F13:F19)</f>
        <v>816000</v>
      </c>
      <c r="G20" s="16">
        <f t="shared" si="1"/>
        <v>137000</v>
      </c>
      <c r="H20" s="16">
        <f t="shared" si="1"/>
        <v>35000</v>
      </c>
      <c r="I20" s="16">
        <f t="shared" si="1"/>
        <v>42900</v>
      </c>
      <c r="J20" s="16">
        <f t="shared" si="1"/>
        <v>77900</v>
      </c>
      <c r="K20" s="3"/>
      <c r="L20" s="131"/>
    </row>
    <row r="21" spans="1:12" ht="21" customHeight="1" x14ac:dyDescent="0.3">
      <c r="A21" s="136" t="s">
        <v>16</v>
      </c>
      <c r="B21" s="136"/>
      <c r="C21" s="136"/>
      <c r="D21" s="136"/>
      <c r="E21" s="136"/>
      <c r="F21" s="136"/>
      <c r="G21" s="136"/>
      <c r="H21" s="136"/>
      <c r="I21" s="136"/>
      <c r="J21" s="15">
        <f>-J20*0.1</f>
        <v>-7790</v>
      </c>
    </row>
    <row r="22" spans="1:12" ht="21" customHeight="1" x14ac:dyDescent="0.3">
      <c r="A22" s="144" t="s">
        <v>168</v>
      </c>
      <c r="B22" s="145"/>
      <c r="C22" s="145"/>
      <c r="D22" s="145"/>
      <c r="E22" s="145"/>
      <c r="F22" s="145"/>
      <c r="G22" s="145"/>
      <c r="H22" s="145"/>
      <c r="I22" s="146"/>
      <c r="J22" s="15"/>
    </row>
    <row r="23" spans="1:12" ht="19.5" customHeight="1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/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139" t="s">
        <v>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4" t="s">
        <v>20</v>
      </c>
      <c r="E7" s="24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30000</v>
      </c>
      <c r="I13" s="4"/>
      <c r="J13" s="4">
        <f>SUM(H13:I13)</f>
        <v>30000</v>
      </c>
      <c r="K13" s="3" t="s">
        <v>56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/>
      <c r="J14" s="4">
        <f>SUM(H14:I14)</f>
        <v>25000</v>
      </c>
      <c r="K14" s="3" t="s">
        <v>53</v>
      </c>
      <c r="L14" s="21" t="s">
        <v>54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56</v>
      </c>
      <c r="L15" s="26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56</v>
      </c>
      <c r="L16" s="21" t="s">
        <v>55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6000</v>
      </c>
      <c r="H17" s="4"/>
      <c r="I17" s="4">
        <v>30000</v>
      </c>
      <c r="J17" s="4">
        <f t="shared" ref="J17" si="0">SUM(H17:I17)</f>
        <v>30000</v>
      </c>
      <c r="K17" s="3"/>
      <c r="L17" s="26" t="s">
        <v>50</v>
      </c>
      <c r="M17" s="142"/>
      <c r="N17" s="143"/>
      <c r="O17" s="143"/>
    </row>
    <row r="18" spans="1:15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>SUM(I18)</f>
        <v>35000</v>
      </c>
      <c r="K18" s="3"/>
      <c r="L18" s="22" t="s">
        <v>52</v>
      </c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56</v>
      </c>
      <c r="L20" s="22" t="s">
        <v>43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260000</v>
      </c>
      <c r="F21" s="16">
        <f t="shared" ref="F21:J21" si="1">SUM(F13:F20)</f>
        <v>104500</v>
      </c>
      <c r="G21" s="16">
        <f t="shared" si="1"/>
        <v>9500</v>
      </c>
      <c r="H21" s="16">
        <f t="shared" si="1"/>
        <v>145000</v>
      </c>
      <c r="I21" s="16">
        <f t="shared" si="1"/>
        <v>65000</v>
      </c>
      <c r="J21" s="16">
        <f t="shared" si="1"/>
        <v>210000</v>
      </c>
      <c r="K21" s="3"/>
      <c r="L21" s="14"/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-J21*0.1</f>
        <v>-21000</v>
      </c>
    </row>
    <row r="23" spans="1:15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SUM(J21:J22)</f>
        <v>189000</v>
      </c>
    </row>
    <row r="24" spans="1:15" ht="9" customHeight="1" x14ac:dyDescent="0.25"/>
    <row r="25" spans="1:15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</row>
  </sheetData>
  <mergeCells count="12">
    <mergeCell ref="A23:I23"/>
    <mergeCell ref="A25:L25"/>
    <mergeCell ref="M17:O17"/>
    <mergeCell ref="A4:L4"/>
    <mergeCell ref="C6:I6"/>
    <mergeCell ref="J6:L6"/>
    <mergeCell ref="F7:L7"/>
    <mergeCell ref="A9:L9"/>
    <mergeCell ref="A10:L10"/>
    <mergeCell ref="K11:L11"/>
    <mergeCell ref="A21:D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23.25" x14ac:dyDescent="0.25">
      <c r="A4" s="139" t="s">
        <v>57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8" t="s">
        <v>20</v>
      </c>
      <c r="E7" s="2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7"/>
      <c r="L8" s="27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59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25000</v>
      </c>
      <c r="I14" s="4"/>
      <c r="J14" s="4">
        <f>SUM(H14:I14)</f>
        <v>25000</v>
      </c>
      <c r="K14" s="3" t="s">
        <v>60</v>
      </c>
      <c r="L14" s="21" t="s">
        <v>51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61</v>
      </c>
      <c r="L15" s="21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62</v>
      </c>
      <c r="L16" s="21" t="s">
        <v>51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12000</v>
      </c>
      <c r="H17" s="4"/>
      <c r="I17" s="4"/>
      <c r="J17" s="4"/>
      <c r="K17" s="3"/>
      <c r="L17" s="26"/>
      <c r="M17" s="142"/>
      <c r="N17" s="143"/>
      <c r="O17" s="143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>
        <v>30000</v>
      </c>
      <c r="I19" s="4"/>
      <c r="J19" s="4">
        <v>30000</v>
      </c>
      <c r="K19" s="3" t="s">
        <v>63</v>
      </c>
      <c r="L19" s="22" t="s">
        <v>64</v>
      </c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59</v>
      </c>
      <c r="L20" s="22" t="s">
        <v>65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225000</v>
      </c>
      <c r="F21" s="16">
        <f t="shared" ref="F21:G21" si="0">SUM(F13:F20)</f>
        <v>99000</v>
      </c>
      <c r="G21" s="16">
        <f t="shared" si="0"/>
        <v>17500</v>
      </c>
      <c r="H21" s="16">
        <f>SUM(H13:H20)</f>
        <v>195000</v>
      </c>
      <c r="I21" s="16">
        <f>SUM(I13:I20)</f>
        <v>0</v>
      </c>
      <c r="J21" s="16">
        <f>SUM(J13:J20)</f>
        <v>195000</v>
      </c>
      <c r="K21" s="3" t="s">
        <v>66</v>
      </c>
      <c r="L21" s="14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J21*-0.1</f>
        <v>-19500</v>
      </c>
    </row>
    <row r="23" spans="1:15" ht="21" customHeight="1" x14ac:dyDescent="0.3">
      <c r="A23" s="144" t="s">
        <v>67</v>
      </c>
      <c r="B23" s="145"/>
      <c r="C23" s="145"/>
      <c r="D23" s="145"/>
      <c r="E23" s="145"/>
      <c r="F23" s="145"/>
      <c r="G23" s="145"/>
      <c r="H23" s="145"/>
      <c r="I23" s="146"/>
      <c r="J23" s="15">
        <v>18000</v>
      </c>
    </row>
    <row r="24" spans="1:15" ht="18.75" x14ac:dyDescent="0.3">
      <c r="A24" s="136" t="s">
        <v>17</v>
      </c>
      <c r="B24" s="136"/>
      <c r="C24" s="136"/>
      <c r="D24" s="136"/>
      <c r="E24" s="136"/>
      <c r="F24" s="136"/>
      <c r="G24" s="136"/>
      <c r="H24" s="136"/>
      <c r="I24" s="136"/>
      <c r="J24" s="15">
        <f>SUM(J21:J23)</f>
        <v>193500</v>
      </c>
    </row>
    <row r="25" spans="1:15" ht="9" customHeight="1" x14ac:dyDescent="0.25"/>
    <row r="26" spans="1:15" x14ac:dyDescent="0.25">
      <c r="A26" s="137" t="s">
        <v>58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</row>
  </sheetData>
  <mergeCells count="13">
    <mergeCell ref="A10:L10"/>
    <mergeCell ref="K11:L11"/>
    <mergeCell ref="A4:L4"/>
    <mergeCell ref="C6:I6"/>
    <mergeCell ref="J6:L6"/>
    <mergeCell ref="F7:L7"/>
    <mergeCell ref="A9:L9"/>
    <mergeCell ref="M17:O17"/>
    <mergeCell ref="A21:D21"/>
    <mergeCell ref="A22:I22"/>
    <mergeCell ref="A24:I24"/>
    <mergeCell ref="A26:L26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139" t="s">
        <v>68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1" t="s">
        <v>20</v>
      </c>
      <c r="E7" s="31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0"/>
      <c r="L8" s="3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v>50000</v>
      </c>
      <c r="K13" s="3" t="s">
        <v>69</v>
      </c>
      <c r="L13" s="21" t="s">
        <v>70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50000</v>
      </c>
      <c r="I14" s="4"/>
      <c r="J14" s="4">
        <v>50000</v>
      </c>
      <c r="K14" s="3" t="s">
        <v>69</v>
      </c>
      <c r="L14" s="21" t="s">
        <v>70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69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v>30000</v>
      </c>
      <c r="K16" s="3" t="s">
        <v>69</v>
      </c>
      <c r="L16" s="21" t="s">
        <v>70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99000</v>
      </c>
      <c r="G17" s="4">
        <v>15000</v>
      </c>
      <c r="H17" s="4"/>
      <c r="I17" s="4"/>
      <c r="J17" s="4"/>
      <c r="K17" s="3"/>
      <c r="L17" s="3" t="s">
        <v>69</v>
      </c>
      <c r="M17" s="142"/>
      <c r="N17" s="143"/>
      <c r="O17" s="143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69</v>
      </c>
      <c r="L20" s="21" t="s">
        <v>70</v>
      </c>
    </row>
    <row r="21" spans="1:15" ht="21" customHeight="1" x14ac:dyDescent="0.3">
      <c r="A21" s="135" t="s">
        <v>6</v>
      </c>
      <c r="B21" s="135"/>
      <c r="C21" s="135"/>
      <c r="D21" s="135"/>
      <c r="E21" s="16">
        <f>SUM(E13:E20)</f>
        <v>225000</v>
      </c>
      <c r="F21" s="16">
        <f t="shared" ref="F21:G21" si="0">SUM(F13:F20)</f>
        <v>132000</v>
      </c>
      <c r="G21" s="16">
        <f t="shared" si="0"/>
        <v>20500</v>
      </c>
      <c r="H21" s="16"/>
      <c r="I21" s="16"/>
      <c r="J21" s="15">
        <f>SUM(J13:J20)</f>
        <v>190000</v>
      </c>
      <c r="K21" s="3"/>
      <c r="L21" s="14"/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J21*-0.1</f>
        <v>-19000</v>
      </c>
    </row>
    <row r="23" spans="1:15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J21+J22</f>
        <v>171000</v>
      </c>
    </row>
    <row r="24" spans="1:15" ht="9" customHeight="1" x14ac:dyDescent="0.25"/>
    <row r="25" spans="1:15" x14ac:dyDescent="0.25">
      <c r="A25" s="137" t="s">
        <v>58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</row>
    <row r="26" spans="1:15" x14ac:dyDescent="0.25">
      <c r="D26" s="33"/>
    </row>
    <row r="27" spans="1:15" x14ac:dyDescent="0.25">
      <c r="H27" s="33"/>
    </row>
  </sheetData>
  <mergeCells count="12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139" t="s">
        <v>71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5" t="s">
        <v>20</v>
      </c>
      <c r="E7" s="35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/>
      <c r="I13" s="4"/>
      <c r="J13" s="4">
        <v>0</v>
      </c>
      <c r="K13" s="3"/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78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117000</v>
      </c>
      <c r="G17" s="4">
        <v>18000</v>
      </c>
      <c r="H17" s="4"/>
      <c r="I17" s="4"/>
      <c r="J17" s="4">
        <v>0</v>
      </c>
      <c r="K17" s="3"/>
      <c r="L17" s="3"/>
      <c r="M17" s="142"/>
      <c r="N17" s="143"/>
      <c r="O17" s="143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>
        <v>0</v>
      </c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66000</v>
      </c>
      <c r="G19" s="4">
        <v>6000</v>
      </c>
      <c r="H19" s="4"/>
      <c r="I19" s="4"/>
      <c r="J19" s="4">
        <v>0</v>
      </c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72</v>
      </c>
      <c r="L20" s="21" t="s">
        <v>73</v>
      </c>
    </row>
    <row r="21" spans="1:15" ht="21" customHeight="1" x14ac:dyDescent="0.3">
      <c r="A21" s="135" t="s">
        <v>6</v>
      </c>
      <c r="B21" s="135"/>
      <c r="C21" s="135"/>
      <c r="D21" s="135"/>
      <c r="E21" s="16">
        <f>SUM(E13:E20)</f>
        <v>225000</v>
      </c>
      <c r="F21" s="16">
        <f t="shared" ref="F21:G21" si="0">SUM(F13:F20)</f>
        <v>183000</v>
      </c>
      <c r="G21" s="16">
        <f t="shared" si="0"/>
        <v>26500</v>
      </c>
      <c r="H21" s="16"/>
      <c r="I21" s="16"/>
      <c r="J21" s="15">
        <f>SUM(J13:J20)</f>
        <v>60000</v>
      </c>
      <c r="K21" s="3" t="s">
        <v>77</v>
      </c>
      <c r="L21" s="37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-J21*0.1</f>
        <v>-6000</v>
      </c>
    </row>
    <row r="23" spans="1:15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J21+J22</f>
        <v>54000</v>
      </c>
    </row>
    <row r="24" spans="1:15" ht="18.75" x14ac:dyDescent="0.3">
      <c r="A24" s="145" t="s">
        <v>74</v>
      </c>
      <c r="B24" s="145"/>
      <c r="C24" s="145"/>
      <c r="D24" s="145"/>
      <c r="E24" s="145"/>
      <c r="F24" s="145"/>
      <c r="G24" s="145"/>
      <c r="H24" s="145"/>
      <c r="I24" s="145"/>
      <c r="J24" s="15">
        <v>-19000</v>
      </c>
    </row>
    <row r="25" spans="1:15" ht="18.75" x14ac:dyDescent="0.3">
      <c r="A25" s="145" t="s">
        <v>75</v>
      </c>
      <c r="B25" s="145"/>
      <c r="C25" s="145"/>
      <c r="D25" s="145"/>
      <c r="E25" s="145"/>
      <c r="F25" s="145"/>
      <c r="G25" s="145"/>
      <c r="H25" s="145"/>
      <c r="I25" s="145"/>
      <c r="J25" s="15">
        <v>-30000</v>
      </c>
    </row>
    <row r="26" spans="1:15" ht="18.75" x14ac:dyDescent="0.3">
      <c r="A26" s="145" t="s">
        <v>76</v>
      </c>
      <c r="B26" s="145"/>
      <c r="C26" s="145"/>
      <c r="D26" s="145"/>
      <c r="E26" s="145"/>
      <c r="F26" s="145"/>
      <c r="G26" s="145"/>
      <c r="H26" s="145"/>
      <c r="I26" s="145"/>
      <c r="J26" s="15">
        <f>J23+J24+J25</f>
        <v>5000</v>
      </c>
    </row>
    <row r="27" spans="1:15" ht="21.75" customHeight="1" x14ac:dyDescent="0.25">
      <c r="A27" s="147"/>
      <c r="B27" s="147"/>
      <c r="C27" s="147"/>
      <c r="D27" s="147"/>
      <c r="E27" s="147"/>
      <c r="F27" s="147"/>
      <c r="G27" s="147"/>
      <c r="H27" s="147"/>
      <c r="I27" s="147"/>
    </row>
    <row r="28" spans="1:15" x14ac:dyDescent="0.25">
      <c r="A28" s="137" t="s">
        <v>58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</row>
    <row r="29" spans="1:15" x14ac:dyDescent="0.25">
      <c r="D29" s="33"/>
    </row>
    <row r="30" spans="1:15" x14ac:dyDescent="0.25">
      <c r="F30" s="33"/>
      <c r="H30" s="33"/>
    </row>
  </sheetData>
  <mergeCells count="16">
    <mergeCell ref="A28:L28"/>
    <mergeCell ref="A4:L4"/>
    <mergeCell ref="C6:I6"/>
    <mergeCell ref="J6:L6"/>
    <mergeCell ref="F7:L7"/>
    <mergeCell ref="A9:L9"/>
    <mergeCell ref="A10:L10"/>
    <mergeCell ref="K11:L11"/>
    <mergeCell ref="M17:O17"/>
    <mergeCell ref="A21:D21"/>
    <mergeCell ref="A22:I22"/>
    <mergeCell ref="A23:I23"/>
    <mergeCell ref="A27:I27"/>
    <mergeCell ref="A24:I24"/>
    <mergeCell ref="A25:I25"/>
    <mergeCell ref="A26:I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139" t="s">
        <v>79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8" t="s">
        <v>20</v>
      </c>
      <c r="E7" s="3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50000</v>
      </c>
      <c r="G13" s="4">
        <v>5000</v>
      </c>
      <c r="H13" s="4">
        <v>50000</v>
      </c>
      <c r="I13" s="4">
        <v>50000</v>
      </c>
      <c r="J13" s="4">
        <f>SUM(H13:I13)</f>
        <v>100000</v>
      </c>
      <c r="K13" s="3" t="s">
        <v>80</v>
      </c>
      <c r="L13" s="21" t="s">
        <v>81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80</v>
      </c>
      <c r="L15" s="21" t="s">
        <v>81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30000</v>
      </c>
      <c r="G16" s="4">
        <v>3000</v>
      </c>
      <c r="H16" s="4"/>
      <c r="I16" s="4"/>
      <c r="J16" s="4">
        <f t="shared" si="0"/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150000</v>
      </c>
      <c r="G17" s="4">
        <v>21000</v>
      </c>
      <c r="H17" s="4">
        <v>30000</v>
      </c>
      <c r="I17" s="4">
        <v>30000</v>
      </c>
      <c r="J17" s="4">
        <f t="shared" si="0"/>
        <v>60000</v>
      </c>
      <c r="K17" s="3" t="s">
        <v>83</v>
      </c>
      <c r="L17" s="3" t="s">
        <v>84</v>
      </c>
      <c r="M17" s="142"/>
      <c r="N17" s="143"/>
      <c r="O17" s="143"/>
    </row>
    <row r="18" spans="1:15" ht="20.25" customHeight="1" x14ac:dyDescent="0.25">
      <c r="A18" s="5">
        <v>6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>
        <v>40000</v>
      </c>
      <c r="I18" s="4">
        <v>40000</v>
      </c>
      <c r="J18" s="4">
        <f t="shared" si="0"/>
        <v>80000</v>
      </c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7</v>
      </c>
      <c r="B19" s="11"/>
      <c r="C19" s="12">
        <v>8</v>
      </c>
      <c r="D19" s="20">
        <v>65848153</v>
      </c>
      <c r="E19" s="4">
        <v>30000</v>
      </c>
      <c r="F19" s="4">
        <v>99000</v>
      </c>
      <c r="G19" s="4">
        <v>9000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265000</v>
      </c>
      <c r="F21" s="16">
        <f t="shared" ref="F21:J21" si="1">SUM(F13:F20)</f>
        <v>329000</v>
      </c>
      <c r="G21" s="16">
        <f t="shared" si="1"/>
        <v>43500</v>
      </c>
      <c r="H21" s="16">
        <f t="shared" si="1"/>
        <v>180000</v>
      </c>
      <c r="I21" s="42">
        <f t="shared" si="1"/>
        <v>120000</v>
      </c>
      <c r="J21" s="16">
        <f t="shared" si="1"/>
        <v>300000</v>
      </c>
      <c r="K21" s="3" t="s">
        <v>87</v>
      </c>
      <c r="L21" s="41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-30000</v>
      </c>
    </row>
    <row r="23" spans="1:15" ht="18.75" x14ac:dyDescent="0.3">
      <c r="A23" s="136" t="s">
        <v>17</v>
      </c>
      <c r="B23" s="136"/>
      <c r="C23" s="136"/>
      <c r="D23" s="136"/>
      <c r="E23" s="136"/>
      <c r="F23" s="136"/>
      <c r="G23" s="136"/>
      <c r="H23" s="136"/>
      <c r="I23" s="136"/>
      <c r="J23" s="15">
        <f>SUM(J21:J22)</f>
        <v>270000</v>
      </c>
    </row>
    <row r="24" spans="1:15" ht="18.75" x14ac:dyDescent="0.3">
      <c r="A24" s="145" t="s">
        <v>75</v>
      </c>
      <c r="B24" s="145"/>
      <c r="C24" s="145"/>
      <c r="D24" s="145"/>
      <c r="E24" s="145"/>
      <c r="F24" s="145"/>
      <c r="G24" s="145"/>
      <c r="H24" s="145"/>
      <c r="I24" s="145"/>
      <c r="J24" s="15">
        <f>J13+J15+J17+J18</f>
        <v>270000</v>
      </c>
    </row>
    <row r="25" spans="1:15" ht="18.75" x14ac:dyDescent="0.3">
      <c r="A25" s="145" t="s">
        <v>76</v>
      </c>
      <c r="B25" s="145"/>
      <c r="C25" s="145"/>
      <c r="D25" s="145"/>
      <c r="E25" s="145"/>
      <c r="F25" s="145"/>
      <c r="G25" s="145"/>
      <c r="H25" s="145"/>
      <c r="I25" s="145"/>
      <c r="J25" s="15">
        <v>5000</v>
      </c>
    </row>
    <row r="26" spans="1:15" ht="19.5" customHeight="1" x14ac:dyDescent="0.3">
      <c r="A26" s="148" t="s">
        <v>86</v>
      </c>
      <c r="B26" s="148"/>
      <c r="C26" s="148"/>
      <c r="D26" s="148"/>
      <c r="E26" s="148"/>
      <c r="F26" s="148"/>
      <c r="G26" s="148"/>
      <c r="H26" s="148"/>
      <c r="I26" s="148"/>
      <c r="J26" s="43">
        <v>5000</v>
      </c>
    </row>
    <row r="27" spans="1:15" x14ac:dyDescent="0.25">
      <c r="A27" s="137" t="s">
        <v>58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  <row r="28" spans="1:15" x14ac:dyDescent="0.25">
      <c r="D28" s="33"/>
    </row>
    <row r="29" spans="1:15" x14ac:dyDescent="0.25">
      <c r="F29" s="33"/>
      <c r="H29" s="33"/>
    </row>
  </sheetData>
  <mergeCells count="15">
    <mergeCell ref="A25:I25"/>
    <mergeCell ref="A26:I26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4.25" customHeight="1" x14ac:dyDescent="0.25">
      <c r="A2" s="1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3.5" customHeight="1" x14ac:dyDescent="0.25">
      <c r="A3" s="1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23.25" x14ac:dyDescent="0.25">
      <c r="A4" s="139" t="s">
        <v>90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46" t="s">
        <v>20</v>
      </c>
      <c r="E7" s="46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4"/>
      <c r="L8" s="44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34"/>
      <c r="L11" s="13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>
        <v>5000</v>
      </c>
      <c r="H13" s="4"/>
      <c r="I13" s="4"/>
      <c r="J13" s="4"/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>
        <v>30000</v>
      </c>
      <c r="J15" s="4">
        <f t="shared" ref="J15:J20" si="0">SUM(H15:I15)</f>
        <v>60000</v>
      </c>
      <c r="K15" s="3" t="s">
        <v>88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60000</v>
      </c>
      <c r="G16" s="4"/>
      <c r="H16" s="4">
        <v>30000</v>
      </c>
      <c r="I16" s="4">
        <v>60000</v>
      </c>
      <c r="J16" s="4">
        <f t="shared" si="0"/>
        <v>90000</v>
      </c>
      <c r="K16" s="3" t="s">
        <v>88</v>
      </c>
      <c r="L16" s="55" t="s">
        <v>89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60000</v>
      </c>
      <c r="G17" s="4">
        <v>24000</v>
      </c>
      <c r="H17" s="4"/>
      <c r="I17" s="4"/>
      <c r="J17" s="4"/>
      <c r="K17" s="3"/>
      <c r="L17" s="3"/>
      <c r="M17" s="142"/>
      <c r="N17" s="143"/>
      <c r="O17" s="143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/>
      <c r="I18" s="4"/>
      <c r="J18" s="4"/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6</v>
      </c>
      <c r="B19" s="11"/>
      <c r="C19" s="12">
        <v>8</v>
      </c>
      <c r="D19" s="20"/>
      <c r="E19" s="4">
        <v>40000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250000</v>
      </c>
      <c r="F21" s="16">
        <f t="shared" ref="F21:J21" si="1">SUM(F13:F20)</f>
        <v>120000</v>
      </c>
      <c r="G21" s="16">
        <f t="shared" si="1"/>
        <v>32000</v>
      </c>
      <c r="H21" s="16">
        <f t="shared" si="1"/>
        <v>90000</v>
      </c>
      <c r="I21" s="42">
        <f t="shared" si="1"/>
        <v>90000</v>
      </c>
      <c r="J21" s="16">
        <f t="shared" si="1"/>
        <v>180000</v>
      </c>
      <c r="K21" s="3" t="s">
        <v>87</v>
      </c>
      <c r="L21" s="45" t="s">
        <v>47</v>
      </c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-18000</v>
      </c>
    </row>
    <row r="23" spans="1:15" ht="18.75" x14ac:dyDescent="0.3">
      <c r="A23" s="145" t="s">
        <v>75</v>
      </c>
      <c r="B23" s="145"/>
      <c r="C23" s="145"/>
      <c r="D23" s="145"/>
      <c r="E23" s="145"/>
      <c r="F23" s="145"/>
      <c r="G23" s="145"/>
      <c r="H23" s="145"/>
      <c r="I23" s="145"/>
      <c r="J23" s="15">
        <v>-150000</v>
      </c>
    </row>
    <row r="24" spans="1:15" ht="19.5" customHeight="1" x14ac:dyDescent="0.3">
      <c r="A24" s="136" t="s">
        <v>17</v>
      </c>
      <c r="B24" s="136"/>
      <c r="C24" s="136"/>
      <c r="D24" s="136"/>
      <c r="E24" s="136"/>
      <c r="F24" s="136"/>
      <c r="G24" s="136"/>
      <c r="H24" s="136"/>
      <c r="I24" s="136"/>
      <c r="J24" s="43">
        <f>SUM(J21:J23)</f>
        <v>12000</v>
      </c>
    </row>
    <row r="25" spans="1:15" x14ac:dyDescent="0.25">
      <c r="A25" s="137" t="s">
        <v>58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</row>
    <row r="26" spans="1:15" x14ac:dyDescent="0.25">
      <c r="D26" s="33"/>
    </row>
  </sheetData>
  <mergeCells count="13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4:I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3" ht="23.25" x14ac:dyDescent="0.25">
      <c r="A1" s="1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14.25" customHeight="1" x14ac:dyDescent="0.25">
      <c r="A2" s="1" t="s">
        <v>12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ht="13.5" customHeight="1" x14ac:dyDescent="0.25">
      <c r="A3" s="1" t="s">
        <v>13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23.25" x14ac:dyDescent="0.25">
      <c r="A4" s="139" t="s">
        <v>91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3" ht="10.5" customHeight="1" x14ac:dyDescent="0.3">
      <c r="E5" s="2"/>
      <c r="I5" s="2"/>
    </row>
    <row r="6" spans="1:13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3" ht="18.75" x14ac:dyDescent="0.3">
      <c r="A7" s="1"/>
      <c r="D7" s="58" t="s">
        <v>20</v>
      </c>
      <c r="E7" s="58"/>
      <c r="F7" s="141" t="s">
        <v>21</v>
      </c>
      <c r="G7" s="141"/>
      <c r="H7" s="141"/>
      <c r="I7" s="141"/>
      <c r="J7" s="141"/>
      <c r="K7" s="141"/>
      <c r="L7" s="141"/>
    </row>
    <row r="8" spans="1:13" ht="9" customHeight="1" x14ac:dyDescent="0.3">
      <c r="A8" s="1"/>
      <c r="D8" s="58"/>
      <c r="E8" s="58"/>
      <c r="F8" s="58"/>
      <c r="G8" s="58"/>
      <c r="H8" s="58"/>
      <c r="I8" s="58"/>
      <c r="J8" s="58"/>
      <c r="K8" s="56"/>
      <c r="L8" s="56"/>
    </row>
    <row r="9" spans="1:13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3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3" ht="7.5" customHeight="1" x14ac:dyDescent="0.3">
      <c r="K11" s="134"/>
      <c r="L11" s="134"/>
    </row>
    <row r="12" spans="1:13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3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 t="shared" ref="J13" si="0">SUM(H13:I13)</f>
        <v>50000</v>
      </c>
      <c r="K13" s="3" t="s">
        <v>92</v>
      </c>
      <c r="L13" s="21" t="s">
        <v>73</v>
      </c>
    </row>
    <row r="14" spans="1:13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3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6" t="s">
        <v>93</v>
      </c>
      <c r="M15" s="21" t="s">
        <v>133</v>
      </c>
    </row>
    <row r="16" spans="1:13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/>
      <c r="K16" s="3"/>
      <c r="L16" s="55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174000</v>
      </c>
      <c r="G17" s="4">
        <v>24000</v>
      </c>
      <c r="H17" s="4"/>
      <c r="I17" s="4"/>
      <c r="J17" s="4"/>
      <c r="K17" s="3"/>
      <c r="L17" s="3"/>
      <c r="M17" s="142"/>
      <c r="N17" s="143"/>
      <c r="O17" s="143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95</v>
      </c>
      <c r="E18" s="4">
        <v>40000</v>
      </c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>
        <v>40000</v>
      </c>
      <c r="I19" s="4">
        <v>40000</v>
      </c>
      <c r="J19" s="4">
        <f t="shared" ref="J19" si="1">SUM(H19:I19)</f>
        <v>80000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ref="J20" si="2">SUM(H20:I20)</f>
        <v>30000</v>
      </c>
      <c r="K20" s="3" t="s">
        <v>96</v>
      </c>
      <c r="L20" s="21" t="s">
        <v>73</v>
      </c>
    </row>
    <row r="21" spans="1:15" ht="21" customHeight="1" x14ac:dyDescent="0.25">
      <c r="A21" s="135" t="s">
        <v>6</v>
      </c>
      <c r="B21" s="135"/>
      <c r="C21" s="135"/>
      <c r="D21" s="135"/>
      <c r="E21" s="16">
        <f>SUM(E13:E20)</f>
        <v>250000</v>
      </c>
      <c r="F21" s="16">
        <f t="shared" ref="F21:J21" si="3">SUM(F13:F20)</f>
        <v>234000</v>
      </c>
      <c r="G21" s="16">
        <f t="shared" si="3"/>
        <v>37000</v>
      </c>
      <c r="H21" s="16">
        <f t="shared" si="3"/>
        <v>120000</v>
      </c>
      <c r="I21" s="42"/>
      <c r="J21" s="16">
        <f t="shared" si="3"/>
        <v>160000</v>
      </c>
      <c r="K21" s="3" t="s">
        <v>98</v>
      </c>
      <c r="L21" s="57"/>
    </row>
    <row r="22" spans="1:15" ht="21" customHeight="1" x14ac:dyDescent="0.3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5">
        <f>-0.1*J21</f>
        <v>-16000</v>
      </c>
    </row>
    <row r="23" spans="1:15" ht="18.75" x14ac:dyDescent="0.3">
      <c r="A23" s="145" t="s">
        <v>97</v>
      </c>
      <c r="B23" s="145"/>
      <c r="C23" s="145"/>
      <c r="D23" s="145"/>
      <c r="E23" s="145"/>
      <c r="F23" s="145"/>
      <c r="G23" s="145"/>
      <c r="H23" s="145"/>
      <c r="I23" s="145"/>
      <c r="J23" s="15">
        <v>-14000</v>
      </c>
    </row>
    <row r="24" spans="1:15" ht="18.75" x14ac:dyDescent="0.3">
      <c r="A24" s="150" t="s">
        <v>104</v>
      </c>
      <c r="B24" s="150"/>
      <c r="C24" s="150"/>
      <c r="D24" s="150"/>
      <c r="E24" s="150"/>
      <c r="F24" s="150"/>
      <c r="G24" s="150"/>
      <c r="H24" s="150"/>
      <c r="I24" s="151"/>
      <c r="J24" s="15">
        <v>-80000</v>
      </c>
    </row>
    <row r="25" spans="1:15" ht="19.5" customHeight="1" x14ac:dyDescent="0.3">
      <c r="A25" s="136" t="s">
        <v>17</v>
      </c>
      <c r="B25" s="136"/>
      <c r="C25" s="136"/>
      <c r="D25" s="136"/>
      <c r="E25" s="136"/>
      <c r="F25" s="136"/>
      <c r="G25" s="136"/>
      <c r="H25" s="136"/>
      <c r="I25" s="136"/>
      <c r="J25" s="43">
        <f>SUM(J21:J24)</f>
        <v>50000</v>
      </c>
    </row>
    <row r="26" spans="1:15" x14ac:dyDescent="0.25">
      <c r="A26" s="137" t="s">
        <v>58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</row>
    <row r="27" spans="1:15" x14ac:dyDescent="0.25">
      <c r="D27" s="33"/>
    </row>
    <row r="28" spans="1:15" ht="15.75" x14ac:dyDescent="0.25">
      <c r="A28" s="5">
        <v>6</v>
      </c>
      <c r="B28" s="11" t="s">
        <v>102</v>
      </c>
      <c r="C28" s="12">
        <v>8</v>
      </c>
      <c r="D28" s="20" t="s">
        <v>103</v>
      </c>
      <c r="E28" s="4">
        <v>40000</v>
      </c>
      <c r="F28" s="4"/>
      <c r="G28" s="4"/>
      <c r="H28" s="4">
        <v>40000</v>
      </c>
      <c r="I28" s="4">
        <v>40000</v>
      </c>
      <c r="J28" s="4">
        <f t="shared" ref="J28" si="4">SUM(H28:I28)</f>
        <v>80000</v>
      </c>
      <c r="K28" s="3" t="s">
        <v>92</v>
      </c>
      <c r="L28" s="26" t="s">
        <v>93</v>
      </c>
    </row>
    <row r="29" spans="1:15" x14ac:dyDescent="0.25">
      <c r="A29" s="149" t="s">
        <v>105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</row>
  </sheetData>
  <mergeCells count="15">
    <mergeCell ref="A10:L10"/>
    <mergeCell ref="A4:L4"/>
    <mergeCell ref="C6:I6"/>
    <mergeCell ref="J6:L6"/>
    <mergeCell ref="F7:L7"/>
    <mergeCell ref="A9:L9"/>
    <mergeCell ref="A29:L29"/>
    <mergeCell ref="A26:L26"/>
    <mergeCell ref="K11:L11"/>
    <mergeCell ref="M17:O17"/>
    <mergeCell ref="A21:D21"/>
    <mergeCell ref="A22:I22"/>
    <mergeCell ref="A23:I23"/>
    <mergeCell ref="A25:I25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JANVIER 2019</vt:lpstr>
      <vt:lpstr>FEVRIER 2019</vt:lpstr>
      <vt:lpstr>MARS 2019</vt:lpstr>
      <vt:lpstr> AVRIL 2019</vt:lpstr>
      <vt:lpstr>MAI 2019</vt:lpstr>
      <vt:lpstr>JUIN 2019</vt:lpstr>
      <vt:lpstr>JUILLET 2019 </vt:lpstr>
      <vt:lpstr>AOUT 2019</vt:lpstr>
      <vt:lpstr>SEPTEMBRE 2019</vt:lpstr>
      <vt:lpstr>OCTOBRE 2019</vt:lpstr>
      <vt:lpstr>OCTOBRE 2019 (2)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2020-10-14T12:34:24Z</cp:lastPrinted>
  <dcterms:created xsi:type="dcterms:W3CDTF">2013-02-10T07:37:00Z</dcterms:created>
  <dcterms:modified xsi:type="dcterms:W3CDTF">2020-10-25T10:00:24Z</dcterms:modified>
</cp:coreProperties>
</file>