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RAORE YOUSSOUF\FICHES D'ENCAISSEMENTS\"/>
    </mc:Choice>
  </mc:AlternateContent>
  <bookViews>
    <workbookView xWindow="240" yWindow="45" windowWidth="19440" windowHeight="7995" firstSheet="16" activeTab="23"/>
  </bookViews>
  <sheets>
    <sheet name="JANVIER 2019" sheetId="71" r:id="rId1"/>
    <sheet name="FEVRIER 2019" sheetId="72" r:id="rId2"/>
    <sheet name="MARS 2019" sheetId="73" r:id="rId3"/>
    <sheet name="AVRIL 2019" sheetId="74" r:id="rId4"/>
    <sheet name="MAI 2019" sheetId="75" r:id="rId5"/>
    <sheet name="JUIN 2019" sheetId="76" r:id="rId6"/>
    <sheet name="JUILLET 2019" sheetId="77" r:id="rId7"/>
    <sheet name="AOUT 2019" sheetId="78" r:id="rId8"/>
    <sheet name="SEPTEMBRE 2019" sheetId="79" r:id="rId9"/>
    <sheet name="OCTOBRE 2019" sheetId="80" r:id="rId10"/>
    <sheet name="OCTOBRE 2019 (2)" sheetId="82" r:id="rId11"/>
    <sheet name="NOVEMBRE 2019 " sheetId="81" r:id="rId12"/>
    <sheet name="DECEMBRE 2019" sheetId="83" r:id="rId13"/>
    <sheet name="JANVIER 2020" sheetId="84" r:id="rId14"/>
    <sheet name="FEVRIER 2020" sheetId="85" r:id="rId15"/>
    <sheet name="MARS 2020" sheetId="86" r:id="rId16"/>
    <sheet name="AVRIL 2020" sheetId="87" r:id="rId17"/>
    <sheet name="MAI 2020" sheetId="88" r:id="rId18"/>
    <sheet name="JUIN 2020" sheetId="89" r:id="rId19"/>
    <sheet name="JUILLET 2020" sheetId="90" r:id="rId20"/>
    <sheet name="AOUT 2020" sheetId="91" r:id="rId21"/>
    <sheet name="SEPTEMBRE 2020" sheetId="92" r:id="rId22"/>
    <sheet name="OCTOBRE 2020" sheetId="93" r:id="rId23"/>
    <sheet name="NOVEMBRE 2020" sheetId="94" r:id="rId24"/>
  </sheets>
  <calcPr calcId="152511" iterateDelta="1E-4"/>
</workbook>
</file>

<file path=xl/calcChain.xml><?xml version="1.0" encoding="utf-8"?>
<calcChain xmlns="http://schemas.openxmlformats.org/spreadsheetml/2006/main">
  <c r="G23" i="94" l="1"/>
  <c r="F23" i="94"/>
  <c r="E23" i="94"/>
  <c r="J23" i="93" l="1"/>
  <c r="J24" i="93" l="1"/>
  <c r="J25" i="93" s="1"/>
  <c r="J28" i="93" s="1"/>
  <c r="H23" i="93"/>
  <c r="I23" i="93"/>
  <c r="J12" i="93"/>
  <c r="J13" i="93"/>
  <c r="J14" i="93"/>
  <c r="J15" i="93"/>
  <c r="J16" i="93"/>
  <c r="J17" i="93"/>
  <c r="J18" i="93"/>
  <c r="J20" i="93"/>
  <c r="J21" i="93"/>
  <c r="J22" i="93"/>
  <c r="G23" i="93" l="1"/>
  <c r="F23" i="93"/>
  <c r="E23" i="93"/>
  <c r="H23" i="92" l="1"/>
  <c r="I23" i="92"/>
  <c r="J12" i="92"/>
  <c r="J13" i="92"/>
  <c r="J14" i="92"/>
  <c r="J15" i="92"/>
  <c r="J16" i="92"/>
  <c r="J17" i="92"/>
  <c r="J18" i="92"/>
  <c r="J20" i="92"/>
  <c r="J21" i="92"/>
  <c r="J22" i="92"/>
  <c r="J23" i="92" l="1"/>
  <c r="J24" i="92" s="1"/>
  <c r="J25" i="92" s="1"/>
  <c r="J28" i="92" s="1"/>
  <c r="G23" i="92"/>
  <c r="F23" i="92"/>
  <c r="E23" i="92"/>
  <c r="H23" i="91" l="1"/>
  <c r="I23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10" i="91"/>
  <c r="J23" i="91" l="1"/>
  <c r="J24" i="91" s="1"/>
  <c r="J25" i="91" s="1"/>
  <c r="J28" i="91" s="1"/>
  <c r="G23" i="91"/>
  <c r="F23" i="91"/>
  <c r="E23" i="91"/>
  <c r="J31" i="90"/>
  <c r="J30" i="90"/>
  <c r="J14" i="90" l="1"/>
  <c r="J15" i="90"/>
  <c r="J16" i="90"/>
  <c r="J17" i="90"/>
  <c r="J18" i="90"/>
  <c r="J19" i="90"/>
  <c r="J20" i="90"/>
  <c r="J21" i="90"/>
  <c r="J22" i="90"/>
  <c r="J23" i="90"/>
  <c r="J24" i="90"/>
  <c r="J25" i="90"/>
  <c r="J13" i="90"/>
  <c r="I26" i="90" l="1"/>
  <c r="H26" i="90"/>
  <c r="G26" i="90"/>
  <c r="F26" i="90"/>
  <c r="E26" i="90"/>
  <c r="J26" i="90" l="1"/>
  <c r="J27" i="90" s="1"/>
  <c r="J28" i="90" s="1"/>
  <c r="J32" i="89"/>
  <c r="J14" i="89" l="1"/>
  <c r="J15" i="89"/>
  <c r="J16" i="89"/>
  <c r="J17" i="89"/>
  <c r="J18" i="89"/>
  <c r="J19" i="89"/>
  <c r="J20" i="89"/>
  <c r="J21" i="89"/>
  <c r="J22" i="89"/>
  <c r="J23" i="89"/>
  <c r="J24" i="89"/>
  <c r="J25" i="89"/>
  <c r="J13" i="89"/>
  <c r="H26" i="89"/>
  <c r="I26" i="89"/>
  <c r="J26" i="89" l="1"/>
  <c r="J27" i="89" s="1"/>
  <c r="J28" i="89" s="1"/>
  <c r="J31" i="88"/>
  <c r="G26" i="89"/>
  <c r="F26" i="89"/>
  <c r="E26" i="89"/>
  <c r="H26" i="88" l="1"/>
  <c r="I26" i="88"/>
  <c r="J14" i="88"/>
  <c r="J15" i="88"/>
  <c r="J16" i="88"/>
  <c r="J17" i="88"/>
  <c r="J18" i="88"/>
  <c r="J20" i="88"/>
  <c r="J21" i="88"/>
  <c r="J23" i="88"/>
  <c r="J24" i="88"/>
  <c r="J13" i="88"/>
  <c r="J26" i="88" l="1"/>
  <c r="G26" i="88"/>
  <c r="F26" i="88"/>
  <c r="E26" i="88"/>
  <c r="J27" i="88" l="1"/>
  <c r="J28" i="88" s="1"/>
  <c r="J31" i="87"/>
  <c r="H26" i="87"/>
  <c r="I26" i="87"/>
  <c r="J14" i="87"/>
  <c r="J15" i="87"/>
  <c r="J16" i="87"/>
  <c r="J17" i="87"/>
  <c r="J18" i="87"/>
  <c r="J19" i="87"/>
  <c r="J20" i="87"/>
  <c r="J21" i="87"/>
  <c r="J22" i="87"/>
  <c r="J23" i="87"/>
  <c r="J24" i="87"/>
  <c r="J25" i="87"/>
  <c r="J13" i="87"/>
  <c r="J26" i="87" l="1"/>
  <c r="J27" i="87" s="1"/>
  <c r="G26" i="87"/>
  <c r="F26" i="87"/>
  <c r="E26" i="87"/>
  <c r="H26" i="86"/>
  <c r="I26" i="86"/>
  <c r="J14" i="86"/>
  <c r="J15" i="86"/>
  <c r="J16" i="86"/>
  <c r="J17" i="86"/>
  <c r="J18" i="86"/>
  <c r="J19" i="86"/>
  <c r="J20" i="86"/>
  <c r="J21" i="86"/>
  <c r="J22" i="86"/>
  <c r="J23" i="86"/>
  <c r="J24" i="86"/>
  <c r="J25" i="86"/>
  <c r="J13" i="86"/>
  <c r="J28" i="87" l="1"/>
  <c r="J26" i="86"/>
  <c r="J27" i="86" s="1"/>
  <c r="J28" i="86" s="1"/>
  <c r="J30" i="86" s="1"/>
  <c r="G26" i="86"/>
  <c r="F26" i="86"/>
  <c r="E26" i="86"/>
  <c r="J29" i="85"/>
  <c r="H26" i="85" l="1"/>
  <c r="I26" i="85"/>
  <c r="J15" i="85"/>
  <c r="J16" i="85"/>
  <c r="J26" i="85" s="1"/>
  <c r="J17" i="85"/>
  <c r="J18" i="85"/>
  <c r="J19" i="85"/>
  <c r="J20" i="85"/>
  <c r="J21" i="85"/>
  <c r="J23" i="85"/>
  <c r="J24" i="85"/>
  <c r="J27" i="85" l="1"/>
  <c r="J28" i="85" s="1"/>
  <c r="J30" i="85" s="1"/>
  <c r="G26" i="85"/>
  <c r="F26" i="85"/>
  <c r="E26" i="85"/>
  <c r="J31" i="84" l="1"/>
  <c r="I26" i="84"/>
  <c r="H26" i="84"/>
  <c r="G26" i="84"/>
  <c r="F26" i="84"/>
  <c r="E26" i="84"/>
  <c r="J24" i="84"/>
  <c r="J21" i="84"/>
  <c r="J18" i="84"/>
  <c r="J16" i="84"/>
  <c r="J15" i="84"/>
  <c r="J30" i="83"/>
  <c r="J26" i="84" l="1"/>
  <c r="J27" i="84" s="1"/>
  <c r="J28" i="84" s="1"/>
  <c r="G26" i="83"/>
  <c r="H26" i="83"/>
  <c r="I26" i="83"/>
  <c r="J15" i="83" l="1"/>
  <c r="J16" i="83"/>
  <c r="J18" i="83"/>
  <c r="J21" i="83"/>
  <c r="J24" i="83"/>
  <c r="J26" i="83" l="1"/>
  <c r="J27" i="83"/>
  <c r="J28" i="83" s="1"/>
  <c r="K33" i="82"/>
  <c r="J30" i="81"/>
  <c r="F26" i="83" l="1"/>
  <c r="E26" i="83"/>
  <c r="I26" i="81" l="1"/>
  <c r="H26" i="81"/>
  <c r="J14" i="81"/>
  <c r="J15" i="81"/>
  <c r="J16" i="81"/>
  <c r="J17" i="81"/>
  <c r="J18" i="81"/>
  <c r="J19" i="81"/>
  <c r="J20" i="81"/>
  <c r="J21" i="81"/>
  <c r="J22" i="81"/>
  <c r="J23" i="81"/>
  <c r="J24" i="81"/>
  <c r="J25" i="81"/>
  <c r="J13" i="81"/>
  <c r="J26" i="81" l="1"/>
  <c r="J27" i="81" s="1"/>
  <c r="J24" i="82"/>
  <c r="I26" i="82" l="1"/>
  <c r="H26" i="82"/>
  <c r="G26" i="82"/>
  <c r="F26" i="82"/>
  <c r="E26" i="82"/>
  <c r="J25" i="82"/>
  <c r="J23" i="82"/>
  <c r="J22" i="82"/>
  <c r="J21" i="82"/>
  <c r="J20" i="82"/>
  <c r="J19" i="82"/>
  <c r="J18" i="82"/>
  <c r="J17" i="82"/>
  <c r="J16" i="82"/>
  <c r="J15" i="82"/>
  <c r="J26" i="82" s="1"/>
  <c r="J14" i="82"/>
  <c r="J13" i="82"/>
  <c r="J31" i="80"/>
  <c r="H26" i="80"/>
  <c r="I26" i="80"/>
  <c r="J14" i="80"/>
  <c r="J15" i="80"/>
  <c r="J16" i="80"/>
  <c r="J17" i="80"/>
  <c r="J18" i="80"/>
  <c r="J19" i="80"/>
  <c r="J20" i="80"/>
  <c r="J21" i="80"/>
  <c r="J22" i="80"/>
  <c r="J23" i="80"/>
  <c r="J24" i="80"/>
  <c r="J25" i="80"/>
  <c r="J13" i="80"/>
  <c r="J27" i="82" l="1"/>
  <c r="J29" i="82" s="1"/>
  <c r="J31" i="82" s="1"/>
  <c r="J34" i="82" s="1"/>
  <c r="J26" i="80"/>
  <c r="G26" i="81"/>
  <c r="F26" i="81"/>
  <c r="E26" i="81"/>
  <c r="J27" i="80" l="1"/>
  <c r="G26" i="80"/>
  <c r="F26" i="80"/>
  <c r="E26" i="80"/>
  <c r="J30" i="79" l="1"/>
  <c r="J23" i="79" l="1"/>
  <c r="J20" i="79"/>
  <c r="I26" i="79"/>
  <c r="H26" i="79"/>
  <c r="G26" i="79"/>
  <c r="F26" i="79"/>
  <c r="E26" i="79"/>
  <c r="J25" i="79"/>
  <c r="J24" i="79"/>
  <c r="J22" i="79"/>
  <c r="J21" i="79"/>
  <c r="J19" i="79"/>
  <c r="J18" i="79"/>
  <c r="J17" i="79"/>
  <c r="J16" i="79"/>
  <c r="J14" i="79"/>
  <c r="J13" i="79"/>
  <c r="J26" i="79" l="1"/>
  <c r="J27" i="79" s="1"/>
  <c r="J28" i="79" s="1"/>
  <c r="I26" i="78"/>
  <c r="J26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15" i="77" l="1"/>
  <c r="J18" i="77"/>
  <c r="J24" i="77"/>
  <c r="H26" i="78"/>
  <c r="G26" i="78"/>
  <c r="F26" i="78"/>
  <c r="E26" i="78"/>
  <c r="J13" i="78"/>
  <c r="F26" i="77"/>
  <c r="G26" i="77"/>
  <c r="H26" i="77"/>
  <c r="I26" i="77"/>
  <c r="J14" i="77"/>
  <c r="J16" i="77"/>
  <c r="J19" i="77"/>
  <c r="J21" i="77"/>
  <c r="J22" i="77"/>
  <c r="J25" i="77"/>
  <c r="J13" i="77"/>
  <c r="J27" i="78" l="1"/>
  <c r="J28" i="78" s="1"/>
  <c r="J26" i="77"/>
  <c r="E26" i="77"/>
  <c r="J26" i="76"/>
  <c r="J27" i="76"/>
  <c r="J28" i="76"/>
  <c r="J31" i="76" s="1"/>
  <c r="J27" i="77" l="1"/>
  <c r="J28" i="77" s="1"/>
  <c r="E26" i="76"/>
  <c r="J28" i="75" l="1"/>
  <c r="J27" i="75"/>
  <c r="J26" i="75"/>
  <c r="E26" i="75" l="1"/>
  <c r="J27" i="74" l="1"/>
  <c r="J28" i="74" s="1"/>
  <c r="J26" i="74"/>
  <c r="H26" i="74"/>
  <c r="J21" i="74"/>
  <c r="J18" i="74"/>
  <c r="E26" i="74" l="1"/>
  <c r="J28" i="73" l="1"/>
  <c r="J27" i="73"/>
  <c r="J26" i="73"/>
  <c r="J15" i="73"/>
  <c r="E26" i="73" l="1"/>
  <c r="J33" i="72" l="1"/>
  <c r="I26" i="72"/>
  <c r="H26" i="72"/>
  <c r="G26" i="72"/>
  <c r="F26" i="72"/>
  <c r="E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26" i="72" s="1"/>
  <c r="J27" i="72" l="1"/>
  <c r="J28" i="72" s="1"/>
  <c r="F26" i="71"/>
  <c r="G26" i="71"/>
  <c r="H26" i="71"/>
  <c r="I26" i="71"/>
  <c r="J13" i="71"/>
  <c r="J14" i="71"/>
  <c r="J26" i="71" s="1"/>
  <c r="J15" i="71"/>
  <c r="J16" i="71"/>
  <c r="J17" i="71"/>
  <c r="J18" i="71"/>
  <c r="J19" i="71"/>
  <c r="J20" i="71"/>
  <c r="J22" i="71"/>
  <c r="J23" i="71"/>
  <c r="J24" i="71"/>
  <c r="J25" i="71"/>
  <c r="J21" i="71"/>
  <c r="J28" i="71" l="1"/>
  <c r="J31" i="71" s="1"/>
  <c r="E26" i="71"/>
</calcChain>
</file>

<file path=xl/sharedStrings.xml><?xml version="1.0" encoding="utf-8"?>
<sst xmlns="http://schemas.openxmlformats.org/spreadsheetml/2006/main" count="1785" uniqueCount="247">
  <si>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</si>
  <si>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</si>
  <si>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</si>
  <si>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</si>
  <si>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</si>
  <si>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</si>
  <si>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</si>
  <si>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</si>
  <si>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</si>
  <si>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</si>
  <si>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</si>
  <si>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</si>
  <si>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</si>
  <si>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</si>
  <si>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</si>
  <si>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</si>
  <si>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</si>
  <si>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</si>
  <si>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ETAT DES ENCAISSEMENTS : MOIS DE JANVIER  2019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</si>
  <si>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</si>
  <si>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</si>
  <si>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</si>
  <si>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</si>
  <si>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 xml:space="preserve">CENTRE D'IMPOSITION: </t>
  </si>
  <si>
    <t>Km 22  R+3: LOT N° 460 / ÎLOT 45</t>
  </si>
  <si>
    <t>M1</t>
  </si>
  <si>
    <t>M2</t>
  </si>
  <si>
    <t>COULIBALY IBRAHIMA</t>
  </si>
  <si>
    <t>BOUADOU DANIEL TAHIA C. C.</t>
  </si>
  <si>
    <t>F2</t>
  </si>
  <si>
    <t>F3</t>
  </si>
  <si>
    <t>2/7</t>
  </si>
  <si>
    <t>KOUADJO ADJO ARISTIDE KEVIN</t>
  </si>
  <si>
    <t>48501811</t>
  </si>
  <si>
    <t>1/4</t>
  </si>
  <si>
    <t>1/5</t>
  </si>
  <si>
    <t>1/3</t>
  </si>
  <si>
    <t>2/8</t>
  </si>
  <si>
    <t>2/6</t>
  </si>
  <si>
    <t>3/10</t>
  </si>
  <si>
    <t>3/11</t>
  </si>
  <si>
    <t>3/9</t>
  </si>
  <si>
    <t>DJEDJE LEHI DOMINIQUE</t>
  </si>
  <si>
    <t>20/12/18</t>
  </si>
  <si>
    <t>ESPECES</t>
  </si>
  <si>
    <t>07/01/19</t>
  </si>
  <si>
    <t>ESPECS</t>
  </si>
  <si>
    <t>ETAT DES ENCAISSEMENTS : MOIS DE FEVRIER  2019</t>
  </si>
  <si>
    <t>15/01/19</t>
  </si>
  <si>
    <t>AV 12/01+01/19</t>
  </si>
  <si>
    <t>25/01/19</t>
  </si>
  <si>
    <t>AVANCES RECU PAR M TRAORE F2 RDC</t>
  </si>
  <si>
    <t>REMBOURSEMENT FRAIS DE CONTRATS DE BAIL LOCATIFS</t>
  </si>
  <si>
    <t>MONTANT VERSE</t>
  </si>
  <si>
    <t>CCGIM</t>
  </si>
  <si>
    <t>MUTATION CIE + SODECI SUTIO 3/10</t>
  </si>
  <si>
    <t>RESTE AVANCE STUDIO 3/10</t>
  </si>
  <si>
    <t>AVANCE PAYEE LE 07/01/2019  STUDIO 3/10</t>
  </si>
  <si>
    <t>AVANCE PAYEE LE 20/12/2018  STUDIO 2/7</t>
  </si>
  <si>
    <t>TOTAL  VERSE</t>
  </si>
  <si>
    <t>AVANCE 02/19</t>
  </si>
  <si>
    <t>AV 02+03/19</t>
  </si>
  <si>
    <t>47472145-43832425</t>
  </si>
  <si>
    <t>48083088-06232494</t>
  </si>
  <si>
    <t>57482885-42185255</t>
  </si>
  <si>
    <t>ETAT DES ENCAISSEMENTS : MOIS DE MARS  2019</t>
  </si>
  <si>
    <t>10/03/19</t>
  </si>
  <si>
    <t>ETAT DES ENCAISSEMENTS : MOIS D AVRIL 2019</t>
  </si>
  <si>
    <t>10/04/19</t>
  </si>
  <si>
    <t>OUATTARA</t>
  </si>
  <si>
    <t>TRAORE</t>
  </si>
  <si>
    <t>15/04/19</t>
  </si>
  <si>
    <t>ETAT DES ENCAISSEMENTS : MOIS DE MAI 2019</t>
  </si>
  <si>
    <t>ILA LIBERE  L'APPARTEMENT FIN AVRIL 2019, IL A LAISSE 1 MOIS POUR FORFAIT MISE EN ETAT ET FACTURES</t>
  </si>
  <si>
    <t xml:space="preserve">CAUTION </t>
  </si>
  <si>
    <t>10/04/19 M TY</t>
  </si>
  <si>
    <t>10/05/19</t>
  </si>
  <si>
    <t>M.TRAORE</t>
  </si>
  <si>
    <t>02/05/19</t>
  </si>
  <si>
    <t>ETAT DES ENCAISSEMENTS : MOIS DE JUIN 2019</t>
  </si>
  <si>
    <t>BOH TRA HONORE</t>
  </si>
  <si>
    <t>11/06/19</t>
  </si>
  <si>
    <t>AV 06+07/19</t>
  </si>
  <si>
    <t>01683974</t>
  </si>
  <si>
    <t>59578360</t>
  </si>
  <si>
    <t xml:space="preserve">M.BOH TRA HONORE A PAYE (2*90000F)=180000F POUR CHAQUE APPARTEMENT 1/3; 2/3 et 3/9 </t>
  </si>
  <si>
    <t xml:space="preserve">CAUTION 540000F GEREE PAR LE CCGIM LE 11/06/19 </t>
  </si>
  <si>
    <t>N'SIA BANQUE : 01230 3034372473507</t>
  </si>
  <si>
    <t>10/06/19</t>
  </si>
  <si>
    <t>ENCAISSEMENT PAR LE PROPRIETAIRE</t>
  </si>
  <si>
    <t>COMMISSION CCGIM MAI 2019</t>
  </si>
  <si>
    <t>RESTE A VERSER LE 15/06/19</t>
  </si>
  <si>
    <t>AVANCES  PAYEES (2*90000F)=180000F POUR CHAQUE APPARTEMENT 1/3; 2/6 ET 3/9 LE 11/06/19 POUR LES MOIS DE JUIN ET JUILLET 2019</t>
  </si>
  <si>
    <t>15/06/19</t>
  </si>
  <si>
    <t>ETAT DES ENCAISSEMENTS : MOIS DE JUILLET 2019</t>
  </si>
  <si>
    <t>10/07/19</t>
  </si>
  <si>
    <t>M TY</t>
  </si>
  <si>
    <t>05/07/19</t>
  </si>
  <si>
    <t>16/08/19</t>
  </si>
  <si>
    <t>ETAT DES ENCAISSEMENTS : MOIS D'AOUT 2019</t>
  </si>
  <si>
    <t>10/08/19</t>
  </si>
  <si>
    <t>ETAT DES ENCAISSEMENTS : MOIS DE SEPTEMBRE 2019</t>
  </si>
  <si>
    <t>21/08/19 ESP</t>
  </si>
  <si>
    <t>03/09/19</t>
  </si>
  <si>
    <t>10/09/19</t>
  </si>
  <si>
    <t>09/09/19</t>
  </si>
  <si>
    <t>16/09/19</t>
  </si>
  <si>
    <t>DÉJÀ PERCU PAR LE PROPRIETAIRE (M OUATTARA LE 14/09/19)</t>
  </si>
  <si>
    <t>RESTE A VERSER</t>
  </si>
  <si>
    <t>NOUVEAU LOCATAIRE</t>
  </si>
  <si>
    <t>AV 09/19</t>
  </si>
  <si>
    <t>LOCATAIRE ENREGISTRTE PAR LE PROPRIETAIRE EN SEPTEMBRE 2019: UN MOIS D'AVANCE ET DEUX MOIS DE CAUTION + COMMISSION CCGIM</t>
  </si>
  <si>
    <t>NASIFAT NODIRI SOFIYAT</t>
  </si>
  <si>
    <t>ETAT DES ENCAISSEMENTS : MOIS DE NOVEMBRE 2019</t>
  </si>
  <si>
    <t>14/10/19</t>
  </si>
  <si>
    <t>ZAHI BI ZORO</t>
  </si>
  <si>
    <t>F3 RDC</t>
  </si>
  <si>
    <t>F2 RDC</t>
  </si>
  <si>
    <t>48082626</t>
  </si>
  <si>
    <t>COMMISSIONS CCGIM 2*50 000 F VERSEE AU CCGIM LE  22/10/2019 (100 000 F)</t>
  </si>
  <si>
    <t>1 MOIS D'AVANCE + 2 MOIS DE CAUTION RECUS PAR M TRAORE YOUSSOUF</t>
  </si>
  <si>
    <t>AV 11/19</t>
  </si>
  <si>
    <t>10/10/19</t>
  </si>
  <si>
    <t>24/09/19 TY</t>
  </si>
  <si>
    <t>30/09/19</t>
  </si>
  <si>
    <t>09/10/19</t>
  </si>
  <si>
    <t>ASSOA GNAMIEN YVES</t>
  </si>
  <si>
    <t>07182486</t>
  </si>
  <si>
    <t>12/09/19 AV 09/19</t>
  </si>
  <si>
    <t>04/10/19</t>
  </si>
  <si>
    <t>COMMISSION CCGIM F3 RDC</t>
  </si>
  <si>
    <t>ENCAISSE PAR LE PROPRIETAIRE 10/19</t>
  </si>
  <si>
    <t>ETAT DES ENCAISSEMENTS : MOIS D'OCTOBRE 2019 CORRIGE</t>
  </si>
  <si>
    <t xml:space="preserve">ETAT DES ENCAISSEMENTS : MOIS D'OCTOBRE 2019 </t>
  </si>
  <si>
    <t>SOMME VERSEE LE 14/10/2019 A M TRAORE</t>
  </si>
  <si>
    <t>TROP VERSE</t>
  </si>
  <si>
    <t>SOMME A VERSER MAISONS BASSES</t>
  </si>
  <si>
    <t>TROP VERSE 10/19</t>
  </si>
  <si>
    <t>TOTAL ENCAISSE 10/19</t>
  </si>
  <si>
    <t>BOUADOU DANIELLE TAHIA C. C.</t>
  </si>
  <si>
    <t>10/11/19</t>
  </si>
  <si>
    <t>09/11/19</t>
  </si>
  <si>
    <t>ORANGE MONEY</t>
  </si>
  <si>
    <t>06/11/19</t>
  </si>
  <si>
    <t>04/11/19</t>
  </si>
  <si>
    <t>12/11/19</t>
  </si>
  <si>
    <t>ASIFAT KODIRI SOFIYAT</t>
  </si>
  <si>
    <t>PERCU PAR LE PROPRIETAIRE</t>
  </si>
  <si>
    <t>COMMISSIONS CCGIM 2*50 000 F VERSEES AU CCGIM LE  22/10/2019 (100 000 F)</t>
  </si>
  <si>
    <t>LOCATAIRE ENREGISTRE PAR LE PROPRIETAIRE EN SEPTEMBRE 2019: UN MOIS D'AVANCE ET DEUX MOIS DE CAUTION + COMMISSION CCGIM</t>
  </si>
  <si>
    <t>PART KONE</t>
  </si>
  <si>
    <t>10/01/20</t>
  </si>
  <si>
    <t>11/01/20</t>
  </si>
  <si>
    <t>09/01/20</t>
  </si>
  <si>
    <t>13/01/20</t>
  </si>
  <si>
    <t>TOTAL MAISONS BASSES</t>
  </si>
  <si>
    <t>TOTAL A VERSER</t>
  </si>
  <si>
    <t>ETAT DES ENCAISSEMENTS : MOIS DE JANVIER 2020</t>
  </si>
  <si>
    <t>REVERSEMENT CAUTION 1/3+2/6+3/9</t>
  </si>
  <si>
    <t>ETAT DES ENCAISSEMENTS : MOIS DE DECEMBRE 2019</t>
  </si>
  <si>
    <t>ETAT DES ENCAISSEMENTS : MOIS DE FEVRIER 2020</t>
  </si>
  <si>
    <t>10/02/20</t>
  </si>
  <si>
    <t>Proprietaire</t>
  </si>
  <si>
    <t>18/01/20 TY</t>
  </si>
  <si>
    <t>06/02/20</t>
  </si>
  <si>
    <t>ENCAISSE PAR LE PROPRIETAIRE</t>
  </si>
  <si>
    <t>17/02/20</t>
  </si>
  <si>
    <t>18/02/20</t>
  </si>
  <si>
    <t>ETAT DES ENCAISSEMENTS : MOIS DE MARS 2020</t>
  </si>
  <si>
    <t>10/03/20</t>
  </si>
  <si>
    <t>03/03/20</t>
  </si>
  <si>
    <t>06/03/20</t>
  </si>
  <si>
    <t>11/03/20</t>
  </si>
  <si>
    <t>PROPRIETAIRE</t>
  </si>
  <si>
    <t>14/03/20</t>
  </si>
  <si>
    <t>ETAT DES ENCAISSEMENTS : MOIS D'AVRIL 2020</t>
  </si>
  <si>
    <t>11/04/20</t>
  </si>
  <si>
    <t>06/04/20</t>
  </si>
  <si>
    <t>03/04/20</t>
  </si>
  <si>
    <t>14/04/20</t>
  </si>
  <si>
    <t>LOYERS MAISONS BASSES</t>
  </si>
  <si>
    <t>ENCAISSE PAR LE PROPRIETAIRE LE 14 AVRIL 2020</t>
  </si>
  <si>
    <t>RESTE A VERSER A LA N'SIA</t>
  </si>
  <si>
    <t>ETAT DES ENCAISSEMENTS : MOIS DE MAI 2020</t>
  </si>
  <si>
    <t xml:space="preserve">TOTAL A VERSER IMMEUBLE </t>
  </si>
  <si>
    <t>09/05/20</t>
  </si>
  <si>
    <t>08/05/20</t>
  </si>
  <si>
    <t>10/05/20</t>
  </si>
  <si>
    <t>14/02/20</t>
  </si>
  <si>
    <t>ETAT DES ENCAISSEMENTS : MOIS DE JUIN 2020</t>
  </si>
  <si>
    <t>CHRISTENSEN BO</t>
  </si>
  <si>
    <t>06019255-07500202</t>
  </si>
  <si>
    <t>18/05/20</t>
  </si>
  <si>
    <t>CHEQUE SGBCI</t>
  </si>
  <si>
    <t>SIDIBE</t>
  </si>
  <si>
    <t>OCCUPANT TRAVAILLANT A LA SOCIETE BIONERGIES COTE D'IVOIRE SARL</t>
  </si>
  <si>
    <t>06019255</t>
  </si>
  <si>
    <t xml:space="preserve">07034848 - GESTIONNAIRE DE LA SOCIETE BIONERGIES COTE D'IVOIRE </t>
  </si>
  <si>
    <t>DIABATE ABDOULAYE</t>
  </si>
  <si>
    <t>07500202</t>
  </si>
  <si>
    <t>SUPERVISEUR - INTERPRETE DE LA SOCIETE BIONERGIES COTE D'IVOIRE</t>
  </si>
  <si>
    <t>A PAYE 400 000 F CFA PAR CHEQUE SBGCI N° AE 6605829 REPRESANTANT 1 MOIS D'AVANCE + 2 MOIS DE CAUTIO + 1 MOIS COMMISSION CCGIM</t>
  </si>
  <si>
    <t>CAUTION GEREE PAR LE CCGIM - LE CONTRAT DEBUTE A PARTIR DU PREMEIER JUIN 2020 ET LE PROCHAIN ENCAISSEMENT A PARTIR DU PREMIER JUILLET 2020,</t>
  </si>
  <si>
    <t>KRAMO KOUASSI GEOFFROY</t>
  </si>
  <si>
    <t>47332266-05246475</t>
  </si>
  <si>
    <t>21/05/20</t>
  </si>
  <si>
    <t>AV06+07/20</t>
  </si>
  <si>
    <t>CAUTION GEREE PAR LE CCGIM - LE CONTRAT DEBUTE A PARTIR DU PREMEIER JUIN 2020 ET LE PROCHAIN ENCAISSEMENT A PARTIR DU PREMIER AOUT 2020,</t>
  </si>
  <si>
    <t>A PAYE 450 000 F CFA - 2 MOIS DE CAUTION + 2 MOIS D'AVANCES + 1 MOIS COMMISSION CCGIM LE 21/05/20</t>
  </si>
  <si>
    <t>ENCAISSE PAR ORANGE MONEY LE10/06/20 SUR LE 07227052</t>
  </si>
  <si>
    <t>13/04/20</t>
  </si>
  <si>
    <t>05/06/20</t>
  </si>
  <si>
    <t>06/06/20</t>
  </si>
  <si>
    <t>FRAIS 4 CONTRATS HABITATION 1/5 ET 3/11</t>
  </si>
  <si>
    <t>ETAT DES ENCAISSEMENTS : MOIS DE JUILLET 2020</t>
  </si>
  <si>
    <t>ETAT DES ENCAISSEMENTS : MOIS D'AOUT 2020</t>
  </si>
  <si>
    <t>CAUTION GEREE PAR LE CCGIM - LE CONTRAT DEBUTE A PARTIR DU PREMIER JUIN 2020 ET LE PROCHAIN ENCAISSEMENT A PARTIR DU PREMIER AOUT 2020,</t>
  </si>
  <si>
    <t>ENCAISSSES PAR LE PROPRIETAIRE</t>
  </si>
  <si>
    <t>06/06 TY</t>
  </si>
  <si>
    <t>10/06/20</t>
  </si>
  <si>
    <t>10/06 M TY</t>
  </si>
  <si>
    <t>08/07/20</t>
  </si>
  <si>
    <t>11/07/20</t>
  </si>
  <si>
    <t>05/07 MTN</t>
  </si>
  <si>
    <t>14/07/20</t>
  </si>
  <si>
    <t>16/07/20</t>
  </si>
  <si>
    <t>Mlle CYNTHIA</t>
  </si>
  <si>
    <t>57127107-64229960</t>
  </si>
  <si>
    <t>Remplacement a l'amiable  informé par CYNTHIA le 01/05/2020</t>
  </si>
  <si>
    <t>10/08/20</t>
  </si>
  <si>
    <t>06/08/20</t>
  </si>
  <si>
    <t>08/08/20</t>
  </si>
  <si>
    <t>ORANGE</t>
  </si>
  <si>
    <t>Poprietaire informé dit avoir constaté depuis des mois , Mlle DJEDJE cointactée dit ayant voyagée elle a laissé l'appartement à sa sœur ce jour 02/08/2020</t>
  </si>
  <si>
    <t>13/08/20</t>
  </si>
  <si>
    <t>ETAT DES ENCAISSEMENTS : MOIS DE SEPTEMBRE 2020</t>
  </si>
  <si>
    <t>07/09/20</t>
  </si>
  <si>
    <t>15/08/20 ESP</t>
  </si>
  <si>
    <t>14/09/20</t>
  </si>
  <si>
    <t>11/09/20</t>
  </si>
  <si>
    <t>ETAT DES ENCAISSEMENTS : MOIS D'OCTOBRE 2020</t>
  </si>
  <si>
    <t>10/10/20</t>
  </si>
  <si>
    <t>09/10/20</t>
  </si>
  <si>
    <t>14/10/20</t>
  </si>
  <si>
    <t>25/09 ESP</t>
  </si>
  <si>
    <t>13/10/20</t>
  </si>
  <si>
    <t>ETAT DES ENCAISSEMENTS : MOIS DE NOVEMBRE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</si>
</sst>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vertical="top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3" fillId="0" borderId="1" xfId="0" applyNumberFormat="1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12" fillId="2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/>
    <xf numFmtId="164" fontId="17" fillId="0" borderId="1" xfId="0" applyNumberFormat="1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2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164" fontId="11" fillId="2" borderId="2" xfId="0" applyNumberFormat="1" applyFont="1" applyFill="1" applyBorder="1" applyAlignment="1">
      <alignment horizontal="left" vertical="center"/>
    </xf>
    <xf numFmtId="164" fontId="11" fillId="2" borderId="3" xfId="0" applyNumberFormat="1" applyFont="1" applyFill="1" applyBorder="1" applyAlignment="1">
      <alignment horizontal="left" vertical="center"/>
    </xf>
    <xf numFmtId="164" fontId="11" fillId="2" borderId="4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D15" sqref="D15: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3.25" x14ac:dyDescent="0.25">
      <c r="A2" s="1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3.25" x14ac:dyDescent="0.25">
      <c r="A3" s="1" t="s">
        <v>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3.25" x14ac:dyDescent="0.25">
      <c r="A4" s="147" t="s">
        <v>18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2" ht="10.5" customHeight="1" x14ac:dyDescent="0.3">
      <c r="E5" s="2"/>
      <c r="I5" s="2"/>
    </row>
    <row r="6" spans="1:12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8"/>
    </row>
    <row r="7" spans="1:12" ht="18.75" x14ac:dyDescent="0.3">
      <c r="A7" s="1"/>
      <c r="D7" s="8" t="s">
        <v>21</v>
      </c>
      <c r="E7" s="8"/>
      <c r="F7" s="149" t="s">
        <v>22</v>
      </c>
      <c r="G7" s="149"/>
      <c r="H7" s="149"/>
      <c r="I7" s="149"/>
      <c r="J7" s="149"/>
      <c r="K7" s="149"/>
      <c r="L7" s="149"/>
    </row>
    <row r="8" spans="1:12" ht="9" customHeight="1" x14ac:dyDescent="0.3">
      <c r="A8" s="1"/>
      <c r="D8" s="8"/>
      <c r="E8" s="8"/>
      <c r="F8" s="8"/>
      <c r="G8" s="8"/>
      <c r="H8" s="8"/>
      <c r="I8" s="8"/>
      <c r="J8" s="8"/>
      <c r="K8" s="9"/>
      <c r="L8" s="9"/>
    </row>
    <row r="9" spans="1:12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2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2" ht="9" customHeight="1" x14ac:dyDescent="0.3">
      <c r="K11" s="152"/>
      <c r="L11" s="152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20.2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80000</v>
      </c>
      <c r="I15" s="4"/>
      <c r="J15" s="4">
        <f t="shared" si="0"/>
        <v>80000</v>
      </c>
      <c r="K15" s="17"/>
      <c r="L15" s="26" t="s">
        <v>49</v>
      </c>
    </row>
    <row r="16" spans="1:12" ht="20.2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4" ht="20.2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4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4" ht="18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4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235000</v>
      </c>
      <c r="I21" s="4"/>
      <c r="J21" s="4">
        <f>SUM(H21:I21)</f>
        <v>235000</v>
      </c>
      <c r="K21" s="17" t="s">
        <v>43</v>
      </c>
      <c r="L21" s="14" t="s">
        <v>44</v>
      </c>
    </row>
    <row r="22" spans="1:14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  <c r="N22" s="25"/>
    </row>
    <row r="23" spans="1:14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4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100000</v>
      </c>
      <c r="I24" s="4"/>
      <c r="J24" s="4">
        <f>SUM(H24:I24)</f>
        <v>100000</v>
      </c>
      <c r="K24" s="17" t="s">
        <v>45</v>
      </c>
      <c r="L24" s="14" t="s">
        <v>46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4" ht="18.75" x14ac:dyDescent="0.25">
      <c r="A26" s="150" t="s">
        <v>6</v>
      </c>
      <c r="B26" s="150"/>
      <c r="C26" s="150"/>
      <c r="D26" s="150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415000</v>
      </c>
      <c r="I26" s="6">
        <f t="shared" si="1"/>
        <v>0</v>
      </c>
      <c r="J26" s="6">
        <f t="shared" si="1"/>
        <v>415000</v>
      </c>
      <c r="K26" s="17" t="s">
        <v>50</v>
      </c>
      <c r="L26" s="19" t="s">
        <v>54</v>
      </c>
    </row>
    <row r="27" spans="1:14" ht="18.75" x14ac:dyDescent="0.3">
      <c r="A27" s="151" t="s">
        <v>16</v>
      </c>
      <c r="B27" s="151"/>
      <c r="C27" s="151"/>
      <c r="D27" s="151"/>
      <c r="E27" s="151"/>
      <c r="F27" s="151"/>
      <c r="G27" s="151"/>
      <c r="H27" s="151"/>
      <c r="I27" s="151"/>
      <c r="J27" s="20">
        <v>0</v>
      </c>
    </row>
    <row r="28" spans="1:14" ht="18.75" x14ac:dyDescent="0.3">
      <c r="A28" s="151" t="s">
        <v>17</v>
      </c>
      <c r="B28" s="151"/>
      <c r="C28" s="151"/>
      <c r="D28" s="151"/>
      <c r="E28" s="151"/>
      <c r="F28" s="151"/>
      <c r="G28" s="151"/>
      <c r="H28" s="151"/>
      <c r="I28" s="151"/>
      <c r="J28" s="20">
        <f>SUM(J26:J27)</f>
        <v>415000</v>
      </c>
    </row>
    <row r="29" spans="1:14" ht="18.75" x14ac:dyDescent="0.3">
      <c r="A29" s="144" t="s">
        <v>51</v>
      </c>
      <c r="B29" s="144"/>
      <c r="C29" s="144"/>
      <c r="D29" s="144"/>
      <c r="E29" s="144"/>
      <c r="F29" s="144"/>
      <c r="G29" s="144"/>
      <c r="H29" s="144"/>
      <c r="I29" s="144"/>
      <c r="J29" s="20">
        <v>-80000</v>
      </c>
    </row>
    <row r="30" spans="1:14" ht="18.75" x14ac:dyDescent="0.3">
      <c r="A30" s="144" t="s">
        <v>52</v>
      </c>
      <c r="B30" s="144"/>
      <c r="C30" s="144"/>
      <c r="D30" s="144"/>
      <c r="E30" s="144"/>
      <c r="F30" s="144"/>
      <c r="G30" s="144"/>
      <c r="H30" s="144"/>
      <c r="I30" s="144"/>
      <c r="J30" s="20">
        <v>-10000</v>
      </c>
    </row>
    <row r="31" spans="1:14" ht="18.75" x14ac:dyDescent="0.3">
      <c r="A31" s="145" t="s">
        <v>53</v>
      </c>
      <c r="B31" s="145"/>
      <c r="C31" s="145"/>
      <c r="D31" s="145"/>
      <c r="E31" s="145"/>
      <c r="F31" s="145"/>
      <c r="G31" s="145"/>
      <c r="H31" s="145"/>
      <c r="I31" s="145"/>
      <c r="J31" s="28">
        <f>SUM(J28:J30)</f>
        <v>325000</v>
      </c>
    </row>
  </sheetData>
  <mergeCells count="13">
    <mergeCell ref="A30:I30"/>
    <mergeCell ref="A31:I31"/>
    <mergeCell ref="A10:L10"/>
    <mergeCell ref="A4:L4"/>
    <mergeCell ref="C6:I6"/>
    <mergeCell ref="J6:K6"/>
    <mergeCell ref="F7:L7"/>
    <mergeCell ref="A9:L9"/>
    <mergeCell ref="A26:D26"/>
    <mergeCell ref="A27:I27"/>
    <mergeCell ref="A28:I28"/>
    <mergeCell ref="K11:L11"/>
    <mergeCell ref="A29:I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6" workbookViewId="0">
      <selection activeCell="M21" sqref="M21:N21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64"/>
      <c r="C1" s="64"/>
      <c r="D1" s="64"/>
      <c r="E1" s="64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4" ht="23.25" x14ac:dyDescent="0.25">
      <c r="A3" s="1" t="s">
        <v>13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4" ht="23.25" x14ac:dyDescent="0.25">
      <c r="A4" s="147" t="s">
        <v>133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63"/>
    </row>
    <row r="7" spans="1:14" ht="18.75" x14ac:dyDescent="0.3">
      <c r="A7" s="1"/>
      <c r="D7" s="63" t="s">
        <v>21</v>
      </c>
      <c r="E7" s="63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63"/>
      <c r="E8" s="63"/>
      <c r="F8" s="63"/>
      <c r="G8" s="63"/>
      <c r="H8" s="63"/>
      <c r="I8" s="63"/>
      <c r="J8" s="63"/>
      <c r="K8" s="66"/>
      <c r="L8" s="66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112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112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122</v>
      </c>
      <c r="L15" s="77" t="s">
        <v>123</v>
      </c>
    </row>
    <row r="16" spans="1:14" ht="12.75" customHeight="1" x14ac:dyDescent="0.25">
      <c r="A16" s="14">
        <v>4</v>
      </c>
      <c r="B16" s="15" t="s">
        <v>115</v>
      </c>
      <c r="C16" s="21" t="s">
        <v>30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122</v>
      </c>
      <c r="L16" s="19" t="s">
        <v>44</v>
      </c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124</v>
      </c>
      <c r="L17" s="19" t="s">
        <v>44</v>
      </c>
    </row>
    <row r="18" spans="1:14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125</v>
      </c>
      <c r="L18" s="19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124</v>
      </c>
      <c r="L20" s="19" t="s">
        <v>44</v>
      </c>
    </row>
    <row r="21" spans="1:14" ht="15.75" x14ac:dyDescent="0.25">
      <c r="A21" s="14">
        <v>9</v>
      </c>
      <c r="B21" s="18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125</v>
      </c>
      <c r="L21" s="26" t="s">
        <v>128</v>
      </c>
      <c r="M21" t="s">
        <v>150</v>
      </c>
      <c r="N21" s="87">
        <v>43837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124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129</v>
      </c>
      <c r="L24" s="79" t="s">
        <v>96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0" t="s">
        <v>6</v>
      </c>
      <c r="B26" s="150"/>
      <c r="C26" s="150"/>
      <c r="D26" s="150"/>
      <c r="E26" s="6">
        <f t="shared" ref="E26:J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 t="shared" si="1"/>
        <v>590000</v>
      </c>
      <c r="K26" s="17" t="s">
        <v>114</v>
      </c>
      <c r="L26" s="65" t="s">
        <v>54</v>
      </c>
    </row>
    <row r="27" spans="1:14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-59000</v>
      </c>
    </row>
    <row r="28" spans="1:14" ht="15.75" customHeight="1" x14ac:dyDescent="0.25">
      <c r="A28" s="157" t="s">
        <v>130</v>
      </c>
      <c r="B28" s="157"/>
      <c r="C28" s="157"/>
      <c r="D28" s="157"/>
      <c r="E28" s="157"/>
      <c r="F28" s="157"/>
      <c r="G28" s="157"/>
      <c r="H28" s="157"/>
      <c r="I28" s="157"/>
      <c r="J28" s="6">
        <v>-80000</v>
      </c>
    </row>
    <row r="29" spans="1:14" ht="12.75" customHeight="1" x14ac:dyDescent="0.25">
      <c r="A29" s="157" t="s">
        <v>17</v>
      </c>
      <c r="B29" s="157"/>
      <c r="C29" s="157"/>
      <c r="D29" s="157"/>
      <c r="E29" s="157"/>
      <c r="F29" s="157"/>
      <c r="G29" s="157"/>
      <c r="H29" s="157"/>
      <c r="I29" s="157"/>
      <c r="J29" s="6">
        <v>531000</v>
      </c>
    </row>
    <row r="30" spans="1:14" ht="12.75" customHeight="1" x14ac:dyDescent="0.25">
      <c r="A30" s="161" t="s">
        <v>131</v>
      </c>
      <c r="B30" s="162"/>
      <c r="C30" s="162"/>
      <c r="D30" s="162"/>
      <c r="E30" s="162"/>
      <c r="F30" s="162"/>
      <c r="G30" s="162"/>
      <c r="H30" s="162"/>
      <c r="I30" s="163"/>
      <c r="J30" s="6">
        <v>-80000</v>
      </c>
    </row>
    <row r="31" spans="1:14" ht="14.25" customHeight="1" x14ac:dyDescent="0.3">
      <c r="A31" s="153" t="s">
        <v>108</v>
      </c>
      <c r="B31" s="153"/>
      <c r="C31" s="153"/>
      <c r="D31" s="153"/>
      <c r="E31" s="153"/>
      <c r="F31" s="153"/>
      <c r="G31" s="153"/>
      <c r="H31" s="153"/>
      <c r="I31" s="153"/>
      <c r="J31" s="28">
        <f>SUM(J29:J30)</f>
        <v>451000</v>
      </c>
    </row>
    <row r="32" spans="1:14" ht="7.5" customHeight="1" x14ac:dyDescent="0.25"/>
    <row r="33" spans="1:12" ht="15.75" x14ac:dyDescent="0.25">
      <c r="A33" s="14">
        <v>4</v>
      </c>
      <c r="B33" s="15" t="s">
        <v>109</v>
      </c>
      <c r="C33" s="21" t="s">
        <v>30</v>
      </c>
      <c r="D33" s="3"/>
      <c r="E33" s="4">
        <v>80000</v>
      </c>
      <c r="F33" s="4"/>
      <c r="G33" s="4"/>
      <c r="H33" s="4"/>
      <c r="I33" s="4">
        <v>80000</v>
      </c>
      <c r="J33" s="4"/>
      <c r="K33" s="17"/>
      <c r="L33" s="26" t="s">
        <v>110</v>
      </c>
    </row>
    <row r="34" spans="1:12" x14ac:dyDescent="0.25">
      <c r="A34" s="160" t="s">
        <v>111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</row>
  </sheetData>
  <mergeCells count="14">
    <mergeCell ref="A10:L10"/>
    <mergeCell ref="A4:L4"/>
    <mergeCell ref="C6:I6"/>
    <mergeCell ref="J6:K6"/>
    <mergeCell ref="F7:L7"/>
    <mergeCell ref="A9:L9"/>
    <mergeCell ref="A34:L34"/>
    <mergeCell ref="K11:L11"/>
    <mergeCell ref="A26:D26"/>
    <mergeCell ref="A27:I27"/>
    <mergeCell ref="A29:I29"/>
    <mergeCell ref="A30:I30"/>
    <mergeCell ref="A31:I31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6" workbookViewId="0">
      <selection activeCell="M21" sqref="M21:N21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72"/>
      <c r="C1" s="72"/>
      <c r="D1" s="72"/>
      <c r="E1" s="7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23.25" x14ac:dyDescent="0.25">
      <c r="A3" s="1" t="s">
        <v>13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4" ht="23.25" x14ac:dyDescent="0.25">
      <c r="A4" s="147" t="s">
        <v>132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3.75" customHeight="1" x14ac:dyDescent="0.3">
      <c r="E5" s="2"/>
      <c r="I5" s="2"/>
    </row>
    <row r="6" spans="1:14" ht="24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71"/>
    </row>
    <row r="7" spans="1:14" ht="18.75" x14ac:dyDescent="0.3">
      <c r="A7" s="1"/>
      <c r="D7" s="71" t="s">
        <v>21</v>
      </c>
      <c r="E7" s="71"/>
      <c r="F7" s="149" t="s">
        <v>22</v>
      </c>
      <c r="G7" s="149"/>
      <c r="H7" s="149"/>
      <c r="I7" s="149"/>
      <c r="J7" s="149"/>
      <c r="K7" s="149"/>
      <c r="L7" s="149"/>
    </row>
    <row r="8" spans="1:14" ht="6" customHeight="1" x14ac:dyDescent="0.3">
      <c r="A8" s="1"/>
      <c r="D8" s="71"/>
      <c r="E8" s="71"/>
      <c r="F8" s="71"/>
      <c r="G8" s="71"/>
      <c r="H8" s="71"/>
      <c r="I8" s="71"/>
      <c r="J8" s="71"/>
      <c r="K8" s="74"/>
      <c r="L8" s="74"/>
    </row>
    <row r="9" spans="1:14" ht="1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6.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146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146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122</v>
      </c>
      <c r="L15" s="77" t="s">
        <v>123</v>
      </c>
    </row>
    <row r="16" spans="1:14" ht="12.75" customHeight="1" x14ac:dyDescent="0.25">
      <c r="A16" s="14">
        <v>4</v>
      </c>
      <c r="B16" s="15" t="s">
        <v>115</v>
      </c>
      <c r="C16" s="21" t="s">
        <v>30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122</v>
      </c>
      <c r="L16" s="19" t="s">
        <v>44</v>
      </c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124</v>
      </c>
      <c r="L17" s="19" t="s">
        <v>44</v>
      </c>
    </row>
    <row r="18" spans="1:14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125</v>
      </c>
      <c r="L18" s="19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124</v>
      </c>
      <c r="L20" s="19" t="s">
        <v>44</v>
      </c>
    </row>
    <row r="21" spans="1:14" ht="15.75" x14ac:dyDescent="0.25">
      <c r="A21" s="14">
        <v>9</v>
      </c>
      <c r="B21" s="18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125</v>
      </c>
      <c r="L21" s="26" t="s">
        <v>128</v>
      </c>
      <c r="M21" t="s">
        <v>150</v>
      </c>
      <c r="N21" s="87">
        <v>43837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  <c r="N22" s="87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124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129</v>
      </c>
      <c r="L24" s="79" t="s">
        <v>96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0" t="s">
        <v>6</v>
      </c>
      <c r="B26" s="150"/>
      <c r="C26" s="150"/>
      <c r="D26" s="150"/>
      <c r="E26" s="6">
        <f t="shared" ref="E26:I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>SUM(J13:J25)</f>
        <v>590000</v>
      </c>
      <c r="K26" s="17" t="s">
        <v>114</v>
      </c>
      <c r="L26" s="73" t="s">
        <v>54</v>
      </c>
    </row>
    <row r="27" spans="1:14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61"/>
      <c r="J27" s="6">
        <f>-J26*0.1</f>
        <v>-59000</v>
      </c>
    </row>
    <row r="28" spans="1:14" ht="15.75" customHeight="1" x14ac:dyDescent="0.25">
      <c r="A28" s="157" t="s">
        <v>130</v>
      </c>
      <c r="B28" s="157"/>
      <c r="C28" s="157"/>
      <c r="D28" s="157"/>
      <c r="E28" s="157"/>
      <c r="F28" s="157"/>
      <c r="G28" s="157"/>
      <c r="H28" s="157"/>
      <c r="I28" s="161"/>
      <c r="J28" s="6">
        <v>-80000</v>
      </c>
    </row>
    <row r="29" spans="1:14" ht="12.75" customHeight="1" x14ac:dyDescent="0.25">
      <c r="A29" s="157" t="s">
        <v>17</v>
      </c>
      <c r="B29" s="157"/>
      <c r="C29" s="157"/>
      <c r="D29" s="157"/>
      <c r="E29" s="157"/>
      <c r="F29" s="157"/>
      <c r="G29" s="157"/>
      <c r="H29" s="157"/>
      <c r="I29" s="161"/>
      <c r="J29" s="6">
        <f>SUM(J26:J28)</f>
        <v>451000</v>
      </c>
    </row>
    <row r="30" spans="1:14" ht="12.75" customHeight="1" x14ac:dyDescent="0.25">
      <c r="A30" s="161" t="s">
        <v>131</v>
      </c>
      <c r="B30" s="162"/>
      <c r="C30" s="162"/>
      <c r="D30" s="162"/>
      <c r="E30" s="162"/>
      <c r="F30" s="162"/>
      <c r="G30" s="162"/>
      <c r="H30" s="162"/>
      <c r="I30" s="162"/>
      <c r="J30" s="6">
        <v>-80000</v>
      </c>
    </row>
    <row r="31" spans="1:14" ht="14.25" customHeight="1" x14ac:dyDescent="0.3">
      <c r="A31" s="153" t="s">
        <v>108</v>
      </c>
      <c r="B31" s="153"/>
      <c r="C31" s="153"/>
      <c r="D31" s="153"/>
      <c r="E31" s="153"/>
      <c r="F31" s="153"/>
      <c r="G31" s="153"/>
      <c r="H31" s="153"/>
      <c r="I31" s="171"/>
      <c r="J31" s="28">
        <f>J29+J30</f>
        <v>371000</v>
      </c>
    </row>
    <row r="32" spans="1:14" ht="14.25" customHeight="1" x14ac:dyDescent="0.3">
      <c r="A32" s="169" t="s">
        <v>136</v>
      </c>
      <c r="B32" s="169"/>
      <c r="C32" s="169"/>
      <c r="D32" s="169"/>
      <c r="E32" s="169"/>
      <c r="F32" s="169"/>
      <c r="G32" s="169"/>
      <c r="H32" s="169"/>
      <c r="I32" s="170"/>
      <c r="J32" s="28">
        <v>197000</v>
      </c>
    </row>
    <row r="33" spans="1:12" ht="14.25" customHeight="1" x14ac:dyDescent="0.3">
      <c r="A33" s="164" t="s">
        <v>134</v>
      </c>
      <c r="B33" s="164"/>
      <c r="C33" s="164"/>
      <c r="D33" s="164"/>
      <c r="E33" s="164"/>
      <c r="F33" s="164"/>
      <c r="G33" s="164"/>
      <c r="H33" s="164"/>
      <c r="I33" s="164"/>
      <c r="J33" s="28">
        <v>-693000</v>
      </c>
      <c r="K33" s="167">
        <f>J31+J32</f>
        <v>568000</v>
      </c>
      <c r="L33" s="168"/>
    </row>
    <row r="34" spans="1:12" ht="14.25" customHeight="1" x14ac:dyDescent="0.3">
      <c r="A34" s="165" t="s">
        <v>135</v>
      </c>
      <c r="B34" s="165"/>
      <c r="C34" s="165"/>
      <c r="D34" s="165"/>
      <c r="E34" s="165"/>
      <c r="F34" s="165"/>
      <c r="G34" s="165"/>
      <c r="H34" s="165"/>
      <c r="I34" s="166"/>
      <c r="J34" s="80">
        <f>SUM(J31:J33)</f>
        <v>-125000</v>
      </c>
    </row>
    <row r="35" spans="1:12" ht="7.5" customHeight="1" x14ac:dyDescent="0.25"/>
    <row r="36" spans="1:12" ht="15.75" x14ac:dyDescent="0.25">
      <c r="A36" s="14">
        <v>4</v>
      </c>
      <c r="B36" s="15" t="s">
        <v>109</v>
      </c>
      <c r="C36" s="21" t="s">
        <v>30</v>
      </c>
      <c r="D36" s="3"/>
      <c r="E36" s="4">
        <v>80000</v>
      </c>
      <c r="F36" s="4"/>
      <c r="G36" s="4"/>
      <c r="H36" s="4"/>
      <c r="I36" s="4">
        <v>80000</v>
      </c>
      <c r="J36" s="4"/>
      <c r="K36" s="17"/>
      <c r="L36" s="26" t="s">
        <v>110</v>
      </c>
    </row>
    <row r="37" spans="1:12" x14ac:dyDescent="0.25">
      <c r="A37" s="160" t="s">
        <v>149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</row>
    <row r="40" spans="1:12" x14ac:dyDescent="0.25">
      <c r="J40" s="25"/>
    </row>
  </sheetData>
  <mergeCells count="18">
    <mergeCell ref="A10:L10"/>
    <mergeCell ref="A32:I32"/>
    <mergeCell ref="A4:L4"/>
    <mergeCell ref="C6:I6"/>
    <mergeCell ref="J6:K6"/>
    <mergeCell ref="F7:L7"/>
    <mergeCell ref="A9:L9"/>
    <mergeCell ref="A31:I31"/>
    <mergeCell ref="A37:L37"/>
    <mergeCell ref="A33:I33"/>
    <mergeCell ref="A34:I34"/>
    <mergeCell ref="K11:L11"/>
    <mergeCell ref="A26:D26"/>
    <mergeCell ref="A27:I27"/>
    <mergeCell ref="A28:I28"/>
    <mergeCell ref="A29:I29"/>
    <mergeCell ref="A30:I30"/>
    <mergeCell ref="K33:L33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" workbookViewId="0">
      <selection activeCell="F15" sqref="F15:G15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68"/>
      <c r="C1" s="68"/>
      <c r="D1" s="68"/>
      <c r="E1" s="6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4" ht="23.25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23.25" x14ac:dyDescent="0.25">
      <c r="A4" s="147" t="s">
        <v>113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5.2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67" t="s">
        <v>21</v>
      </c>
      <c r="E7" s="67"/>
      <c r="F7" s="149" t="s">
        <v>22</v>
      </c>
      <c r="G7" s="149"/>
      <c r="H7" s="149"/>
      <c r="I7" s="149"/>
      <c r="J7" s="149"/>
      <c r="K7" s="149"/>
      <c r="L7" s="149"/>
    </row>
    <row r="8" spans="1:14" ht="4.5" customHeight="1" x14ac:dyDescent="0.3">
      <c r="A8" s="1"/>
      <c r="D8" s="67"/>
      <c r="E8" s="67"/>
      <c r="F8" s="67"/>
      <c r="G8" s="67"/>
      <c r="H8" s="67"/>
      <c r="I8" s="67"/>
      <c r="J8" s="67"/>
      <c r="K8" s="70"/>
      <c r="L8" s="70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3.75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146</v>
      </c>
      <c r="C13" s="16" t="s">
        <v>25</v>
      </c>
      <c r="D13" s="3"/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17" t="s">
        <v>114</v>
      </c>
      <c r="L13" s="27" t="s">
        <v>121</v>
      </c>
      <c r="M13" t="s">
        <v>150</v>
      </c>
      <c r="N13" s="87">
        <v>43837</v>
      </c>
    </row>
    <row r="14" spans="1:14" ht="15" customHeight="1" x14ac:dyDescent="0.25">
      <c r="A14" s="14">
        <v>2</v>
      </c>
      <c r="B14" s="15" t="s">
        <v>146</v>
      </c>
      <c r="C14" s="16" t="s">
        <v>26</v>
      </c>
      <c r="D14" s="3"/>
      <c r="E14" s="4">
        <v>50000</v>
      </c>
      <c r="F14" s="4"/>
      <c r="G14" s="4"/>
      <c r="H14" s="4">
        <v>50000</v>
      </c>
      <c r="I14" s="4"/>
      <c r="J14" s="4">
        <f t="shared" ref="J14:J25" si="0">SUM(H14:I14)</f>
        <v>50000</v>
      </c>
      <c r="K14" s="17" t="s">
        <v>114</v>
      </c>
      <c r="L14" s="27" t="s">
        <v>121</v>
      </c>
      <c r="M14" t="s">
        <v>150</v>
      </c>
      <c r="N14" s="87">
        <v>43837</v>
      </c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140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140</v>
      </c>
      <c r="L16" s="14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141</v>
      </c>
      <c r="L17" s="85" t="s">
        <v>142</v>
      </c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143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141</v>
      </c>
      <c r="L20" s="85" t="s">
        <v>142</v>
      </c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140</v>
      </c>
      <c r="L21" s="85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141</v>
      </c>
      <c r="L23" s="85" t="s">
        <v>142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144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150" t="s">
        <v>6</v>
      </c>
      <c r="B26" s="150"/>
      <c r="C26" s="150"/>
      <c r="D26" s="150"/>
      <c r="E26" s="6">
        <f>SUM(E13:E25)</f>
        <v>910000</v>
      </c>
      <c r="F26" s="6">
        <f>SUM(F13:F25)</f>
        <v>0</v>
      </c>
      <c r="G26" s="6">
        <f>SUM(G13:G25)</f>
        <v>0</v>
      </c>
      <c r="H26" s="6">
        <f t="shared" ref="H26" si="1">SUM(H13:H25)</f>
        <v>610000</v>
      </c>
      <c r="I26" s="6">
        <f t="shared" ref="I26" si="2">SUM(I13:I25)</f>
        <v>0</v>
      </c>
      <c r="J26" s="6">
        <f>SUM(J13:J25)</f>
        <v>610000</v>
      </c>
      <c r="K26" s="17" t="s">
        <v>145</v>
      </c>
      <c r="L26" s="69" t="s">
        <v>54</v>
      </c>
    </row>
    <row r="27" spans="1:12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-61000</v>
      </c>
    </row>
    <row r="28" spans="1:12" ht="12.75" customHeight="1" x14ac:dyDescent="0.25">
      <c r="A28" s="161" t="s">
        <v>137</v>
      </c>
      <c r="B28" s="162"/>
      <c r="C28" s="162"/>
      <c r="D28" s="162"/>
      <c r="E28" s="162"/>
      <c r="F28" s="162"/>
      <c r="G28" s="162"/>
      <c r="H28" s="162"/>
      <c r="I28" s="163"/>
      <c r="J28" s="6">
        <v>-125000</v>
      </c>
    </row>
    <row r="29" spans="1:12" ht="12.75" customHeight="1" x14ac:dyDescent="0.25">
      <c r="A29" s="161" t="s">
        <v>147</v>
      </c>
      <c r="B29" s="162"/>
      <c r="C29" s="162"/>
      <c r="D29" s="162"/>
      <c r="E29" s="162"/>
      <c r="F29" s="162"/>
      <c r="G29" s="162"/>
      <c r="H29" s="162"/>
      <c r="I29" s="163"/>
      <c r="J29" s="6">
        <v>-100000</v>
      </c>
    </row>
    <row r="30" spans="1:12" ht="14.25" customHeight="1" x14ac:dyDescent="0.3">
      <c r="A30" s="153" t="s">
        <v>108</v>
      </c>
      <c r="B30" s="153"/>
      <c r="C30" s="153"/>
      <c r="D30" s="153"/>
      <c r="E30" s="153"/>
      <c r="F30" s="153"/>
      <c r="G30" s="153"/>
      <c r="H30" s="153"/>
      <c r="I30" s="153"/>
      <c r="J30" s="28">
        <f>SUM(J26:J29)</f>
        <v>324000</v>
      </c>
    </row>
    <row r="31" spans="1:12" ht="7.5" customHeight="1" x14ac:dyDescent="0.25"/>
    <row r="32" spans="1:12" x14ac:dyDescent="0.25">
      <c r="A32" s="160" t="s">
        <v>111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</row>
    <row r="33" spans="1:12" ht="6" customHeight="1" x14ac:dyDescent="0.25"/>
    <row r="34" spans="1:12" ht="15.75" x14ac:dyDescent="0.25">
      <c r="A34" s="14">
        <v>1</v>
      </c>
      <c r="B34" s="15" t="s">
        <v>112</v>
      </c>
      <c r="C34" s="16" t="s">
        <v>25</v>
      </c>
      <c r="D34" s="172" t="s">
        <v>120</v>
      </c>
      <c r="E34" s="173"/>
      <c r="F34" s="173"/>
      <c r="G34" s="173"/>
      <c r="H34" s="173"/>
      <c r="I34" s="173"/>
      <c r="J34" s="173"/>
      <c r="K34" s="173"/>
      <c r="L34" s="174"/>
    </row>
    <row r="35" spans="1:12" ht="15.75" x14ac:dyDescent="0.25">
      <c r="A35" s="14">
        <v>2</v>
      </c>
      <c r="B35" s="15" t="s">
        <v>112</v>
      </c>
      <c r="C35" s="16" t="s">
        <v>26</v>
      </c>
      <c r="D35" s="172" t="s">
        <v>120</v>
      </c>
      <c r="E35" s="173"/>
      <c r="F35" s="173"/>
      <c r="G35" s="173"/>
      <c r="H35" s="173"/>
      <c r="I35" s="173"/>
      <c r="J35" s="173"/>
      <c r="K35" s="173"/>
      <c r="L35" s="174"/>
    </row>
    <row r="36" spans="1:12" x14ac:dyDescent="0.25">
      <c r="A36" s="160" t="s">
        <v>148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</row>
    <row r="37" spans="1:12" x14ac:dyDescent="0.25">
      <c r="A37" s="158"/>
      <c r="B37" s="158"/>
      <c r="C37" s="158"/>
      <c r="D37" s="158"/>
      <c r="E37" s="158"/>
      <c r="F37" s="158"/>
      <c r="G37" s="158"/>
      <c r="H37" s="158"/>
      <c r="I37" s="158"/>
    </row>
  </sheetData>
  <mergeCells count="17">
    <mergeCell ref="A37:I37"/>
    <mergeCell ref="A36:L36"/>
    <mergeCell ref="J6:L6"/>
    <mergeCell ref="A30:I30"/>
    <mergeCell ref="A32:L32"/>
    <mergeCell ref="D34:L34"/>
    <mergeCell ref="D35:L35"/>
    <mergeCell ref="K11:L11"/>
    <mergeCell ref="A26:D26"/>
    <mergeCell ref="A27:I27"/>
    <mergeCell ref="A28:I28"/>
    <mergeCell ref="A29:I29"/>
    <mergeCell ref="A4:L4"/>
    <mergeCell ref="C6:I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4"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82"/>
      <c r="C1" s="82"/>
      <c r="D1" s="82"/>
      <c r="E1" s="8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4" ht="23.25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4" ht="23.25" x14ac:dyDescent="0.25">
      <c r="A4" s="147" t="s">
        <v>159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81" t="s">
        <v>21</v>
      </c>
      <c r="E7" s="81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81"/>
      <c r="E8" s="81"/>
      <c r="F8" s="81"/>
      <c r="G8" s="81"/>
      <c r="H8" s="81"/>
      <c r="I8" s="81"/>
      <c r="J8" s="81"/>
      <c r="K8" s="84"/>
      <c r="L8" s="84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ref="J15:J24" si="0">SUM(H15:I15)</f>
        <v>40000</v>
      </c>
      <c r="K15" s="17" t="s">
        <v>151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152</v>
      </c>
      <c r="L16" s="14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14"/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151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153</v>
      </c>
      <c r="L21" s="86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151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5.75" customHeight="1" x14ac:dyDescent="0.25">
      <c r="A26" s="150" t="s">
        <v>6</v>
      </c>
      <c r="B26" s="150"/>
      <c r="C26" s="150"/>
      <c r="D26" s="150"/>
      <c r="E26" s="6">
        <f>SUM(E13:E25)</f>
        <v>910000</v>
      </c>
      <c r="F26" s="6">
        <f>SUM(F13:F25)</f>
        <v>0</v>
      </c>
      <c r="G26" s="6">
        <f t="shared" ref="G26:J26" si="1">SUM(G13:G25)</f>
        <v>0</v>
      </c>
      <c r="H26" s="6">
        <f t="shared" si="1"/>
        <v>240000</v>
      </c>
      <c r="I26" s="6">
        <f t="shared" si="1"/>
        <v>0</v>
      </c>
      <c r="J26" s="6">
        <f t="shared" si="1"/>
        <v>240000</v>
      </c>
      <c r="K26" s="17" t="s">
        <v>154</v>
      </c>
      <c r="L26" s="83" t="s">
        <v>54</v>
      </c>
    </row>
    <row r="27" spans="1:12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-24000</v>
      </c>
    </row>
    <row r="28" spans="1:12" ht="14.25" customHeight="1" x14ac:dyDescent="0.3">
      <c r="A28" s="151" t="s">
        <v>108</v>
      </c>
      <c r="B28" s="151"/>
      <c r="C28" s="151"/>
      <c r="D28" s="151"/>
      <c r="E28" s="151"/>
      <c r="F28" s="151"/>
      <c r="G28" s="151"/>
      <c r="H28" s="151"/>
      <c r="I28" s="151"/>
      <c r="J28" s="20">
        <f>SUM(J26:J27)</f>
        <v>216000</v>
      </c>
    </row>
    <row r="29" spans="1:12" ht="14.25" customHeight="1" x14ac:dyDescent="0.3">
      <c r="A29" s="151" t="s">
        <v>155</v>
      </c>
      <c r="B29" s="151"/>
      <c r="C29" s="151"/>
      <c r="D29" s="151"/>
      <c r="E29" s="151"/>
      <c r="F29" s="151"/>
      <c r="G29" s="151"/>
      <c r="H29" s="151"/>
      <c r="I29" s="151"/>
      <c r="J29" s="20">
        <v>149000</v>
      </c>
    </row>
    <row r="30" spans="1:12" ht="14.25" customHeight="1" x14ac:dyDescent="0.3">
      <c r="A30" s="153" t="s">
        <v>156</v>
      </c>
      <c r="B30" s="153"/>
      <c r="C30" s="153"/>
      <c r="D30" s="153"/>
      <c r="E30" s="153"/>
      <c r="F30" s="153"/>
      <c r="G30" s="153"/>
      <c r="H30" s="153"/>
      <c r="I30" s="153"/>
      <c r="J30" s="28">
        <f>SUM(J28:J29)</f>
        <v>365000</v>
      </c>
    </row>
    <row r="31" spans="1:12" ht="7.5" customHeight="1" x14ac:dyDescent="0.25"/>
    <row r="32" spans="1:12" x14ac:dyDescent="0.25">
      <c r="A32" s="160" t="s">
        <v>111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</row>
    <row r="33" spans="1:12" ht="6" customHeight="1" x14ac:dyDescent="0.25"/>
    <row r="34" spans="1:12" ht="15.75" x14ac:dyDescent="0.25">
      <c r="A34" s="14">
        <v>1</v>
      </c>
      <c r="B34" s="15" t="s">
        <v>146</v>
      </c>
      <c r="C34" s="16" t="s">
        <v>25</v>
      </c>
      <c r="D34" s="172" t="s">
        <v>120</v>
      </c>
      <c r="E34" s="173"/>
      <c r="F34" s="173"/>
      <c r="G34" s="173"/>
      <c r="H34" s="173"/>
      <c r="I34" s="173"/>
      <c r="J34" s="173"/>
      <c r="K34" s="173"/>
      <c r="L34" s="174"/>
    </row>
    <row r="35" spans="1:12" ht="15.75" x14ac:dyDescent="0.25">
      <c r="A35" s="14">
        <v>2</v>
      </c>
      <c r="B35" s="15" t="s">
        <v>146</v>
      </c>
      <c r="C35" s="16" t="s">
        <v>26</v>
      </c>
      <c r="D35" s="172" t="s">
        <v>120</v>
      </c>
      <c r="E35" s="173"/>
      <c r="F35" s="173"/>
      <c r="G35" s="173"/>
      <c r="H35" s="173"/>
      <c r="I35" s="173"/>
      <c r="J35" s="173"/>
      <c r="K35" s="173"/>
      <c r="L35" s="174"/>
    </row>
    <row r="36" spans="1:12" x14ac:dyDescent="0.25">
      <c r="A36" s="160" t="s">
        <v>119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</row>
    <row r="37" spans="1:12" x14ac:dyDescent="0.25">
      <c r="A37" s="175" t="s">
        <v>138</v>
      </c>
      <c r="B37" s="175"/>
      <c r="C37" s="175"/>
      <c r="D37" s="175"/>
      <c r="E37" s="175"/>
      <c r="F37" s="175"/>
      <c r="G37" s="175"/>
      <c r="H37" s="175"/>
      <c r="I37" s="175"/>
    </row>
  </sheetData>
  <mergeCells count="17">
    <mergeCell ref="A10:L10"/>
    <mergeCell ref="A4:L4"/>
    <mergeCell ref="C6:I6"/>
    <mergeCell ref="J6:L6"/>
    <mergeCell ref="F7:L7"/>
    <mergeCell ref="A9:L9"/>
    <mergeCell ref="D34:L34"/>
    <mergeCell ref="D35:L35"/>
    <mergeCell ref="A36:L36"/>
    <mergeCell ref="A37:I37"/>
    <mergeCell ref="K11:L11"/>
    <mergeCell ref="A26:D26"/>
    <mergeCell ref="A27:I27"/>
    <mergeCell ref="A28:I28"/>
    <mergeCell ref="A32:L32"/>
    <mergeCell ref="A29:I29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4"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89"/>
      <c r="C1" s="89"/>
      <c r="D1" s="89"/>
      <c r="E1" s="89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4" ht="23.25" x14ac:dyDescent="0.25">
      <c r="A3" s="1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4" ht="23.25" x14ac:dyDescent="0.25">
      <c r="A4" s="147" t="s">
        <v>157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88" t="s">
        <v>21</v>
      </c>
      <c r="E7" s="88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88"/>
      <c r="E8" s="88"/>
      <c r="F8" s="88"/>
      <c r="G8" s="88"/>
      <c r="H8" s="88"/>
      <c r="I8" s="88"/>
      <c r="J8" s="88"/>
      <c r="K8" s="91"/>
      <c r="L8" s="91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ref="J15:J24" si="0">SUM(H15:I15)</f>
        <v>40000</v>
      </c>
      <c r="K15" s="17" t="s">
        <v>151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152</v>
      </c>
      <c r="L16" s="14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14"/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151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153</v>
      </c>
      <c r="L21" s="86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151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5.75" customHeight="1" x14ac:dyDescent="0.25">
      <c r="A26" s="150" t="s">
        <v>6</v>
      </c>
      <c r="B26" s="150"/>
      <c r="C26" s="150"/>
      <c r="D26" s="150"/>
      <c r="E26" s="6">
        <f>SUM(E13:E25)</f>
        <v>910000</v>
      </c>
      <c r="F26" s="6">
        <f>SUM(F13:F25)</f>
        <v>0</v>
      </c>
      <c r="G26" s="6">
        <f t="shared" ref="G26:J26" si="1">SUM(G13:G25)</f>
        <v>0</v>
      </c>
      <c r="H26" s="6">
        <f t="shared" si="1"/>
        <v>240000</v>
      </c>
      <c r="I26" s="6">
        <f t="shared" si="1"/>
        <v>0</v>
      </c>
      <c r="J26" s="6">
        <f t="shared" si="1"/>
        <v>240000</v>
      </c>
      <c r="K26" s="17" t="s">
        <v>154</v>
      </c>
      <c r="L26" s="90" t="s">
        <v>54</v>
      </c>
    </row>
    <row r="27" spans="1:12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-24000</v>
      </c>
    </row>
    <row r="28" spans="1:12" ht="14.25" customHeight="1" x14ac:dyDescent="0.3">
      <c r="A28" s="151" t="s">
        <v>108</v>
      </c>
      <c r="B28" s="151"/>
      <c r="C28" s="151"/>
      <c r="D28" s="151"/>
      <c r="E28" s="151"/>
      <c r="F28" s="151"/>
      <c r="G28" s="151"/>
      <c r="H28" s="151"/>
      <c r="I28" s="151"/>
      <c r="J28" s="20">
        <f>SUM(J26:J27)</f>
        <v>216000</v>
      </c>
    </row>
    <row r="29" spans="1:12" ht="14.25" customHeight="1" x14ac:dyDescent="0.3">
      <c r="A29" s="151" t="s">
        <v>155</v>
      </c>
      <c r="B29" s="151"/>
      <c r="C29" s="151"/>
      <c r="D29" s="151"/>
      <c r="E29" s="151"/>
      <c r="F29" s="151"/>
      <c r="G29" s="151"/>
      <c r="H29" s="151"/>
      <c r="I29" s="151"/>
      <c r="J29" s="20">
        <v>149000</v>
      </c>
    </row>
    <row r="30" spans="1:12" ht="14.25" customHeight="1" x14ac:dyDescent="0.3">
      <c r="A30" s="176" t="s">
        <v>158</v>
      </c>
      <c r="B30" s="177"/>
      <c r="C30" s="177"/>
      <c r="D30" s="177"/>
      <c r="E30" s="177"/>
      <c r="F30" s="177"/>
      <c r="G30" s="177"/>
      <c r="H30" s="177"/>
      <c r="I30" s="178"/>
      <c r="J30" s="20">
        <v>540000</v>
      </c>
    </row>
    <row r="31" spans="1:12" ht="14.25" customHeight="1" x14ac:dyDescent="0.3">
      <c r="A31" s="153" t="s">
        <v>156</v>
      </c>
      <c r="B31" s="153"/>
      <c r="C31" s="153"/>
      <c r="D31" s="153"/>
      <c r="E31" s="153"/>
      <c r="F31" s="153"/>
      <c r="G31" s="153"/>
      <c r="H31" s="153"/>
      <c r="I31" s="153"/>
      <c r="J31" s="28">
        <f>SUM(J28:J30)</f>
        <v>905000</v>
      </c>
    </row>
    <row r="32" spans="1:12" ht="7.5" customHeight="1" x14ac:dyDescent="0.25"/>
  </sheetData>
  <mergeCells count="13">
    <mergeCell ref="A31:I31"/>
    <mergeCell ref="A4:L4"/>
    <mergeCell ref="C6:I6"/>
    <mergeCell ref="J6:L6"/>
    <mergeCell ref="F7:L7"/>
    <mergeCell ref="A9:L9"/>
    <mergeCell ref="A10:L10"/>
    <mergeCell ref="A30:I30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93"/>
      <c r="C1" s="93"/>
      <c r="D1" s="93"/>
      <c r="E1" s="93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ht="23.25" x14ac:dyDescent="0.25">
      <c r="A3" s="1" t="s">
        <v>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14" ht="23.25" x14ac:dyDescent="0.25">
      <c r="A4" s="147" t="s">
        <v>160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92" t="s">
        <v>21</v>
      </c>
      <c r="E7" s="92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92"/>
      <c r="E8" s="92"/>
      <c r="F8" s="92"/>
      <c r="G8" s="92"/>
      <c r="H8" s="92"/>
      <c r="I8" s="92"/>
      <c r="J8" s="92"/>
      <c r="K8" s="95"/>
      <c r="L8" s="95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ref="J15:J24" si="0">SUM(H15:I15)</f>
        <v>40000</v>
      </c>
      <c r="K15" s="17" t="s">
        <v>161</v>
      </c>
      <c r="L15" s="14" t="s">
        <v>162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166</v>
      </c>
      <c r="L16" s="14" t="s">
        <v>162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99000</v>
      </c>
      <c r="G17" s="4">
        <v>9000</v>
      </c>
      <c r="H17" s="4">
        <v>90000</v>
      </c>
      <c r="I17" s="4">
        <v>90000</v>
      </c>
      <c r="J17" s="4">
        <f t="shared" si="0"/>
        <v>180000</v>
      </c>
      <c r="K17" s="17" t="s">
        <v>164</v>
      </c>
      <c r="L17" s="96" t="s">
        <v>163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161</v>
      </c>
      <c r="L18" s="14" t="s">
        <v>162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99000</v>
      </c>
      <c r="G20" s="4">
        <v>9000</v>
      </c>
      <c r="H20" s="4">
        <v>90000</v>
      </c>
      <c r="I20" s="4">
        <v>90000</v>
      </c>
      <c r="J20" s="4">
        <f t="shared" si="0"/>
        <v>180000</v>
      </c>
      <c r="K20" s="17" t="s">
        <v>164</v>
      </c>
      <c r="L20" s="96" t="s">
        <v>163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161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99000</v>
      </c>
      <c r="G23" s="4">
        <v>9000</v>
      </c>
      <c r="H23" s="4">
        <v>90000</v>
      </c>
      <c r="I23" s="4">
        <v>90000</v>
      </c>
      <c r="J23" s="4">
        <f t="shared" si="0"/>
        <v>180000</v>
      </c>
      <c r="K23" s="17" t="s">
        <v>164</v>
      </c>
      <c r="L23" s="96" t="s">
        <v>163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161</v>
      </c>
      <c r="L24" s="14" t="s">
        <v>162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4" ht="15.75" customHeight="1" x14ac:dyDescent="0.25">
      <c r="A26" s="150" t="s">
        <v>6</v>
      </c>
      <c r="B26" s="150"/>
      <c r="C26" s="150"/>
      <c r="D26" s="150"/>
      <c r="E26" s="6">
        <f>SUM(E13:E25)</f>
        <v>910000</v>
      </c>
      <c r="F26" s="6">
        <f>SUM(F13:F25)</f>
        <v>297000</v>
      </c>
      <c r="G26" s="6">
        <f t="shared" ref="G26:I26" si="1">SUM(G13:G25)</f>
        <v>27000</v>
      </c>
      <c r="H26" s="6">
        <f t="shared" si="1"/>
        <v>510000</v>
      </c>
      <c r="I26" s="62">
        <f t="shared" si="1"/>
        <v>270000</v>
      </c>
      <c r="J26" s="6">
        <f>SUM(J13:J25)</f>
        <v>780000</v>
      </c>
      <c r="K26" s="17" t="s">
        <v>167</v>
      </c>
      <c r="L26" s="94"/>
    </row>
    <row r="27" spans="1:14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-78000</v>
      </c>
    </row>
    <row r="28" spans="1:14" ht="14.25" customHeight="1" x14ac:dyDescent="0.3">
      <c r="A28" s="153" t="s">
        <v>156</v>
      </c>
      <c r="B28" s="153"/>
      <c r="C28" s="153"/>
      <c r="D28" s="153"/>
      <c r="E28" s="153"/>
      <c r="F28" s="153"/>
      <c r="G28" s="153"/>
      <c r="H28" s="153"/>
      <c r="I28" s="153"/>
      <c r="J28" s="28">
        <f>SUM(J26:J27)</f>
        <v>702000</v>
      </c>
    </row>
    <row r="29" spans="1:14" ht="15.75" customHeight="1" x14ac:dyDescent="0.35">
      <c r="A29" s="179" t="s">
        <v>165</v>
      </c>
      <c r="B29" s="179"/>
      <c r="C29" s="179"/>
      <c r="D29" s="179"/>
      <c r="E29" s="179"/>
      <c r="F29" s="179"/>
      <c r="G29" s="179"/>
      <c r="H29" s="179"/>
      <c r="I29" s="179"/>
      <c r="J29" s="97">
        <f>J15+I17+I20+I23+J24+J18+J16</f>
        <v>470000</v>
      </c>
    </row>
    <row r="30" spans="1:14" ht="21" x14ac:dyDescent="0.35">
      <c r="A30" s="180" t="s">
        <v>108</v>
      </c>
      <c r="B30" s="180"/>
      <c r="C30" s="180"/>
      <c r="D30" s="180"/>
      <c r="E30" s="180"/>
      <c r="F30" s="180"/>
      <c r="G30" s="180"/>
      <c r="H30" s="180"/>
      <c r="I30" s="180"/>
      <c r="J30" s="98">
        <f>J28-J29</f>
        <v>232000</v>
      </c>
      <c r="L30" s="25"/>
    </row>
  </sheetData>
  <mergeCells count="12">
    <mergeCell ref="A10:L10"/>
    <mergeCell ref="A4:L4"/>
    <mergeCell ref="C6:I6"/>
    <mergeCell ref="J6:L6"/>
    <mergeCell ref="F7:L7"/>
    <mergeCell ref="A9:L9"/>
    <mergeCell ref="A29:I29"/>
    <mergeCell ref="A30:I30"/>
    <mergeCell ref="A28:I28"/>
    <mergeCell ref="K11:L11"/>
    <mergeCell ref="A26:D26"/>
    <mergeCell ref="A27:I2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00"/>
      <c r="C1" s="100"/>
      <c r="D1" s="100"/>
      <c r="E1" s="100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4" ht="23.25" x14ac:dyDescent="0.25">
      <c r="A3" s="1" t="s">
        <v>13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4" ht="23.25" x14ac:dyDescent="0.25">
      <c r="A4" s="147" t="s">
        <v>168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27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99" t="s">
        <v>21</v>
      </c>
      <c r="E7" s="99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99"/>
      <c r="E8" s="99"/>
      <c r="F8" s="99"/>
      <c r="G8" s="99"/>
      <c r="H8" s="99"/>
      <c r="I8" s="99"/>
      <c r="J8" s="99"/>
      <c r="K8" s="102"/>
      <c r="L8" s="102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172</v>
      </c>
      <c r="L15" s="26" t="s">
        <v>173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169</v>
      </c>
      <c r="L16" s="14" t="s">
        <v>44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170</v>
      </c>
      <c r="L17" s="14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169</v>
      </c>
      <c r="L18" s="14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170</v>
      </c>
      <c r="L20" s="14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171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170</v>
      </c>
      <c r="L23" s="14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169</v>
      </c>
      <c r="L24" s="14" t="s">
        <v>44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0" t="s">
        <v>6</v>
      </c>
      <c r="B26" s="150"/>
      <c r="C26" s="150"/>
      <c r="D26" s="150"/>
      <c r="E26" s="6">
        <f>SUM(E13:E25)</f>
        <v>910000</v>
      </c>
      <c r="F26" s="6">
        <f>SUM(F13:F25)</f>
        <v>27000</v>
      </c>
      <c r="G26" s="6">
        <f t="shared" ref="G26:J26" si="1">SUM(G13:G25)</f>
        <v>27000</v>
      </c>
      <c r="H26" s="6">
        <f t="shared" si="1"/>
        <v>510000</v>
      </c>
      <c r="I26" s="6">
        <f t="shared" si="1"/>
        <v>0</v>
      </c>
      <c r="J26" s="6">
        <f t="shared" si="1"/>
        <v>510000</v>
      </c>
      <c r="K26" s="17" t="s">
        <v>174</v>
      </c>
      <c r="L26" s="101" t="s">
        <v>54</v>
      </c>
    </row>
    <row r="27" spans="1:14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-51000</v>
      </c>
    </row>
    <row r="28" spans="1:14" ht="14.25" customHeight="1" x14ac:dyDescent="0.3">
      <c r="A28" s="153" t="s">
        <v>156</v>
      </c>
      <c r="B28" s="153"/>
      <c r="C28" s="153"/>
      <c r="D28" s="153"/>
      <c r="E28" s="153"/>
      <c r="F28" s="153"/>
      <c r="G28" s="153"/>
      <c r="H28" s="153"/>
      <c r="I28" s="153"/>
      <c r="J28" s="28">
        <f>SUM(J26:J27)</f>
        <v>459000</v>
      </c>
    </row>
    <row r="29" spans="1:14" ht="15.75" customHeight="1" x14ac:dyDescent="0.35">
      <c r="A29" s="179" t="s">
        <v>165</v>
      </c>
      <c r="B29" s="179"/>
      <c r="C29" s="179"/>
      <c r="D29" s="179"/>
      <c r="E29" s="179"/>
      <c r="F29" s="179"/>
      <c r="G29" s="179"/>
      <c r="H29" s="179"/>
      <c r="I29" s="179"/>
      <c r="J29" s="97">
        <v>-40000</v>
      </c>
    </row>
    <row r="30" spans="1:14" ht="21" x14ac:dyDescent="0.35">
      <c r="A30" s="180" t="s">
        <v>108</v>
      </c>
      <c r="B30" s="180"/>
      <c r="C30" s="180"/>
      <c r="D30" s="180"/>
      <c r="E30" s="180"/>
      <c r="F30" s="180"/>
      <c r="G30" s="180"/>
      <c r="H30" s="180"/>
      <c r="I30" s="180"/>
      <c r="J30" s="98">
        <f>SUM(J28:J29)</f>
        <v>419000</v>
      </c>
      <c r="L30" s="25"/>
    </row>
  </sheetData>
  <mergeCells count="12">
    <mergeCell ref="A30:I30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04"/>
      <c r="C1" s="104"/>
      <c r="D1" s="104"/>
      <c r="E1" s="104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4" ht="23.25" x14ac:dyDescent="0.25">
      <c r="A3" s="1" t="s">
        <v>13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4" ht="23.25" x14ac:dyDescent="0.25">
      <c r="A4" s="147" t="s">
        <v>175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27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103" t="s">
        <v>21</v>
      </c>
      <c r="E7" s="103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103"/>
      <c r="E8" s="103"/>
      <c r="F8" s="103"/>
      <c r="G8" s="103"/>
      <c r="H8" s="103"/>
      <c r="I8" s="103"/>
      <c r="J8" s="103"/>
      <c r="K8" s="106"/>
      <c r="L8" s="106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176</v>
      </c>
      <c r="L15" s="19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/>
      <c r="I16" s="4"/>
      <c r="J16" s="4">
        <f t="shared" si="0"/>
        <v>0</v>
      </c>
      <c r="K16" s="17"/>
      <c r="L16" s="19"/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177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176</v>
      </c>
      <c r="L18" s="19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177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178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177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176</v>
      </c>
      <c r="L24" s="19" t="s">
        <v>44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0" t="s">
        <v>6</v>
      </c>
      <c r="B26" s="150"/>
      <c r="C26" s="150"/>
      <c r="D26" s="150"/>
      <c r="E26" s="6">
        <f>SUM(E13:E25)</f>
        <v>910000</v>
      </c>
      <c r="F26" s="6">
        <f>SUM(F13:F25)</f>
        <v>27000</v>
      </c>
      <c r="G26" s="6">
        <f t="shared" ref="G26:J26" si="1">SUM(G13:G25)</f>
        <v>27000</v>
      </c>
      <c r="H26" s="6">
        <f t="shared" si="1"/>
        <v>430000</v>
      </c>
      <c r="I26" s="6">
        <f t="shared" si="1"/>
        <v>0</v>
      </c>
      <c r="J26" s="6">
        <f t="shared" si="1"/>
        <v>430000</v>
      </c>
      <c r="K26" s="17" t="s">
        <v>179</v>
      </c>
      <c r="L26" s="105" t="s">
        <v>54</v>
      </c>
    </row>
    <row r="27" spans="1:14" ht="15.75" customHeight="1" x14ac:dyDescent="0.3">
      <c r="A27" s="181" t="s">
        <v>16</v>
      </c>
      <c r="B27" s="181"/>
      <c r="C27" s="181"/>
      <c r="D27" s="181"/>
      <c r="E27" s="181"/>
      <c r="F27" s="181"/>
      <c r="G27" s="181"/>
      <c r="H27" s="181"/>
      <c r="I27" s="181"/>
      <c r="J27" s="28">
        <f>-J26*0.1</f>
        <v>-43000</v>
      </c>
    </row>
    <row r="28" spans="1:14" ht="14.25" customHeight="1" x14ac:dyDescent="0.25">
      <c r="A28" s="182" t="s">
        <v>156</v>
      </c>
      <c r="B28" s="182"/>
      <c r="C28" s="182"/>
      <c r="D28" s="182"/>
      <c r="E28" s="182"/>
      <c r="F28" s="182"/>
      <c r="G28" s="182"/>
      <c r="H28" s="182"/>
      <c r="I28" s="182"/>
      <c r="J28" s="6">
        <f>SUM(J26:J27)</f>
        <v>387000</v>
      </c>
    </row>
    <row r="29" spans="1:14" ht="15.75" x14ac:dyDescent="0.25">
      <c r="A29" s="181" t="s">
        <v>180</v>
      </c>
      <c r="B29" s="181"/>
      <c r="C29" s="181"/>
      <c r="D29" s="181"/>
      <c r="E29" s="181"/>
      <c r="F29" s="181"/>
      <c r="G29" s="181"/>
      <c r="H29" s="181"/>
      <c r="I29" s="181"/>
      <c r="J29" s="4">
        <v>166500</v>
      </c>
    </row>
    <row r="30" spans="1:14" ht="15.75" x14ac:dyDescent="0.25">
      <c r="A30" s="181" t="s">
        <v>181</v>
      </c>
      <c r="B30" s="181"/>
      <c r="C30" s="181"/>
      <c r="D30" s="181"/>
      <c r="E30" s="181"/>
      <c r="F30" s="181"/>
      <c r="G30" s="181"/>
      <c r="H30" s="181"/>
      <c r="I30" s="181"/>
      <c r="J30" s="4">
        <v>-200000</v>
      </c>
    </row>
    <row r="31" spans="1:14" ht="15.75" x14ac:dyDescent="0.25">
      <c r="A31" s="182" t="s">
        <v>182</v>
      </c>
      <c r="B31" s="182"/>
      <c r="C31" s="182"/>
      <c r="D31" s="182"/>
      <c r="E31" s="182"/>
      <c r="F31" s="182"/>
      <c r="G31" s="182"/>
      <c r="H31" s="182"/>
      <c r="I31" s="182"/>
      <c r="J31" s="6">
        <f>SUM(J28:J30)</f>
        <v>353500</v>
      </c>
    </row>
  </sheetData>
  <mergeCells count="13">
    <mergeCell ref="A30:I30"/>
    <mergeCell ref="A31:I31"/>
    <mergeCell ref="A29:I29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H17" sqref="H1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08"/>
      <c r="C1" s="108"/>
      <c r="D1" s="108"/>
      <c r="E1" s="10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4" ht="23.25" x14ac:dyDescent="0.25">
      <c r="A3" s="1" t="s">
        <v>13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4" ht="23.25" x14ac:dyDescent="0.25">
      <c r="A4" s="147" t="s">
        <v>183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27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107" t="s">
        <v>21</v>
      </c>
      <c r="E7" s="107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107"/>
      <c r="E8" s="107"/>
      <c r="F8" s="107"/>
      <c r="G8" s="107"/>
      <c r="H8" s="107"/>
      <c r="I8" s="107"/>
      <c r="J8" s="107"/>
      <c r="K8" s="110"/>
      <c r="L8" s="110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25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4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/>
      <c r="I15" s="4"/>
      <c r="J15" s="4">
        <f t="shared" si="0"/>
        <v>0</v>
      </c>
      <c r="K15" s="17"/>
      <c r="L15" s="19"/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>
        <v>88000</v>
      </c>
      <c r="G16" s="4">
        <v>8000</v>
      </c>
      <c r="H16" s="4">
        <v>80000</v>
      </c>
      <c r="I16" s="4"/>
      <c r="J16" s="4">
        <f t="shared" si="0"/>
        <v>80000</v>
      </c>
      <c r="K16" s="17" t="s">
        <v>185</v>
      </c>
      <c r="L16" s="19" t="s">
        <v>44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186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187</v>
      </c>
      <c r="L18" s="27" t="s">
        <v>173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186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187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186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187</v>
      </c>
      <c r="L24" s="27" t="s">
        <v>173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4" ht="15.75" customHeight="1" x14ac:dyDescent="0.25">
      <c r="A26" s="150" t="s">
        <v>6</v>
      </c>
      <c r="B26" s="150"/>
      <c r="C26" s="150"/>
      <c r="D26" s="150"/>
      <c r="E26" s="6">
        <f>SUM(E13:E25)</f>
        <v>910000</v>
      </c>
      <c r="F26" s="6">
        <f>SUM(F13:F25)</f>
        <v>115000</v>
      </c>
      <c r="G26" s="6">
        <f t="shared" ref="G26:J26" si="1">SUM(G13:G25)</f>
        <v>35000</v>
      </c>
      <c r="H26" s="6">
        <f t="shared" si="1"/>
        <v>470000</v>
      </c>
      <c r="I26" s="6">
        <f t="shared" si="1"/>
        <v>0</v>
      </c>
      <c r="J26" s="6">
        <f t="shared" si="1"/>
        <v>470000</v>
      </c>
      <c r="K26" s="17" t="s">
        <v>188</v>
      </c>
      <c r="L26" s="109" t="s">
        <v>54</v>
      </c>
    </row>
    <row r="27" spans="1:14" ht="15.75" customHeight="1" x14ac:dyDescent="0.3">
      <c r="A27" s="181" t="s">
        <v>16</v>
      </c>
      <c r="B27" s="181"/>
      <c r="C27" s="181"/>
      <c r="D27" s="181"/>
      <c r="E27" s="181"/>
      <c r="F27" s="181"/>
      <c r="G27" s="181"/>
      <c r="H27" s="181"/>
      <c r="I27" s="181"/>
      <c r="J27" s="28">
        <f>-J26*0.1</f>
        <v>-47000</v>
      </c>
    </row>
    <row r="28" spans="1:14" ht="14.25" customHeight="1" x14ac:dyDescent="0.25">
      <c r="A28" s="182" t="s">
        <v>184</v>
      </c>
      <c r="B28" s="182"/>
      <c r="C28" s="182"/>
      <c r="D28" s="182"/>
      <c r="E28" s="182"/>
      <c r="F28" s="182"/>
      <c r="G28" s="182"/>
      <c r="H28" s="182"/>
      <c r="I28" s="182"/>
      <c r="J28" s="6">
        <f>SUM(J26:J27)</f>
        <v>423000</v>
      </c>
    </row>
    <row r="29" spans="1:14" ht="15.75" x14ac:dyDescent="0.25">
      <c r="A29" s="181" t="s">
        <v>180</v>
      </c>
      <c r="B29" s="181"/>
      <c r="C29" s="181"/>
      <c r="D29" s="181"/>
      <c r="E29" s="181"/>
      <c r="F29" s="181"/>
      <c r="G29" s="181"/>
      <c r="H29" s="181"/>
      <c r="I29" s="181"/>
      <c r="J29" s="4">
        <v>108000</v>
      </c>
    </row>
    <row r="30" spans="1:14" ht="15.75" x14ac:dyDescent="0.25">
      <c r="A30" s="183" t="s">
        <v>165</v>
      </c>
      <c r="B30" s="184"/>
      <c r="C30" s="184"/>
      <c r="D30" s="184"/>
      <c r="E30" s="184"/>
      <c r="F30" s="184"/>
      <c r="G30" s="184"/>
      <c r="H30" s="184"/>
      <c r="I30" s="185"/>
      <c r="J30" s="4">
        <v>-80000</v>
      </c>
    </row>
    <row r="31" spans="1:14" ht="15.75" x14ac:dyDescent="0.25">
      <c r="A31" s="182" t="s">
        <v>156</v>
      </c>
      <c r="B31" s="182"/>
      <c r="C31" s="182"/>
      <c r="D31" s="182"/>
      <c r="E31" s="182"/>
      <c r="F31" s="182"/>
      <c r="G31" s="182"/>
      <c r="H31" s="182"/>
      <c r="I31" s="182"/>
      <c r="J31" s="6">
        <f>SUM(J28:J30)</f>
        <v>451000</v>
      </c>
    </row>
  </sheetData>
  <mergeCells count="13">
    <mergeCell ref="A31:I31"/>
    <mergeCell ref="K11:L11"/>
    <mergeCell ref="A26:D26"/>
    <mergeCell ref="A27:I27"/>
    <mergeCell ref="A28:I28"/>
    <mergeCell ref="A29:I29"/>
    <mergeCell ref="A30:I30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G17" sqref="G1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12"/>
      <c r="C1" s="112"/>
      <c r="D1" s="112"/>
      <c r="E1" s="11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4" ht="23.25" x14ac:dyDescent="0.25">
      <c r="A3" s="1" t="s">
        <v>13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4" ht="23.25" x14ac:dyDescent="0.25">
      <c r="A4" s="147" t="s">
        <v>189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27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4" ht="18.75" x14ac:dyDescent="0.3">
      <c r="A7" s="1"/>
      <c r="D7" s="111" t="s">
        <v>21</v>
      </c>
      <c r="E7" s="111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111"/>
      <c r="E8" s="111"/>
      <c r="F8" s="111"/>
      <c r="G8" s="111"/>
      <c r="H8" s="111"/>
      <c r="I8" s="111"/>
      <c r="J8" s="111"/>
      <c r="K8" s="114"/>
      <c r="L8" s="114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25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>
        <v>44000</v>
      </c>
      <c r="G15" s="4">
        <v>4000</v>
      </c>
      <c r="H15" s="4"/>
      <c r="I15" s="4"/>
      <c r="J15" s="4">
        <f t="shared" si="0"/>
        <v>0</v>
      </c>
      <c r="K15" s="17"/>
      <c r="L15" s="19"/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>
        <v>88000</v>
      </c>
      <c r="G16" s="4">
        <v>8000</v>
      </c>
      <c r="H16" s="4"/>
      <c r="I16" s="4"/>
      <c r="J16" s="4">
        <f t="shared" si="0"/>
        <v>0</v>
      </c>
      <c r="K16" s="17"/>
      <c r="L16" s="19"/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211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27"/>
    </row>
    <row r="19" spans="1:14" ht="15" customHeight="1" x14ac:dyDescent="0.25">
      <c r="A19" s="14">
        <v>7</v>
      </c>
      <c r="B19" s="15" t="s">
        <v>190</v>
      </c>
      <c r="C19" s="21" t="s">
        <v>35</v>
      </c>
      <c r="D19" s="3" t="s">
        <v>191</v>
      </c>
      <c r="E19" s="4">
        <v>100000</v>
      </c>
      <c r="F19" s="4"/>
      <c r="G19" s="4"/>
      <c r="H19" s="4">
        <v>100000</v>
      </c>
      <c r="I19" s="4"/>
      <c r="J19" s="4">
        <f t="shared" si="0"/>
        <v>100000</v>
      </c>
      <c r="K19" s="17" t="s">
        <v>192</v>
      </c>
      <c r="L19" s="27" t="s">
        <v>193</v>
      </c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211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212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211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/>
      <c r="I24" s="4"/>
      <c r="J24" s="4">
        <f t="shared" si="0"/>
        <v>0</v>
      </c>
      <c r="K24" s="17"/>
      <c r="L24" s="27"/>
    </row>
    <row r="25" spans="1:14" ht="15.75" x14ac:dyDescent="0.25">
      <c r="A25" s="14">
        <v>13</v>
      </c>
      <c r="B25" s="117" t="s">
        <v>203</v>
      </c>
      <c r="C25" s="21" t="s">
        <v>40</v>
      </c>
      <c r="D25" s="3" t="s">
        <v>204</v>
      </c>
      <c r="E25" s="4">
        <v>90000</v>
      </c>
      <c r="F25" s="4"/>
      <c r="G25" s="4"/>
      <c r="H25" s="4">
        <v>180000</v>
      </c>
      <c r="I25" s="4"/>
      <c r="J25" s="4">
        <f t="shared" si="0"/>
        <v>180000</v>
      </c>
      <c r="K25" s="17" t="s">
        <v>205</v>
      </c>
      <c r="L25" s="35" t="s">
        <v>206</v>
      </c>
    </row>
    <row r="26" spans="1:14" ht="15.75" customHeight="1" x14ac:dyDescent="0.25">
      <c r="A26" s="150" t="s">
        <v>6</v>
      </c>
      <c r="B26" s="150"/>
      <c r="C26" s="150"/>
      <c r="D26" s="150"/>
      <c r="E26" s="6">
        <f>SUM(E13:E25)</f>
        <v>900000</v>
      </c>
      <c r="F26" s="6">
        <f>SUM(F13:F25)</f>
        <v>159000</v>
      </c>
      <c r="G26" s="6">
        <f t="shared" ref="G26:J26" si="1">SUM(G13:G25)</f>
        <v>39000</v>
      </c>
      <c r="H26" s="6">
        <f t="shared" si="1"/>
        <v>590000</v>
      </c>
      <c r="I26" s="6">
        <f t="shared" si="1"/>
        <v>0</v>
      </c>
      <c r="J26" s="6">
        <f t="shared" si="1"/>
        <v>590000</v>
      </c>
      <c r="K26" s="17" t="s">
        <v>210</v>
      </c>
      <c r="L26" s="113" t="s">
        <v>54</v>
      </c>
    </row>
    <row r="27" spans="1:14" ht="15.75" customHeight="1" x14ac:dyDescent="0.3">
      <c r="A27" s="181" t="s">
        <v>16</v>
      </c>
      <c r="B27" s="181"/>
      <c r="C27" s="181"/>
      <c r="D27" s="181"/>
      <c r="E27" s="181"/>
      <c r="F27" s="181"/>
      <c r="G27" s="181"/>
      <c r="H27" s="181"/>
      <c r="I27" s="181"/>
      <c r="J27" s="28">
        <f>-J26*0.1</f>
        <v>-59000</v>
      </c>
    </row>
    <row r="28" spans="1:14" ht="14.25" customHeight="1" x14ac:dyDescent="0.25">
      <c r="A28" s="182" t="s">
        <v>184</v>
      </c>
      <c r="B28" s="182"/>
      <c r="C28" s="182"/>
      <c r="D28" s="182"/>
      <c r="E28" s="182"/>
      <c r="F28" s="182"/>
      <c r="G28" s="182"/>
      <c r="H28" s="182"/>
      <c r="I28" s="182"/>
      <c r="J28" s="6">
        <f>SUM(J26:J27)</f>
        <v>531000</v>
      </c>
    </row>
    <row r="29" spans="1:14" ht="15.75" x14ac:dyDescent="0.25">
      <c r="A29" s="181" t="s">
        <v>180</v>
      </c>
      <c r="B29" s="181"/>
      <c r="C29" s="181"/>
      <c r="D29" s="181"/>
      <c r="E29" s="181"/>
      <c r="F29" s="181"/>
      <c r="G29" s="181"/>
      <c r="H29" s="181"/>
      <c r="I29" s="181"/>
      <c r="J29" s="4">
        <v>164500</v>
      </c>
    </row>
    <row r="30" spans="1:14" ht="15.75" x14ac:dyDescent="0.25">
      <c r="A30" s="183" t="s">
        <v>209</v>
      </c>
      <c r="B30" s="184"/>
      <c r="C30" s="184"/>
      <c r="D30" s="184"/>
      <c r="E30" s="184"/>
      <c r="F30" s="184"/>
      <c r="G30" s="184"/>
      <c r="H30" s="184"/>
      <c r="I30" s="185"/>
      <c r="J30" s="4">
        <v>-300000</v>
      </c>
    </row>
    <row r="31" spans="1:14" ht="15.75" x14ac:dyDescent="0.25">
      <c r="A31" s="183" t="s">
        <v>213</v>
      </c>
      <c r="B31" s="184"/>
      <c r="C31" s="184"/>
      <c r="D31" s="184"/>
      <c r="E31" s="184"/>
      <c r="F31" s="184"/>
      <c r="G31" s="184"/>
      <c r="H31" s="184"/>
      <c r="I31" s="185"/>
      <c r="J31" s="4">
        <v>-10000</v>
      </c>
    </row>
    <row r="32" spans="1:14" ht="15.75" x14ac:dyDescent="0.25">
      <c r="A32" s="182" t="s">
        <v>156</v>
      </c>
      <c r="B32" s="182"/>
      <c r="C32" s="182"/>
      <c r="D32" s="182"/>
      <c r="E32" s="182"/>
      <c r="F32" s="182"/>
      <c r="G32" s="182"/>
      <c r="H32" s="182"/>
      <c r="I32" s="182"/>
      <c r="J32" s="6">
        <f>SUM(J28:J31)</f>
        <v>385500</v>
      </c>
    </row>
    <row r="33" spans="1:12" ht="9" customHeight="1" x14ac:dyDescent="0.25"/>
    <row r="34" spans="1:12" ht="19.5" customHeight="1" x14ac:dyDescent="0.25">
      <c r="A34" s="61" t="s">
        <v>87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 ht="10.5" customHeight="1" x14ac:dyDescent="0.25"/>
    <row r="36" spans="1:12" ht="15.75" x14ac:dyDescent="0.25">
      <c r="A36" s="14">
        <v>7</v>
      </c>
      <c r="B36" s="15" t="s">
        <v>194</v>
      </c>
      <c r="C36" s="21" t="s">
        <v>35</v>
      </c>
      <c r="D36" s="116" t="s">
        <v>196</v>
      </c>
      <c r="E36" s="192" t="s">
        <v>195</v>
      </c>
      <c r="F36" s="193"/>
      <c r="G36" s="193"/>
      <c r="H36" s="193"/>
      <c r="I36" s="193"/>
      <c r="J36" s="193"/>
      <c r="K36" s="193"/>
      <c r="L36" s="194"/>
    </row>
    <row r="37" spans="1:12" ht="5.25" customHeight="1" x14ac:dyDescent="0.25"/>
    <row r="38" spans="1:12" ht="15.75" x14ac:dyDescent="0.25">
      <c r="A38" s="14">
        <v>7</v>
      </c>
      <c r="B38" s="15" t="s">
        <v>190</v>
      </c>
      <c r="C38" s="21" t="s">
        <v>35</v>
      </c>
      <c r="D38" s="195" t="s">
        <v>197</v>
      </c>
      <c r="E38" s="196"/>
      <c r="F38" s="196"/>
      <c r="G38" s="196"/>
      <c r="H38" s="196"/>
      <c r="I38" s="196"/>
      <c r="J38" s="196"/>
      <c r="K38" s="196"/>
      <c r="L38" s="197"/>
    </row>
    <row r="39" spans="1:12" ht="7.5" customHeight="1" x14ac:dyDescent="0.25"/>
    <row r="40" spans="1:12" ht="15.75" x14ac:dyDescent="0.25">
      <c r="A40" s="14">
        <v>7</v>
      </c>
      <c r="B40" s="15" t="s">
        <v>198</v>
      </c>
      <c r="C40" s="21" t="s">
        <v>35</v>
      </c>
      <c r="D40" s="3" t="s">
        <v>199</v>
      </c>
      <c r="E40" s="186" t="s">
        <v>200</v>
      </c>
      <c r="F40" s="187"/>
      <c r="G40" s="187"/>
      <c r="H40" s="187"/>
      <c r="I40" s="187"/>
      <c r="J40" s="187"/>
      <c r="K40" s="187"/>
      <c r="L40" s="188"/>
    </row>
    <row r="41" spans="1:12" x14ac:dyDescent="0.25">
      <c r="A41" s="160" t="s">
        <v>201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</row>
    <row r="42" spans="1:12" x14ac:dyDescent="0.25">
      <c r="A42" s="175" t="s">
        <v>202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</row>
    <row r="43" spans="1:12" ht="7.5" customHeight="1" x14ac:dyDescent="0.25"/>
    <row r="44" spans="1:12" ht="15.75" x14ac:dyDescent="0.25">
      <c r="A44" s="14">
        <v>13</v>
      </c>
      <c r="B44" s="117" t="s">
        <v>203</v>
      </c>
      <c r="C44" s="21" t="s">
        <v>40</v>
      </c>
      <c r="D44" s="189" t="s">
        <v>208</v>
      </c>
      <c r="E44" s="190"/>
      <c r="F44" s="190"/>
      <c r="G44" s="190"/>
      <c r="H44" s="190"/>
      <c r="I44" s="190"/>
      <c r="J44" s="190"/>
      <c r="K44" s="190"/>
      <c r="L44" s="191"/>
    </row>
    <row r="45" spans="1:12" x14ac:dyDescent="0.25">
      <c r="A45" s="175" t="s">
        <v>207</v>
      </c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</row>
  </sheetData>
  <mergeCells count="21">
    <mergeCell ref="D44:L44"/>
    <mergeCell ref="A45:L45"/>
    <mergeCell ref="A32:I32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  <mergeCell ref="A29:I29"/>
    <mergeCell ref="E36:L36"/>
    <mergeCell ref="D38:L38"/>
    <mergeCell ref="E40:L40"/>
    <mergeCell ref="A41:L41"/>
    <mergeCell ref="A42:L42"/>
    <mergeCell ref="A30:I30"/>
    <mergeCell ref="A31:I31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D15" sqref="D15: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3.25" x14ac:dyDescent="0.25">
      <c r="A2" s="1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3.25" x14ac:dyDescent="0.25">
      <c r="A3" s="1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3.25" x14ac:dyDescent="0.25">
      <c r="A4" s="147" t="s">
        <v>47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2" ht="10.5" customHeight="1" x14ac:dyDescent="0.3">
      <c r="E5" s="2"/>
      <c r="I5" s="2"/>
    </row>
    <row r="6" spans="1:12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22"/>
    </row>
    <row r="7" spans="1:12" ht="18.75" x14ac:dyDescent="0.3">
      <c r="A7" s="1"/>
      <c r="D7" s="22" t="s">
        <v>21</v>
      </c>
      <c r="E7" s="22"/>
      <c r="F7" s="149" t="s">
        <v>22</v>
      </c>
      <c r="G7" s="149"/>
      <c r="H7" s="149"/>
      <c r="I7" s="149"/>
      <c r="J7" s="149"/>
      <c r="K7" s="149"/>
      <c r="L7" s="149"/>
    </row>
    <row r="8" spans="1:12" ht="9" customHeight="1" x14ac:dyDescent="0.3">
      <c r="A8" s="1"/>
      <c r="D8" s="22"/>
      <c r="E8" s="22"/>
      <c r="F8" s="22"/>
      <c r="G8" s="22"/>
      <c r="H8" s="22"/>
      <c r="I8" s="22"/>
      <c r="J8" s="22"/>
      <c r="K8" s="24"/>
      <c r="L8" s="24"/>
    </row>
    <row r="9" spans="1:12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2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2" ht="9" customHeight="1" x14ac:dyDescent="0.3">
      <c r="K11" s="152"/>
      <c r="L11" s="152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>
        <f t="shared" si="0"/>
        <v>0</v>
      </c>
      <c r="K15" s="17"/>
      <c r="L15" s="27" t="s">
        <v>60</v>
      </c>
    </row>
    <row r="16" spans="1:12" ht="18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21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2" ht="24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2" ht="21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80000</v>
      </c>
      <c r="I21" s="4"/>
      <c r="J21" s="4">
        <f>SUM(H21:I21)</f>
        <v>80000</v>
      </c>
      <c r="K21" s="17" t="s">
        <v>43</v>
      </c>
      <c r="L21" s="14" t="s">
        <v>44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80000</v>
      </c>
      <c r="I24" s="4"/>
      <c r="J24" s="4">
        <f>SUM(H24:I24)</f>
        <v>80000</v>
      </c>
      <c r="K24" s="17" t="s">
        <v>45</v>
      </c>
      <c r="L24" s="14" t="s">
        <v>46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2" ht="18.75" x14ac:dyDescent="0.25">
      <c r="A26" s="150" t="s">
        <v>6</v>
      </c>
      <c r="B26" s="150"/>
      <c r="C26" s="150"/>
      <c r="D26" s="150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160000</v>
      </c>
      <c r="I26" s="6">
        <f t="shared" si="1"/>
        <v>0</v>
      </c>
      <c r="J26" s="6">
        <f t="shared" si="1"/>
        <v>160000</v>
      </c>
      <c r="K26" s="17" t="s">
        <v>48</v>
      </c>
      <c r="L26" s="19" t="s">
        <v>54</v>
      </c>
    </row>
    <row r="27" spans="1:12" ht="18.75" x14ac:dyDescent="0.3">
      <c r="A27" s="151" t="s">
        <v>16</v>
      </c>
      <c r="B27" s="151"/>
      <c r="C27" s="151"/>
      <c r="D27" s="151"/>
      <c r="E27" s="151"/>
      <c r="F27" s="151"/>
      <c r="G27" s="151"/>
      <c r="H27" s="151"/>
      <c r="I27" s="151"/>
      <c r="J27" s="29">
        <f>-J26*0.1</f>
        <v>-16000</v>
      </c>
    </row>
    <row r="28" spans="1:12" ht="18.75" x14ac:dyDescent="0.3">
      <c r="A28" s="151" t="s">
        <v>17</v>
      </c>
      <c r="B28" s="151"/>
      <c r="C28" s="151"/>
      <c r="D28" s="151"/>
      <c r="E28" s="151"/>
      <c r="F28" s="151"/>
      <c r="G28" s="151"/>
      <c r="H28" s="151"/>
      <c r="I28" s="151"/>
      <c r="J28" s="29">
        <f>SUM(J26:J27)</f>
        <v>144000</v>
      </c>
    </row>
    <row r="29" spans="1:12" ht="18.75" x14ac:dyDescent="0.3">
      <c r="A29" s="151" t="s">
        <v>55</v>
      </c>
      <c r="B29" s="151"/>
      <c r="C29" s="151"/>
      <c r="D29" s="151"/>
      <c r="E29" s="151"/>
      <c r="F29" s="151"/>
      <c r="G29" s="151"/>
      <c r="H29" s="151"/>
      <c r="I29" s="151"/>
      <c r="J29" s="29">
        <v>35000</v>
      </c>
    </row>
    <row r="30" spans="1:12" ht="18.75" x14ac:dyDescent="0.3">
      <c r="A30" s="151" t="s">
        <v>56</v>
      </c>
      <c r="B30" s="151"/>
      <c r="C30" s="151"/>
      <c r="D30" s="151"/>
      <c r="E30" s="151"/>
      <c r="F30" s="151"/>
      <c r="G30" s="151"/>
      <c r="H30" s="151"/>
      <c r="I30" s="151"/>
      <c r="J30" s="29">
        <v>60000</v>
      </c>
    </row>
    <row r="31" spans="1:12" ht="18.75" x14ac:dyDescent="0.3">
      <c r="A31" s="151" t="s">
        <v>57</v>
      </c>
      <c r="B31" s="151"/>
      <c r="C31" s="151"/>
      <c r="D31" s="151"/>
      <c r="E31" s="151"/>
      <c r="F31" s="151"/>
      <c r="G31" s="151"/>
      <c r="H31" s="151"/>
      <c r="I31" s="151"/>
      <c r="J31" s="29">
        <v>-100000</v>
      </c>
    </row>
    <row r="32" spans="1:12" ht="18.75" x14ac:dyDescent="0.3">
      <c r="A32" s="151" t="s">
        <v>58</v>
      </c>
      <c r="B32" s="151"/>
      <c r="C32" s="151"/>
      <c r="D32" s="151"/>
      <c r="E32" s="151"/>
      <c r="F32" s="151"/>
      <c r="G32" s="151"/>
      <c r="H32" s="151"/>
      <c r="I32" s="151"/>
      <c r="J32" s="30">
        <v>-100000</v>
      </c>
    </row>
    <row r="33" spans="1:10" ht="18.75" x14ac:dyDescent="0.3">
      <c r="A33" s="153" t="s">
        <v>59</v>
      </c>
      <c r="B33" s="153"/>
      <c r="C33" s="153"/>
      <c r="D33" s="153"/>
      <c r="E33" s="153"/>
      <c r="F33" s="153"/>
      <c r="G33" s="153"/>
      <c r="H33" s="153"/>
      <c r="I33" s="153"/>
      <c r="J33" s="31">
        <f>SUM(J28:J32)</f>
        <v>39000</v>
      </c>
    </row>
  </sheetData>
  <mergeCells count="15">
    <mergeCell ref="A31:I31"/>
    <mergeCell ref="A32:I32"/>
    <mergeCell ref="A33:I33"/>
    <mergeCell ref="K11:L11"/>
    <mergeCell ref="A26:D26"/>
    <mergeCell ref="A27:I27"/>
    <mergeCell ref="A28:I28"/>
    <mergeCell ref="A29:I29"/>
    <mergeCell ref="A30:I30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G17" sqref="G1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5" ht="23.25" x14ac:dyDescent="0.25">
      <c r="A1" s="1" t="s">
        <v>11</v>
      </c>
      <c r="B1" s="119"/>
      <c r="C1" s="119"/>
      <c r="D1" s="119"/>
      <c r="E1" s="119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5" ht="23.25" x14ac:dyDescent="0.25">
      <c r="A2" s="1" t="s">
        <v>12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5" ht="23.25" x14ac:dyDescent="0.25">
      <c r="A3" s="1" t="s">
        <v>13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15" ht="23.25" x14ac:dyDescent="0.25">
      <c r="A4" s="147" t="s">
        <v>214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5" ht="10.5" customHeight="1" x14ac:dyDescent="0.3">
      <c r="E5" s="2"/>
      <c r="I5" s="2"/>
    </row>
    <row r="6" spans="1:15" ht="27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9" t="s">
        <v>20</v>
      </c>
      <c r="K6" s="149"/>
      <c r="L6" s="149"/>
    </row>
    <row r="7" spans="1:15" ht="18.75" x14ac:dyDescent="0.3">
      <c r="A7" s="1"/>
      <c r="D7" s="118" t="s">
        <v>21</v>
      </c>
      <c r="E7" s="118"/>
      <c r="F7" s="149" t="s">
        <v>22</v>
      </c>
      <c r="G7" s="149"/>
      <c r="H7" s="149"/>
      <c r="I7" s="149"/>
      <c r="J7" s="149"/>
      <c r="K7" s="149"/>
      <c r="L7" s="149"/>
    </row>
    <row r="8" spans="1:15" ht="9" customHeight="1" x14ac:dyDescent="0.3">
      <c r="A8" s="1"/>
      <c r="D8" s="118"/>
      <c r="E8" s="118"/>
      <c r="F8" s="118"/>
      <c r="G8" s="118"/>
      <c r="H8" s="118"/>
      <c r="I8" s="118"/>
      <c r="J8" s="118"/>
      <c r="K8" s="121"/>
      <c r="L8" s="121"/>
    </row>
    <row r="9" spans="1:15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O9" s="25"/>
    </row>
    <row r="10" spans="1:15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25"/>
    </row>
    <row r="11" spans="1:15" ht="9" customHeight="1" x14ac:dyDescent="0.3">
      <c r="K11" s="152"/>
      <c r="L11" s="152"/>
    </row>
    <row r="12" spans="1:15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5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5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5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>
        <v>88000</v>
      </c>
      <c r="G15" s="4">
        <v>8000</v>
      </c>
      <c r="H15" s="4">
        <v>40000</v>
      </c>
      <c r="I15" s="76">
        <v>80000</v>
      </c>
      <c r="J15" s="4">
        <f t="shared" si="0"/>
        <v>120000</v>
      </c>
      <c r="K15" s="127" t="s">
        <v>223</v>
      </c>
      <c r="L15" s="128" t="s">
        <v>218</v>
      </c>
    </row>
    <row r="16" spans="1:15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>
        <v>176000</v>
      </c>
      <c r="G16" s="4">
        <v>16000</v>
      </c>
      <c r="H16" s="4"/>
      <c r="I16" s="76">
        <v>40000</v>
      </c>
      <c r="J16" s="4">
        <f t="shared" si="0"/>
        <v>40000</v>
      </c>
      <c r="K16" s="17" t="s">
        <v>219</v>
      </c>
      <c r="L16" s="129" t="s">
        <v>173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221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>
        <v>44000</v>
      </c>
      <c r="G18" s="4">
        <v>4000</v>
      </c>
      <c r="H18" s="4"/>
      <c r="I18" s="76">
        <v>40000</v>
      </c>
      <c r="J18" s="4">
        <f t="shared" si="0"/>
        <v>40000</v>
      </c>
      <c r="K18" s="17"/>
      <c r="L18" s="129" t="s">
        <v>220</v>
      </c>
    </row>
    <row r="19" spans="1:14" ht="15" customHeight="1" x14ac:dyDescent="0.25">
      <c r="A19" s="14">
        <v>7</v>
      </c>
      <c r="B19" s="15" t="s">
        <v>190</v>
      </c>
      <c r="C19" s="21" t="s">
        <v>35</v>
      </c>
      <c r="D19" s="3" t="s">
        <v>191</v>
      </c>
      <c r="E19" s="4">
        <v>100000</v>
      </c>
      <c r="F19" s="4"/>
      <c r="G19" s="4"/>
      <c r="H19" s="4">
        <v>100000</v>
      </c>
      <c r="I19" s="4"/>
      <c r="J19" s="4">
        <f t="shared" si="0"/>
        <v>100000</v>
      </c>
      <c r="K19" s="17" t="s">
        <v>224</v>
      </c>
      <c r="L19" s="19" t="s">
        <v>44</v>
      </c>
      <c r="N19" s="25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221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222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221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>
        <v>44000</v>
      </c>
      <c r="G24" s="4">
        <v>4000</v>
      </c>
      <c r="H24" s="4"/>
      <c r="I24" s="76">
        <v>40000</v>
      </c>
      <c r="J24" s="4">
        <f t="shared" si="0"/>
        <v>40000</v>
      </c>
      <c r="K24" s="17"/>
      <c r="L24" s="129" t="s">
        <v>220</v>
      </c>
    </row>
    <row r="25" spans="1:14" ht="15.75" x14ac:dyDescent="0.25">
      <c r="A25" s="14">
        <v>13</v>
      </c>
      <c r="B25" s="117" t="s">
        <v>203</v>
      </c>
      <c r="C25" s="21" t="s">
        <v>40</v>
      </c>
      <c r="D25" s="3" t="s">
        <v>204</v>
      </c>
      <c r="E25" s="4">
        <v>90000</v>
      </c>
      <c r="F25" s="4"/>
      <c r="G25" s="4"/>
      <c r="H25" s="4"/>
      <c r="I25" s="4"/>
      <c r="J25" s="4">
        <f t="shared" si="0"/>
        <v>0</v>
      </c>
      <c r="K25" s="17" t="s">
        <v>205</v>
      </c>
      <c r="L25" s="35" t="s">
        <v>206</v>
      </c>
    </row>
    <row r="26" spans="1:14" ht="15.75" customHeight="1" x14ac:dyDescent="0.25">
      <c r="A26" s="150" t="s">
        <v>6</v>
      </c>
      <c r="B26" s="150"/>
      <c r="C26" s="150"/>
      <c r="D26" s="150"/>
      <c r="E26" s="6">
        <f>SUM(E13:E25)</f>
        <v>900000</v>
      </c>
      <c r="F26" s="6">
        <f>SUM(F13:F25)</f>
        <v>379000</v>
      </c>
      <c r="G26" s="6">
        <f t="shared" ref="G26:J26" si="1">SUM(G13:G25)</f>
        <v>59000</v>
      </c>
      <c r="H26" s="6">
        <f t="shared" si="1"/>
        <v>450000</v>
      </c>
      <c r="I26" s="62">
        <f t="shared" si="1"/>
        <v>200000</v>
      </c>
      <c r="J26" s="6">
        <f t="shared" si="1"/>
        <v>650000</v>
      </c>
      <c r="K26" s="17" t="s">
        <v>225</v>
      </c>
      <c r="L26" s="120"/>
    </row>
    <row r="27" spans="1:14" ht="15.75" customHeight="1" x14ac:dyDescent="0.3">
      <c r="A27" s="181" t="s">
        <v>16</v>
      </c>
      <c r="B27" s="181"/>
      <c r="C27" s="181"/>
      <c r="D27" s="181"/>
      <c r="E27" s="181"/>
      <c r="F27" s="181"/>
      <c r="G27" s="181"/>
      <c r="H27" s="181"/>
      <c r="I27" s="181"/>
      <c r="J27" s="28">
        <f>-J26*0.1</f>
        <v>-65000</v>
      </c>
    </row>
    <row r="28" spans="1:14" ht="14.25" customHeight="1" x14ac:dyDescent="0.25">
      <c r="A28" s="182" t="s">
        <v>184</v>
      </c>
      <c r="B28" s="182"/>
      <c r="C28" s="182"/>
      <c r="D28" s="182"/>
      <c r="E28" s="182"/>
      <c r="F28" s="182"/>
      <c r="G28" s="182"/>
      <c r="H28" s="182"/>
      <c r="I28" s="182"/>
      <c r="J28" s="6">
        <f>SUM(J26:J27)</f>
        <v>585000</v>
      </c>
    </row>
    <row r="29" spans="1:14" ht="15.75" x14ac:dyDescent="0.25">
      <c r="A29" s="181" t="s">
        <v>180</v>
      </c>
      <c r="B29" s="181"/>
      <c r="C29" s="181"/>
      <c r="D29" s="181"/>
      <c r="E29" s="181"/>
      <c r="F29" s="181"/>
      <c r="G29" s="181"/>
      <c r="H29" s="181"/>
      <c r="I29" s="181"/>
      <c r="J29" s="4">
        <v>113000</v>
      </c>
    </row>
    <row r="30" spans="1:14" ht="15.75" x14ac:dyDescent="0.25">
      <c r="A30" s="183" t="s">
        <v>217</v>
      </c>
      <c r="B30" s="184"/>
      <c r="C30" s="184"/>
      <c r="D30" s="184"/>
      <c r="E30" s="184"/>
      <c r="F30" s="184"/>
      <c r="G30" s="184"/>
      <c r="H30" s="184"/>
      <c r="I30" s="185"/>
      <c r="J30" s="4">
        <f>-I15-I16-I18-I24</f>
        <v>-200000</v>
      </c>
    </row>
    <row r="31" spans="1:14" ht="15.75" x14ac:dyDescent="0.25">
      <c r="A31" s="182" t="s">
        <v>156</v>
      </c>
      <c r="B31" s="182"/>
      <c r="C31" s="182"/>
      <c r="D31" s="182"/>
      <c r="E31" s="182"/>
      <c r="F31" s="182"/>
      <c r="G31" s="182"/>
      <c r="H31" s="182"/>
      <c r="I31" s="182"/>
      <c r="J31" s="6">
        <f>SUM(J28:J30)</f>
        <v>498000</v>
      </c>
    </row>
    <row r="32" spans="1:14" ht="9" customHeight="1" x14ac:dyDescent="0.25"/>
    <row r="33" spans="1:12" ht="19.5" customHeight="1" x14ac:dyDescent="0.25">
      <c r="A33" s="61" t="s">
        <v>87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6"/>
      <c r="L33" s="122"/>
    </row>
    <row r="34" spans="1:12" ht="10.5" customHeight="1" x14ac:dyDescent="0.25"/>
    <row r="35" spans="1:12" ht="15.75" x14ac:dyDescent="0.25">
      <c r="A35" s="14">
        <v>7</v>
      </c>
      <c r="B35" s="15" t="s">
        <v>194</v>
      </c>
      <c r="C35" s="21" t="s">
        <v>35</v>
      </c>
      <c r="D35" s="116" t="s">
        <v>196</v>
      </c>
      <c r="E35" s="192" t="s">
        <v>195</v>
      </c>
      <c r="F35" s="193"/>
      <c r="G35" s="193"/>
      <c r="H35" s="193"/>
      <c r="I35" s="193"/>
      <c r="J35" s="193"/>
      <c r="K35" s="193"/>
      <c r="L35" s="194"/>
    </row>
    <row r="36" spans="1:12" ht="5.25" customHeight="1" x14ac:dyDescent="0.25"/>
    <row r="37" spans="1:12" ht="15.75" x14ac:dyDescent="0.25">
      <c r="A37" s="14">
        <v>7</v>
      </c>
      <c r="B37" s="15" t="s">
        <v>190</v>
      </c>
      <c r="C37" s="21" t="s">
        <v>35</v>
      </c>
      <c r="D37" s="195" t="s">
        <v>197</v>
      </c>
      <c r="E37" s="196"/>
      <c r="F37" s="196"/>
      <c r="G37" s="196"/>
      <c r="H37" s="196"/>
      <c r="I37" s="196"/>
      <c r="J37" s="196"/>
      <c r="K37" s="196"/>
      <c r="L37" s="197"/>
    </row>
    <row r="38" spans="1:12" ht="7.5" customHeight="1" x14ac:dyDescent="0.25"/>
    <row r="39" spans="1:12" ht="15.75" x14ac:dyDescent="0.25">
      <c r="A39" s="14">
        <v>7</v>
      </c>
      <c r="B39" s="15" t="s">
        <v>198</v>
      </c>
      <c r="C39" s="21" t="s">
        <v>35</v>
      </c>
      <c r="D39" s="3" t="s">
        <v>199</v>
      </c>
      <c r="E39" s="186" t="s">
        <v>200</v>
      </c>
      <c r="F39" s="187"/>
      <c r="G39" s="187"/>
      <c r="H39" s="187"/>
      <c r="I39" s="187"/>
      <c r="J39" s="187"/>
      <c r="K39" s="187"/>
      <c r="L39" s="188"/>
    </row>
    <row r="40" spans="1:12" x14ac:dyDescent="0.25">
      <c r="A40" s="160" t="s">
        <v>201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</row>
    <row r="41" spans="1:12" x14ac:dyDescent="0.25">
      <c r="A41" s="175" t="s">
        <v>202</v>
      </c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</row>
    <row r="42" spans="1:12" ht="7.5" customHeight="1" x14ac:dyDescent="0.25"/>
    <row r="43" spans="1:12" ht="15.75" x14ac:dyDescent="0.25">
      <c r="A43" s="14">
        <v>13</v>
      </c>
      <c r="B43" s="117" t="s">
        <v>203</v>
      </c>
      <c r="C43" s="21" t="s">
        <v>40</v>
      </c>
      <c r="D43" s="189" t="s">
        <v>208</v>
      </c>
      <c r="E43" s="190"/>
      <c r="F43" s="190"/>
      <c r="G43" s="190"/>
      <c r="H43" s="190"/>
      <c r="I43" s="190"/>
      <c r="J43" s="190"/>
      <c r="K43" s="190"/>
      <c r="L43" s="191"/>
    </row>
    <row r="44" spans="1:12" x14ac:dyDescent="0.25">
      <c r="A44" s="175" t="s">
        <v>207</v>
      </c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</row>
  </sheetData>
  <mergeCells count="20">
    <mergeCell ref="A30:I30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  <mergeCell ref="A29:I29"/>
    <mergeCell ref="A41:L41"/>
    <mergeCell ref="D43:L43"/>
    <mergeCell ref="A44:L44"/>
    <mergeCell ref="A31:I31"/>
    <mergeCell ref="E35:L35"/>
    <mergeCell ref="D37:L37"/>
    <mergeCell ref="E39:L39"/>
    <mergeCell ref="A40:L4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G14" sqref="G1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24"/>
      <c r="C1" s="124"/>
      <c r="D1" s="124"/>
      <c r="E1" s="124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4" ht="12" customHeight="1" x14ac:dyDescent="0.25">
      <c r="A3" s="1" t="s">
        <v>13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</row>
    <row r="4" spans="1:14" ht="23.25" x14ac:dyDescent="0.25">
      <c r="A4" s="147" t="s">
        <v>215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8.75" customHeight="1" x14ac:dyDescent="0.4">
      <c r="A5" s="1"/>
      <c r="C5" s="148" t="s">
        <v>19</v>
      </c>
      <c r="D5" s="148"/>
      <c r="E5" s="148"/>
      <c r="F5" s="148"/>
      <c r="G5" s="148"/>
      <c r="H5" s="148"/>
      <c r="I5" s="148"/>
      <c r="J5" s="149" t="s">
        <v>20</v>
      </c>
      <c r="K5" s="149"/>
      <c r="L5" s="149"/>
    </row>
    <row r="6" spans="1:14" ht="18.75" x14ac:dyDescent="0.3">
      <c r="A6" s="1"/>
      <c r="D6" s="123" t="s">
        <v>21</v>
      </c>
      <c r="E6" s="123"/>
      <c r="F6" s="149" t="s">
        <v>22</v>
      </c>
      <c r="G6" s="149"/>
      <c r="H6" s="149"/>
      <c r="I6" s="149"/>
      <c r="J6" s="149"/>
      <c r="K6" s="149"/>
      <c r="L6" s="149"/>
    </row>
    <row r="7" spans="1:14" ht="18.75" customHeight="1" x14ac:dyDescent="0.3">
      <c r="A7" s="146" t="s">
        <v>24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</row>
    <row r="8" spans="1:14" ht="18.75" customHeight="1" x14ac:dyDescent="0.3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1.2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>
        <f>SUM(H10:I10)</f>
        <v>0</v>
      </c>
      <c r="K10" s="17"/>
      <c r="L10" s="27"/>
      <c r="N10" s="87"/>
    </row>
    <row r="11" spans="1:14" ht="11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>
        <f t="shared" ref="J11:J22" si="0">SUM(H11:I11)</f>
        <v>0</v>
      </c>
      <c r="K11" s="17"/>
      <c r="L11" s="27"/>
      <c r="N11" s="87"/>
    </row>
    <row r="12" spans="1:14" ht="1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8000</v>
      </c>
      <c r="G12" s="4">
        <v>8000</v>
      </c>
      <c r="H12" s="4">
        <v>40000</v>
      </c>
      <c r="I12" s="4"/>
      <c r="J12" s="4">
        <f t="shared" si="0"/>
        <v>40000</v>
      </c>
      <c r="K12" s="17" t="s">
        <v>229</v>
      </c>
      <c r="L12" s="4" t="s">
        <v>162</v>
      </c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216000</v>
      </c>
      <c r="G13" s="4">
        <v>16000</v>
      </c>
      <c r="H13" s="4">
        <v>80000</v>
      </c>
      <c r="I13" s="4"/>
      <c r="J13" s="4">
        <f t="shared" si="0"/>
        <v>80000</v>
      </c>
      <c r="K13" s="17" t="s">
        <v>229</v>
      </c>
      <c r="L13" s="4" t="s">
        <v>162</v>
      </c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>
        <v>90000</v>
      </c>
      <c r="I14" s="4"/>
      <c r="J14" s="4">
        <f t="shared" si="0"/>
        <v>90000</v>
      </c>
      <c r="K14" s="17" t="s">
        <v>230</v>
      </c>
      <c r="L14" s="19" t="s">
        <v>44</v>
      </c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>
        <v>44000</v>
      </c>
      <c r="G15" s="4">
        <v>4000</v>
      </c>
      <c r="H15" s="4">
        <v>40000</v>
      </c>
      <c r="I15" s="4">
        <v>40000</v>
      </c>
      <c r="J15" s="4">
        <f t="shared" si="0"/>
        <v>80000</v>
      </c>
      <c r="K15" s="17" t="s">
        <v>229</v>
      </c>
      <c r="L15" s="4" t="s">
        <v>162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10000</v>
      </c>
      <c r="G16" s="4">
        <v>10000</v>
      </c>
      <c r="H16" s="4"/>
      <c r="I16" s="4"/>
      <c r="J16" s="4">
        <f t="shared" si="0"/>
        <v>0</v>
      </c>
      <c r="K16" s="17"/>
      <c r="L16" s="19"/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230</v>
      </c>
      <c r="L17" s="19" t="s">
        <v>44</v>
      </c>
    </row>
    <row r="18" spans="1:13" ht="18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4000</v>
      </c>
      <c r="G18" s="4">
        <v>4000</v>
      </c>
      <c r="H18" s="4">
        <v>40000</v>
      </c>
      <c r="I18" s="4"/>
      <c r="J18" s="4">
        <f t="shared" si="0"/>
        <v>40000</v>
      </c>
      <c r="K18" s="17" t="s">
        <v>231</v>
      </c>
      <c r="L18" s="19" t="s">
        <v>232</v>
      </c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230</v>
      </c>
      <c r="L20" s="19" t="s">
        <v>44</v>
      </c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229</v>
      </c>
      <c r="L21" s="4" t="s">
        <v>162</v>
      </c>
    </row>
    <row r="22" spans="1:13" ht="15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/>
      <c r="G22" s="4"/>
      <c r="H22" s="4"/>
      <c r="I22" s="4"/>
      <c r="J22" s="4">
        <f t="shared" si="0"/>
        <v>0</v>
      </c>
      <c r="K22" s="17"/>
      <c r="L22" s="35"/>
    </row>
    <row r="23" spans="1:13" ht="15.75" customHeight="1" x14ac:dyDescent="0.25">
      <c r="A23" s="150" t="s">
        <v>6</v>
      </c>
      <c r="B23" s="150"/>
      <c r="C23" s="150"/>
      <c r="D23" s="150"/>
      <c r="E23" s="6">
        <f>SUM(E10:E22)</f>
        <v>900000</v>
      </c>
      <c r="F23" s="6">
        <f>SUM(F10:F22)</f>
        <v>309000</v>
      </c>
      <c r="G23" s="6">
        <f t="shared" ref="G23:I23" si="1">SUM(G10:G22)</f>
        <v>69000</v>
      </c>
      <c r="H23" s="6">
        <f t="shared" si="1"/>
        <v>510000</v>
      </c>
      <c r="I23" s="6">
        <f t="shared" si="1"/>
        <v>80000</v>
      </c>
      <c r="J23" s="6">
        <f>SUM(J10:J22)</f>
        <v>590000</v>
      </c>
      <c r="K23" s="17" t="s">
        <v>234</v>
      </c>
      <c r="L23" s="130" t="s">
        <v>54</v>
      </c>
    </row>
    <row r="24" spans="1:13" ht="13.5" customHeight="1" x14ac:dyDescent="0.3">
      <c r="A24" s="181" t="s">
        <v>16</v>
      </c>
      <c r="B24" s="181"/>
      <c r="C24" s="181"/>
      <c r="D24" s="181"/>
      <c r="E24" s="181"/>
      <c r="F24" s="181"/>
      <c r="G24" s="181"/>
      <c r="H24" s="181"/>
      <c r="I24" s="181"/>
      <c r="J24" s="28">
        <f>-J23*0.1</f>
        <v>-59000</v>
      </c>
      <c r="M24" s="25"/>
    </row>
    <row r="25" spans="1:13" ht="14.25" customHeight="1" x14ac:dyDescent="0.25">
      <c r="A25" s="182" t="s">
        <v>184</v>
      </c>
      <c r="B25" s="182"/>
      <c r="C25" s="182"/>
      <c r="D25" s="182"/>
      <c r="E25" s="182"/>
      <c r="F25" s="182"/>
      <c r="G25" s="182"/>
      <c r="H25" s="182"/>
      <c r="I25" s="182"/>
      <c r="J25" s="6">
        <f>SUM(J23:J24)</f>
        <v>531000</v>
      </c>
    </row>
    <row r="26" spans="1:13" ht="12.75" customHeight="1" x14ac:dyDescent="0.25">
      <c r="A26" s="181" t="s">
        <v>180</v>
      </c>
      <c r="B26" s="181"/>
      <c r="C26" s="181"/>
      <c r="D26" s="181"/>
      <c r="E26" s="181"/>
      <c r="F26" s="181"/>
      <c r="G26" s="181"/>
      <c r="H26" s="181"/>
      <c r="I26" s="181"/>
      <c r="J26" s="4">
        <v>91500</v>
      </c>
    </row>
    <row r="27" spans="1:13" ht="12.75" customHeight="1" x14ac:dyDescent="0.25">
      <c r="A27" s="183" t="s">
        <v>217</v>
      </c>
      <c r="B27" s="184"/>
      <c r="C27" s="184"/>
      <c r="D27" s="184"/>
      <c r="E27" s="184"/>
      <c r="F27" s="184"/>
      <c r="G27" s="184"/>
      <c r="H27" s="184"/>
      <c r="I27" s="185"/>
      <c r="J27" s="4">
        <v>-280000</v>
      </c>
    </row>
    <row r="28" spans="1:13" ht="14.25" customHeight="1" x14ac:dyDescent="0.25">
      <c r="A28" s="182" t="s">
        <v>156</v>
      </c>
      <c r="B28" s="182"/>
      <c r="C28" s="182"/>
      <c r="D28" s="182"/>
      <c r="E28" s="182"/>
      <c r="F28" s="182"/>
      <c r="G28" s="182"/>
      <c r="H28" s="182"/>
      <c r="I28" s="182"/>
      <c r="J28" s="6">
        <f>SUM(J25:J27)</f>
        <v>342500</v>
      </c>
    </row>
    <row r="29" spans="1:13" ht="19.5" customHeight="1" x14ac:dyDescent="0.25">
      <c r="A29" s="61" t="s">
        <v>87</v>
      </c>
      <c r="B29" s="125"/>
      <c r="C29" s="125"/>
      <c r="D29" s="125"/>
      <c r="E29" s="125"/>
      <c r="F29" s="125"/>
      <c r="G29" s="125"/>
      <c r="H29" s="126"/>
      <c r="I29" s="125"/>
      <c r="J29" s="125"/>
      <c r="K29" s="125"/>
      <c r="L29" s="125"/>
    </row>
    <row r="30" spans="1:13" ht="7.5" customHeight="1" x14ac:dyDescent="0.25"/>
    <row r="31" spans="1:13" ht="15.75" x14ac:dyDescent="0.25">
      <c r="A31" s="14">
        <v>13</v>
      </c>
      <c r="B31" s="117" t="s">
        <v>203</v>
      </c>
      <c r="C31" s="21" t="s">
        <v>40</v>
      </c>
      <c r="D31" s="189" t="s">
        <v>208</v>
      </c>
      <c r="E31" s="190"/>
      <c r="F31" s="190"/>
      <c r="G31" s="190"/>
      <c r="H31" s="190"/>
      <c r="I31" s="190"/>
      <c r="J31" s="190"/>
      <c r="K31" s="190"/>
      <c r="L31" s="191"/>
    </row>
    <row r="32" spans="1:13" x14ac:dyDescent="0.25">
      <c r="A32" s="175" t="s">
        <v>216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</row>
    <row r="33" spans="1:12" ht="15.75" x14ac:dyDescent="0.25">
      <c r="A33" s="14">
        <v>12</v>
      </c>
      <c r="B33" s="15" t="s">
        <v>42</v>
      </c>
      <c r="C33" s="21" t="s">
        <v>39</v>
      </c>
      <c r="D33" s="3" t="s">
        <v>62</v>
      </c>
      <c r="E33" s="4">
        <v>40000</v>
      </c>
      <c r="F33" s="4">
        <v>44000</v>
      </c>
      <c r="G33" s="4">
        <v>4000</v>
      </c>
      <c r="H33" s="4"/>
      <c r="I33" s="4"/>
      <c r="J33" s="4"/>
      <c r="K33" s="4"/>
      <c r="L33" s="4"/>
    </row>
    <row r="34" spans="1:12" ht="15.75" x14ac:dyDescent="0.25">
      <c r="A34" s="14">
        <v>12</v>
      </c>
      <c r="B34" s="15" t="s">
        <v>226</v>
      </c>
      <c r="C34" s="21" t="s">
        <v>39</v>
      </c>
      <c r="D34" s="3" t="s">
        <v>227</v>
      </c>
      <c r="E34" s="198" t="s">
        <v>228</v>
      </c>
      <c r="F34" s="160"/>
      <c r="G34" s="160"/>
      <c r="H34" s="160"/>
      <c r="I34" s="160"/>
      <c r="J34" s="160"/>
      <c r="K34" s="160"/>
      <c r="L34" s="160"/>
    </row>
    <row r="35" spans="1:12" x14ac:dyDescent="0.25">
      <c r="A35" s="158" t="s">
        <v>233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</row>
  </sheetData>
  <mergeCells count="16">
    <mergeCell ref="E34:L34"/>
    <mergeCell ref="A35:L35"/>
    <mergeCell ref="D31:L31"/>
    <mergeCell ref="A32:L32"/>
    <mergeCell ref="A27:I27"/>
    <mergeCell ref="A28:I28"/>
    <mergeCell ref="A23:D23"/>
    <mergeCell ref="A24:I24"/>
    <mergeCell ref="A25:I25"/>
    <mergeCell ref="A26:I26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C10" zoomScale="200" zoomScaleNormal="200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32"/>
      <c r="C1" s="132"/>
      <c r="D1" s="132"/>
      <c r="E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4" ht="12" customHeight="1" x14ac:dyDescent="0.25">
      <c r="A3" s="1" t="s">
        <v>13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4" ht="23.25" x14ac:dyDescent="0.25">
      <c r="A4" s="147" t="s">
        <v>235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8.75" customHeight="1" x14ac:dyDescent="0.4">
      <c r="A5" s="1"/>
      <c r="C5" s="148" t="s">
        <v>19</v>
      </c>
      <c r="D5" s="148"/>
      <c r="E5" s="148"/>
      <c r="F5" s="148"/>
      <c r="G5" s="148"/>
      <c r="H5" s="148"/>
      <c r="I5" s="148"/>
      <c r="J5" s="149" t="s">
        <v>20</v>
      </c>
      <c r="K5" s="149"/>
      <c r="L5" s="149"/>
    </row>
    <row r="6" spans="1:14" ht="18.75" x14ac:dyDescent="0.3">
      <c r="A6" s="1"/>
      <c r="D6" s="131" t="s">
        <v>21</v>
      </c>
      <c r="E6" s="131"/>
      <c r="F6" s="149" t="s">
        <v>22</v>
      </c>
      <c r="G6" s="149"/>
      <c r="H6" s="149"/>
      <c r="I6" s="149"/>
      <c r="J6" s="149"/>
      <c r="K6" s="149"/>
      <c r="L6" s="149"/>
    </row>
    <row r="7" spans="1:14" ht="18.75" customHeight="1" x14ac:dyDescent="0.3">
      <c r="A7" s="146" t="s">
        <v>24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</row>
    <row r="8" spans="1:14" ht="18.75" customHeight="1" x14ac:dyDescent="0.3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1.2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/>
      <c r="K10" s="17"/>
      <c r="L10" s="27"/>
      <c r="N10" s="87"/>
    </row>
    <row r="11" spans="1:14" ht="11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/>
      <c r="K11" s="17"/>
      <c r="L11" s="27"/>
      <c r="N11" s="87"/>
    </row>
    <row r="12" spans="1:14" ht="1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8000</v>
      </c>
      <c r="G12" s="4">
        <v>8000</v>
      </c>
      <c r="H12" s="4">
        <v>40000</v>
      </c>
      <c r="I12" s="4"/>
      <c r="J12" s="4">
        <f t="shared" ref="J12:J22" si="0">SUM(H12:I12)</f>
        <v>40000</v>
      </c>
      <c r="K12" s="17" t="s">
        <v>239</v>
      </c>
      <c r="L12" s="137" t="s">
        <v>173</v>
      </c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216000</v>
      </c>
      <c r="G13" s="4">
        <v>16000</v>
      </c>
      <c r="H13" s="4">
        <v>50000</v>
      </c>
      <c r="I13" s="4"/>
      <c r="J13" s="4">
        <f t="shared" si="0"/>
        <v>50000</v>
      </c>
      <c r="K13" s="17" t="s">
        <v>236</v>
      </c>
      <c r="L13" s="137" t="s">
        <v>173</v>
      </c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>
        <v>90000</v>
      </c>
      <c r="I14" s="4"/>
      <c r="J14" s="4">
        <f t="shared" si="0"/>
        <v>90000</v>
      </c>
      <c r="K14" s="17" t="s">
        <v>236</v>
      </c>
      <c r="L14" s="19" t="s">
        <v>44</v>
      </c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236</v>
      </c>
      <c r="L15" s="137" t="s">
        <v>173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120000</v>
      </c>
      <c r="G16" s="4">
        <v>20000</v>
      </c>
      <c r="H16" s="4"/>
      <c r="I16" s="138">
        <v>100000</v>
      </c>
      <c r="J16" s="4">
        <f t="shared" si="0"/>
        <v>100000</v>
      </c>
      <c r="K16" s="17"/>
      <c r="L16" s="137" t="s">
        <v>237</v>
      </c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236</v>
      </c>
      <c r="L17" s="19" t="s">
        <v>44</v>
      </c>
    </row>
    <row r="18" spans="1:13" ht="18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4000</v>
      </c>
      <c r="G18" s="4">
        <v>4000</v>
      </c>
      <c r="H18" s="4">
        <v>40000</v>
      </c>
      <c r="I18" s="4"/>
      <c r="J18" s="4">
        <f t="shared" si="0"/>
        <v>40000</v>
      </c>
      <c r="K18" s="17" t="s">
        <v>238</v>
      </c>
      <c r="L18" s="19" t="s">
        <v>232</v>
      </c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/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236</v>
      </c>
      <c r="L20" s="19" t="s">
        <v>44</v>
      </c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236</v>
      </c>
      <c r="L21" s="137" t="s">
        <v>173</v>
      </c>
    </row>
    <row r="22" spans="1:13" ht="15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>
        <v>99000</v>
      </c>
      <c r="G22" s="4">
        <v>9000</v>
      </c>
      <c r="H22" s="4"/>
      <c r="I22" s="4"/>
      <c r="J22" s="4">
        <f t="shared" si="0"/>
        <v>0</v>
      </c>
      <c r="K22" s="17"/>
      <c r="L22" s="35"/>
    </row>
    <row r="23" spans="1:13" ht="15.75" customHeight="1" x14ac:dyDescent="0.25">
      <c r="A23" s="150" t="s">
        <v>6</v>
      </c>
      <c r="B23" s="150"/>
      <c r="C23" s="150"/>
      <c r="D23" s="150"/>
      <c r="E23" s="6">
        <f>SUM(E10:E22)</f>
        <v>900000</v>
      </c>
      <c r="F23" s="6">
        <f>SUM(F10:F22)</f>
        <v>474000</v>
      </c>
      <c r="G23" s="62">
        <f t="shared" ref="G23:J23" si="1">SUM(G10:G22)</f>
        <v>84000</v>
      </c>
      <c r="H23" s="62">
        <f t="shared" si="1"/>
        <v>480000</v>
      </c>
      <c r="I23" s="62">
        <f t="shared" si="1"/>
        <v>100000</v>
      </c>
      <c r="J23" s="62">
        <f t="shared" si="1"/>
        <v>580000</v>
      </c>
      <c r="K23" s="17" t="s">
        <v>238</v>
      </c>
      <c r="L23" s="133"/>
    </row>
    <row r="24" spans="1:13" ht="13.5" customHeight="1" x14ac:dyDescent="0.3">
      <c r="A24" s="181" t="s">
        <v>16</v>
      </c>
      <c r="B24" s="181"/>
      <c r="C24" s="181"/>
      <c r="D24" s="181"/>
      <c r="E24" s="181"/>
      <c r="F24" s="181"/>
      <c r="G24" s="181"/>
      <c r="H24" s="181"/>
      <c r="I24" s="181"/>
      <c r="J24" s="139">
        <f>-J23*0.1</f>
        <v>-58000</v>
      </c>
      <c r="M24" s="25"/>
    </row>
    <row r="25" spans="1:13" ht="14.25" customHeight="1" x14ac:dyDescent="0.25">
      <c r="A25" s="182" t="s">
        <v>184</v>
      </c>
      <c r="B25" s="182"/>
      <c r="C25" s="182"/>
      <c r="D25" s="182"/>
      <c r="E25" s="182"/>
      <c r="F25" s="182"/>
      <c r="G25" s="182"/>
      <c r="H25" s="182"/>
      <c r="I25" s="182"/>
      <c r="J25" s="6">
        <f>SUM(J23:J24)</f>
        <v>522000</v>
      </c>
    </row>
    <row r="26" spans="1:13" ht="12.75" customHeight="1" x14ac:dyDescent="0.25">
      <c r="A26" s="181" t="s">
        <v>180</v>
      </c>
      <c r="B26" s="181"/>
      <c r="C26" s="181"/>
      <c r="D26" s="181"/>
      <c r="E26" s="181"/>
      <c r="F26" s="181"/>
      <c r="G26" s="181"/>
      <c r="H26" s="181"/>
      <c r="I26" s="181"/>
      <c r="J26" s="4">
        <v>196000</v>
      </c>
    </row>
    <row r="27" spans="1:13" ht="12.75" customHeight="1" x14ac:dyDescent="0.25">
      <c r="A27" s="183" t="s">
        <v>217</v>
      </c>
      <c r="B27" s="184"/>
      <c r="C27" s="184"/>
      <c r="D27" s="184"/>
      <c r="E27" s="184"/>
      <c r="F27" s="184"/>
      <c r="G27" s="184"/>
      <c r="H27" s="184"/>
      <c r="I27" s="185"/>
      <c r="J27" s="4">
        <v>-170000</v>
      </c>
    </row>
    <row r="28" spans="1:13" ht="14.25" customHeight="1" x14ac:dyDescent="0.25">
      <c r="A28" s="182" t="s">
        <v>156</v>
      </c>
      <c r="B28" s="182"/>
      <c r="C28" s="182"/>
      <c r="D28" s="182"/>
      <c r="E28" s="182"/>
      <c r="F28" s="182"/>
      <c r="G28" s="182"/>
      <c r="H28" s="182"/>
      <c r="I28" s="182"/>
      <c r="J28" s="6">
        <f>SUM(J25:J27)</f>
        <v>548000</v>
      </c>
    </row>
    <row r="29" spans="1:13" ht="7.5" customHeight="1" x14ac:dyDescent="0.25"/>
    <row r="30" spans="1:13" ht="15.75" x14ac:dyDescent="0.25">
      <c r="A30" s="14">
        <v>13</v>
      </c>
      <c r="B30" s="117" t="s">
        <v>203</v>
      </c>
      <c r="C30" s="21" t="s">
        <v>40</v>
      </c>
      <c r="D30" s="189" t="s">
        <v>208</v>
      </c>
      <c r="E30" s="190"/>
      <c r="F30" s="190"/>
      <c r="G30" s="190"/>
      <c r="H30" s="190"/>
      <c r="I30" s="190"/>
      <c r="J30" s="190"/>
      <c r="K30" s="190"/>
      <c r="L30" s="191"/>
    </row>
    <row r="31" spans="1:13" x14ac:dyDescent="0.25">
      <c r="A31" s="175" t="s">
        <v>216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</row>
    <row r="32" spans="1:13" ht="15.75" x14ac:dyDescent="0.25">
      <c r="A32" s="14">
        <v>12</v>
      </c>
      <c r="B32" s="15" t="s">
        <v>42</v>
      </c>
      <c r="C32" s="21" t="s">
        <v>39</v>
      </c>
      <c r="D32" s="3" t="s">
        <v>62</v>
      </c>
      <c r="E32" s="4">
        <v>40000</v>
      </c>
      <c r="F32" s="4">
        <v>44000</v>
      </c>
      <c r="G32" s="4">
        <v>4000</v>
      </c>
      <c r="H32" s="4"/>
      <c r="I32" s="4"/>
      <c r="J32" s="4"/>
      <c r="K32" s="4"/>
      <c r="L32" s="4"/>
    </row>
    <row r="33" spans="1:12" ht="15.75" x14ac:dyDescent="0.25">
      <c r="A33" s="14">
        <v>12</v>
      </c>
      <c r="B33" s="15" t="s">
        <v>226</v>
      </c>
      <c r="C33" s="21" t="s">
        <v>39</v>
      </c>
      <c r="D33" s="3" t="s">
        <v>227</v>
      </c>
      <c r="E33" s="198" t="s">
        <v>228</v>
      </c>
      <c r="F33" s="160"/>
      <c r="G33" s="160"/>
      <c r="H33" s="160"/>
      <c r="I33" s="160"/>
      <c r="J33" s="160"/>
      <c r="K33" s="160"/>
      <c r="L33" s="160"/>
    </row>
    <row r="34" spans="1:12" x14ac:dyDescent="0.25">
      <c r="A34" s="158" t="s">
        <v>233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</row>
  </sheetData>
  <mergeCells count="16">
    <mergeCell ref="D30:L30"/>
    <mergeCell ref="A31:L31"/>
    <mergeCell ref="E33:L33"/>
    <mergeCell ref="A34:L34"/>
    <mergeCell ref="A23:D23"/>
    <mergeCell ref="A24:I24"/>
    <mergeCell ref="A25:I25"/>
    <mergeCell ref="A26:I26"/>
    <mergeCell ref="A27:I27"/>
    <mergeCell ref="A28:I28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C5" zoomScaleNormal="100" workbookViewId="0">
      <selection activeCell="M14" sqref="M1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35"/>
      <c r="C1" s="135"/>
      <c r="D1" s="135"/>
      <c r="E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4" ht="12" customHeight="1" x14ac:dyDescent="0.25">
      <c r="A3" s="1" t="s">
        <v>13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14" ht="23.25" x14ac:dyDescent="0.25">
      <c r="A4" s="147" t="s">
        <v>240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8.75" customHeight="1" x14ac:dyDescent="0.4">
      <c r="A5" s="1"/>
      <c r="C5" s="148" t="s">
        <v>19</v>
      </c>
      <c r="D5" s="148"/>
      <c r="E5" s="148"/>
      <c r="F5" s="148"/>
      <c r="G5" s="148"/>
      <c r="H5" s="148"/>
      <c r="I5" s="148"/>
      <c r="J5" s="149" t="s">
        <v>20</v>
      </c>
      <c r="K5" s="149"/>
      <c r="L5" s="149"/>
    </row>
    <row r="6" spans="1:14" ht="18.75" x14ac:dyDescent="0.3">
      <c r="A6" s="1"/>
      <c r="D6" s="134" t="s">
        <v>21</v>
      </c>
      <c r="E6" s="134"/>
      <c r="F6" s="149" t="s">
        <v>22</v>
      </c>
      <c r="G6" s="149"/>
      <c r="H6" s="149"/>
      <c r="I6" s="149"/>
      <c r="J6" s="149"/>
      <c r="K6" s="149"/>
      <c r="L6" s="149"/>
    </row>
    <row r="7" spans="1:14" ht="18.75" customHeight="1" x14ac:dyDescent="0.3">
      <c r="A7" s="146" t="s">
        <v>24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</row>
    <row r="8" spans="1:14" ht="18.75" customHeight="1" x14ac:dyDescent="0.3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1.2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/>
      <c r="K10" s="17"/>
      <c r="L10" s="27"/>
      <c r="N10" s="87"/>
    </row>
    <row r="11" spans="1:14" ht="11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/>
      <c r="K11" s="17"/>
      <c r="L11" s="27"/>
      <c r="N11" s="87"/>
    </row>
    <row r="12" spans="1:14" ht="1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8000</v>
      </c>
      <c r="G12" s="4">
        <v>8000</v>
      </c>
      <c r="H12" s="4"/>
      <c r="I12" s="4"/>
      <c r="J12" s="4">
        <f t="shared" ref="J12:J22" si="0">SUM(H12:I12)</f>
        <v>0</v>
      </c>
      <c r="K12" s="17"/>
      <c r="L12" s="137"/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246000</v>
      </c>
      <c r="G13" s="4">
        <v>16000</v>
      </c>
      <c r="H13" s="4">
        <v>80000</v>
      </c>
      <c r="I13" s="4">
        <v>20000</v>
      </c>
      <c r="J13" s="4">
        <f t="shared" si="0"/>
        <v>100000</v>
      </c>
      <c r="K13" s="17" t="s">
        <v>241</v>
      </c>
      <c r="L13" s="137" t="s">
        <v>173</v>
      </c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>
        <v>90000</v>
      </c>
      <c r="I14" s="4"/>
      <c r="J14" s="4">
        <f t="shared" si="0"/>
        <v>90000</v>
      </c>
      <c r="K14" s="17" t="s">
        <v>242</v>
      </c>
      <c r="L14" s="19" t="s">
        <v>44</v>
      </c>
      <c r="M14" s="25"/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241</v>
      </c>
      <c r="L15" s="137" t="s">
        <v>173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130000</v>
      </c>
      <c r="G16" s="4">
        <v>30000</v>
      </c>
      <c r="H16" s="143">
        <v>100000</v>
      </c>
      <c r="I16" s="143">
        <v>100000</v>
      </c>
      <c r="J16" s="4">
        <f t="shared" si="0"/>
        <v>200000</v>
      </c>
      <c r="K16" s="17" t="s">
        <v>243</v>
      </c>
      <c r="L16" s="137" t="s">
        <v>244</v>
      </c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242</v>
      </c>
      <c r="L17" s="19" t="s">
        <v>44</v>
      </c>
    </row>
    <row r="18" spans="1:13" ht="18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8000</v>
      </c>
      <c r="G18" s="4">
        <v>8000</v>
      </c>
      <c r="H18" s="4">
        <v>40000</v>
      </c>
      <c r="I18" s="4"/>
      <c r="J18" s="4">
        <f t="shared" si="0"/>
        <v>40000</v>
      </c>
      <c r="K18" s="17" t="s">
        <v>241</v>
      </c>
      <c r="L18" s="19" t="s">
        <v>232</v>
      </c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/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242</v>
      </c>
      <c r="L20" s="19" t="s">
        <v>44</v>
      </c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241</v>
      </c>
      <c r="L21" s="137" t="s">
        <v>173</v>
      </c>
    </row>
    <row r="22" spans="1:13" ht="18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>
        <v>198000</v>
      </c>
      <c r="G22" s="4">
        <v>18000</v>
      </c>
      <c r="H22" s="4">
        <v>90000</v>
      </c>
      <c r="I22" s="4"/>
      <c r="J22" s="4">
        <f t="shared" si="0"/>
        <v>90000</v>
      </c>
      <c r="K22" s="17" t="s">
        <v>245</v>
      </c>
      <c r="L22" s="19" t="s">
        <v>44</v>
      </c>
    </row>
    <row r="23" spans="1:13" ht="15.75" customHeight="1" x14ac:dyDescent="0.25">
      <c r="A23" s="150" t="s">
        <v>6</v>
      </c>
      <c r="B23" s="150"/>
      <c r="C23" s="150"/>
      <c r="D23" s="150"/>
      <c r="E23" s="6">
        <f>SUM(E10:E22)</f>
        <v>900000</v>
      </c>
      <c r="F23" s="6">
        <f>SUM(F10:F22)</f>
        <v>617000</v>
      </c>
      <c r="G23" s="62">
        <f t="shared" ref="G23:I23" si="1">SUM(G10:G22)</f>
        <v>107000</v>
      </c>
      <c r="H23" s="62">
        <f t="shared" si="1"/>
        <v>660000</v>
      </c>
      <c r="I23" s="62">
        <f t="shared" si="1"/>
        <v>120000</v>
      </c>
      <c r="J23" s="62">
        <f>SUM(J10:J22)</f>
        <v>780000</v>
      </c>
      <c r="K23" s="17" t="s">
        <v>243</v>
      </c>
      <c r="L23" s="136"/>
    </row>
    <row r="24" spans="1:13" ht="13.5" customHeight="1" x14ac:dyDescent="0.3">
      <c r="A24" s="181" t="s">
        <v>16</v>
      </c>
      <c r="B24" s="181"/>
      <c r="C24" s="181"/>
      <c r="D24" s="181"/>
      <c r="E24" s="181"/>
      <c r="F24" s="181"/>
      <c r="G24" s="181"/>
      <c r="H24" s="181"/>
      <c r="I24" s="181"/>
      <c r="J24" s="139">
        <f>-J23*0.1</f>
        <v>-78000</v>
      </c>
      <c r="M24" s="25"/>
    </row>
    <row r="25" spans="1:13" ht="14.25" customHeight="1" x14ac:dyDescent="0.25">
      <c r="A25" s="182" t="s">
        <v>184</v>
      </c>
      <c r="B25" s="182"/>
      <c r="C25" s="182"/>
      <c r="D25" s="182"/>
      <c r="E25" s="182"/>
      <c r="F25" s="182"/>
      <c r="G25" s="182"/>
      <c r="H25" s="182"/>
      <c r="I25" s="182"/>
      <c r="J25" s="6">
        <f>SUM(J23:J24)</f>
        <v>702000</v>
      </c>
    </row>
    <row r="26" spans="1:13" ht="12.75" customHeight="1" x14ac:dyDescent="0.25">
      <c r="A26" s="181" t="s">
        <v>180</v>
      </c>
      <c r="B26" s="181"/>
      <c r="C26" s="181"/>
      <c r="D26" s="181"/>
      <c r="E26" s="181"/>
      <c r="F26" s="181"/>
      <c r="G26" s="181"/>
      <c r="H26" s="181"/>
      <c r="I26" s="181"/>
      <c r="J26" s="4">
        <v>53000</v>
      </c>
    </row>
    <row r="27" spans="1:13" ht="12.75" customHeight="1" x14ac:dyDescent="0.25">
      <c r="A27" s="183" t="s">
        <v>217</v>
      </c>
      <c r="B27" s="184"/>
      <c r="C27" s="184"/>
      <c r="D27" s="184"/>
      <c r="E27" s="184"/>
      <c r="F27" s="184"/>
      <c r="G27" s="184"/>
      <c r="H27" s="184"/>
      <c r="I27" s="185"/>
      <c r="J27" s="4">
        <v>-180000</v>
      </c>
    </row>
    <row r="28" spans="1:13" ht="14.25" customHeight="1" x14ac:dyDescent="0.25">
      <c r="A28" s="182" t="s">
        <v>156</v>
      </c>
      <c r="B28" s="182"/>
      <c r="C28" s="182"/>
      <c r="D28" s="182"/>
      <c r="E28" s="182"/>
      <c r="F28" s="182"/>
      <c r="G28" s="182"/>
      <c r="H28" s="182"/>
      <c r="I28" s="182"/>
      <c r="J28" s="6">
        <f>SUM(J25:J27)</f>
        <v>575000</v>
      </c>
    </row>
    <row r="29" spans="1:13" ht="7.5" customHeight="1" x14ac:dyDescent="0.25"/>
    <row r="30" spans="1:13" ht="15.75" x14ac:dyDescent="0.25">
      <c r="A30" s="14">
        <v>13</v>
      </c>
      <c r="B30" s="117" t="s">
        <v>203</v>
      </c>
      <c r="C30" s="21" t="s">
        <v>40</v>
      </c>
      <c r="D30" s="189" t="s">
        <v>208</v>
      </c>
      <c r="E30" s="190"/>
      <c r="F30" s="190"/>
      <c r="G30" s="190"/>
      <c r="H30" s="190"/>
      <c r="I30" s="190"/>
      <c r="J30" s="190"/>
      <c r="K30" s="190"/>
      <c r="L30" s="191"/>
    </row>
    <row r="31" spans="1:13" x14ac:dyDescent="0.25">
      <c r="A31" s="175" t="s">
        <v>216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</row>
    <row r="32" spans="1:13" ht="15.75" x14ac:dyDescent="0.25">
      <c r="A32" s="14">
        <v>12</v>
      </c>
      <c r="B32" s="15" t="s">
        <v>42</v>
      </c>
      <c r="C32" s="21" t="s">
        <v>39</v>
      </c>
      <c r="D32" s="3" t="s">
        <v>62</v>
      </c>
      <c r="E32" s="4">
        <v>40000</v>
      </c>
      <c r="F32" s="4">
        <v>44000</v>
      </c>
      <c r="G32" s="4">
        <v>4000</v>
      </c>
      <c r="H32" s="4"/>
      <c r="I32" s="4"/>
      <c r="J32" s="4"/>
      <c r="K32" s="4"/>
      <c r="L32" s="4"/>
    </row>
    <row r="33" spans="1:12" ht="15.75" x14ac:dyDescent="0.25">
      <c r="A33" s="14">
        <v>12</v>
      </c>
      <c r="B33" s="15" t="s">
        <v>226</v>
      </c>
      <c r="C33" s="21" t="s">
        <v>39</v>
      </c>
      <c r="D33" s="3" t="s">
        <v>227</v>
      </c>
      <c r="E33" s="198" t="s">
        <v>228</v>
      </c>
      <c r="F33" s="160"/>
      <c r="G33" s="160"/>
      <c r="H33" s="160"/>
      <c r="I33" s="160"/>
      <c r="J33" s="160"/>
      <c r="K33" s="160"/>
      <c r="L33" s="160"/>
    </row>
    <row r="34" spans="1:12" x14ac:dyDescent="0.25">
      <c r="A34" s="158" t="s">
        <v>233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</row>
  </sheetData>
  <mergeCells count="16">
    <mergeCell ref="A8:L8"/>
    <mergeCell ref="A4:L4"/>
    <mergeCell ref="C5:I5"/>
    <mergeCell ref="J5:L5"/>
    <mergeCell ref="F6:L6"/>
    <mergeCell ref="A7:L7"/>
    <mergeCell ref="D30:L30"/>
    <mergeCell ref="A31:L31"/>
    <mergeCell ref="E33:L33"/>
    <mergeCell ref="A34:L34"/>
    <mergeCell ref="A23:D23"/>
    <mergeCell ref="A24:I24"/>
    <mergeCell ref="A25:I25"/>
    <mergeCell ref="A26:I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K37" sqref="K3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41"/>
      <c r="C1" s="141"/>
      <c r="D1" s="141"/>
      <c r="E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4" ht="12" customHeight="1" x14ac:dyDescent="0.25">
      <c r="A3" s="1" t="s">
        <v>13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4" ht="23.25" x14ac:dyDescent="0.25">
      <c r="A4" s="147" t="s">
        <v>246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8.75" customHeight="1" x14ac:dyDescent="0.4">
      <c r="A5" s="1"/>
      <c r="C5" s="148" t="s">
        <v>19</v>
      </c>
      <c r="D5" s="148"/>
      <c r="E5" s="148"/>
      <c r="F5" s="148"/>
      <c r="G5" s="148"/>
      <c r="H5" s="148"/>
      <c r="I5" s="148"/>
      <c r="J5" s="149" t="s">
        <v>20</v>
      </c>
      <c r="K5" s="149"/>
      <c r="L5" s="149"/>
    </row>
    <row r="6" spans="1:14" ht="18.75" x14ac:dyDescent="0.3">
      <c r="A6" s="1"/>
      <c r="D6" s="140" t="s">
        <v>21</v>
      </c>
      <c r="E6" s="140"/>
      <c r="F6" s="149" t="s">
        <v>22</v>
      </c>
      <c r="G6" s="149"/>
      <c r="H6" s="149"/>
      <c r="I6" s="149"/>
      <c r="J6" s="149"/>
      <c r="K6" s="149"/>
      <c r="L6" s="149"/>
    </row>
    <row r="7" spans="1:14" ht="18.75" customHeight="1" x14ac:dyDescent="0.3">
      <c r="A7" s="146" t="s">
        <v>24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</row>
    <row r="8" spans="1:14" ht="18.75" customHeight="1" x14ac:dyDescent="0.3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1.2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/>
      <c r="K10" s="17"/>
      <c r="L10" s="27"/>
      <c r="N10" s="87"/>
    </row>
    <row r="11" spans="1:14" ht="11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/>
      <c r="K11" s="17"/>
      <c r="L11" s="27"/>
      <c r="N11" s="87"/>
    </row>
    <row r="12" spans="1:14" ht="1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52000</v>
      </c>
      <c r="G12" s="4">
        <v>12000</v>
      </c>
      <c r="H12" s="4"/>
      <c r="I12" s="4"/>
      <c r="J12" s="4"/>
      <c r="K12" s="17"/>
      <c r="L12" s="137"/>
      <c r="N12" s="25"/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226000</v>
      </c>
      <c r="G13" s="4">
        <v>16000</v>
      </c>
      <c r="H13" s="4"/>
      <c r="I13" s="4"/>
      <c r="J13" s="4"/>
      <c r="K13" s="17"/>
      <c r="L13" s="137"/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/>
      <c r="I14" s="4"/>
      <c r="J14" s="4"/>
      <c r="K14" s="17"/>
      <c r="L14" s="19"/>
      <c r="M14" s="25"/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/>
      <c r="G15" s="4"/>
      <c r="H15" s="4"/>
      <c r="I15" s="4"/>
      <c r="J15" s="4"/>
      <c r="K15" s="17"/>
      <c r="L15" s="137"/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30000</v>
      </c>
      <c r="G16" s="4">
        <v>30000</v>
      </c>
      <c r="H16" s="143"/>
      <c r="I16" s="143"/>
      <c r="J16" s="4"/>
      <c r="K16" s="17"/>
      <c r="L16" s="137"/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/>
      <c r="I17" s="4"/>
      <c r="J17" s="4"/>
      <c r="K17" s="17"/>
      <c r="L17" s="19"/>
    </row>
    <row r="18" spans="1:13" ht="18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8000</v>
      </c>
      <c r="G18" s="4">
        <v>8000</v>
      </c>
      <c r="H18" s="4"/>
      <c r="I18" s="4"/>
      <c r="J18" s="4"/>
      <c r="K18" s="17"/>
      <c r="L18" s="19"/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/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/>
      <c r="I20" s="4"/>
      <c r="J20" s="4"/>
      <c r="K20" s="17"/>
      <c r="L20" s="19"/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/>
      <c r="I21" s="4"/>
      <c r="J21" s="4"/>
      <c r="K21" s="17"/>
      <c r="L21" s="137"/>
    </row>
    <row r="22" spans="1:13" ht="18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>
        <v>207000</v>
      </c>
      <c r="G22" s="4">
        <v>27000</v>
      </c>
      <c r="H22" s="4"/>
      <c r="I22" s="4"/>
      <c r="J22" s="4"/>
      <c r="K22" s="17"/>
      <c r="L22" s="19"/>
    </row>
    <row r="23" spans="1:13" ht="15.75" customHeight="1" x14ac:dyDescent="0.25">
      <c r="A23" s="150" t="s">
        <v>6</v>
      </c>
      <c r="B23" s="150"/>
      <c r="C23" s="150"/>
      <c r="D23" s="150"/>
      <c r="E23" s="6">
        <f>SUM(E10:E22)</f>
        <v>900000</v>
      </c>
      <c r="F23" s="6">
        <f>SUM(F10:F22)</f>
        <v>550000</v>
      </c>
      <c r="G23" s="62">
        <f t="shared" ref="G23:I23" si="0">SUM(G10:G22)</f>
        <v>120000</v>
      </c>
      <c r="H23" s="62"/>
      <c r="I23" s="62"/>
      <c r="J23" s="62"/>
      <c r="K23" s="17"/>
      <c r="L23" s="142"/>
      <c r="M23" s="25"/>
    </row>
    <row r="24" spans="1:13" ht="13.5" customHeight="1" x14ac:dyDescent="0.3">
      <c r="A24" s="181" t="s">
        <v>16</v>
      </c>
      <c r="B24" s="181"/>
      <c r="C24" s="181"/>
      <c r="D24" s="181"/>
      <c r="E24" s="181"/>
      <c r="F24" s="181"/>
      <c r="G24" s="181"/>
      <c r="H24" s="181"/>
      <c r="I24" s="181"/>
      <c r="J24" s="139"/>
      <c r="M24" s="25"/>
    </row>
    <row r="25" spans="1:13" ht="14.25" customHeight="1" x14ac:dyDescent="0.25">
      <c r="A25" s="182" t="s">
        <v>184</v>
      </c>
      <c r="B25" s="182"/>
      <c r="C25" s="182"/>
      <c r="D25" s="182"/>
      <c r="E25" s="182"/>
      <c r="F25" s="182"/>
      <c r="G25" s="182"/>
      <c r="H25" s="182"/>
      <c r="I25" s="182"/>
      <c r="J25" s="6"/>
    </row>
    <row r="26" spans="1:13" ht="12.75" customHeight="1" x14ac:dyDescent="0.25">
      <c r="A26" s="181" t="s">
        <v>180</v>
      </c>
      <c r="B26" s="181"/>
      <c r="C26" s="181"/>
      <c r="D26" s="181"/>
      <c r="E26" s="181"/>
      <c r="F26" s="181"/>
      <c r="G26" s="181"/>
      <c r="H26" s="181"/>
      <c r="I26" s="181"/>
      <c r="J26" s="4"/>
    </row>
    <row r="27" spans="1:13" ht="12.75" customHeight="1" x14ac:dyDescent="0.25">
      <c r="A27" s="183" t="s">
        <v>217</v>
      </c>
      <c r="B27" s="184"/>
      <c r="C27" s="184"/>
      <c r="D27" s="184"/>
      <c r="E27" s="184"/>
      <c r="F27" s="184"/>
      <c r="G27" s="184"/>
      <c r="H27" s="184"/>
      <c r="I27" s="185"/>
      <c r="J27" s="4"/>
    </row>
    <row r="28" spans="1:13" ht="14.25" customHeight="1" x14ac:dyDescent="0.25">
      <c r="A28" s="182" t="s">
        <v>156</v>
      </c>
      <c r="B28" s="182"/>
      <c r="C28" s="182"/>
      <c r="D28" s="182"/>
      <c r="E28" s="182"/>
      <c r="F28" s="182"/>
      <c r="G28" s="182"/>
      <c r="H28" s="182"/>
      <c r="I28" s="182"/>
      <c r="J28" s="6"/>
    </row>
    <row r="29" spans="1:13" ht="7.5" customHeight="1" x14ac:dyDescent="0.25"/>
    <row r="30" spans="1:13" ht="15.75" x14ac:dyDescent="0.25">
      <c r="A30" s="14">
        <v>13</v>
      </c>
      <c r="B30" s="117" t="s">
        <v>203</v>
      </c>
      <c r="C30" s="21" t="s">
        <v>40</v>
      </c>
      <c r="D30" s="189" t="s">
        <v>208</v>
      </c>
      <c r="E30" s="190"/>
      <c r="F30" s="190"/>
      <c r="G30" s="190"/>
      <c r="H30" s="190"/>
      <c r="I30" s="190"/>
      <c r="J30" s="190"/>
      <c r="K30" s="190"/>
      <c r="L30" s="191"/>
    </row>
    <row r="31" spans="1:13" x14ac:dyDescent="0.25">
      <c r="A31" s="175" t="s">
        <v>216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</row>
    <row r="32" spans="1:13" ht="15.75" x14ac:dyDescent="0.25">
      <c r="A32" s="14">
        <v>12</v>
      </c>
      <c r="B32" s="15" t="s">
        <v>42</v>
      </c>
      <c r="C32" s="21" t="s">
        <v>39</v>
      </c>
      <c r="D32" s="3" t="s">
        <v>62</v>
      </c>
      <c r="E32" s="4">
        <v>40000</v>
      </c>
      <c r="F32" s="4">
        <v>44000</v>
      </c>
      <c r="G32" s="4">
        <v>4000</v>
      </c>
      <c r="H32" s="4"/>
      <c r="I32" s="4"/>
      <c r="J32" s="4"/>
      <c r="K32" s="4"/>
      <c r="L32" s="4"/>
    </row>
    <row r="33" spans="1:12" ht="15.75" x14ac:dyDescent="0.25">
      <c r="A33" s="14">
        <v>12</v>
      </c>
      <c r="B33" s="15" t="s">
        <v>226</v>
      </c>
      <c r="C33" s="21" t="s">
        <v>39</v>
      </c>
      <c r="D33" s="3" t="s">
        <v>227</v>
      </c>
      <c r="E33" s="198" t="s">
        <v>228</v>
      </c>
      <c r="F33" s="160"/>
      <c r="G33" s="160"/>
      <c r="H33" s="160"/>
      <c r="I33" s="160"/>
      <c r="J33" s="160"/>
      <c r="K33" s="160"/>
      <c r="L33" s="160"/>
    </row>
    <row r="34" spans="1:12" x14ac:dyDescent="0.25">
      <c r="A34" s="158" t="s">
        <v>233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</row>
  </sheetData>
  <mergeCells count="16">
    <mergeCell ref="D30:L30"/>
    <mergeCell ref="A31:L31"/>
    <mergeCell ref="E33:L33"/>
    <mergeCell ref="A34:L34"/>
    <mergeCell ref="A23:D23"/>
    <mergeCell ref="A24:I24"/>
    <mergeCell ref="A25:I25"/>
    <mergeCell ref="A26:I26"/>
    <mergeCell ref="A27:I27"/>
    <mergeCell ref="A28:I28"/>
    <mergeCell ref="A4:L4"/>
    <mergeCell ref="C5:I5"/>
    <mergeCell ref="J5:L5"/>
    <mergeCell ref="F6:L6"/>
    <mergeCell ref="A7:L7"/>
    <mergeCell ref="A8:L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D24" sqref="D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3.25" x14ac:dyDescent="0.25">
      <c r="A2" s="1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23.25" x14ac:dyDescent="0.25">
      <c r="A3" s="1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23.25" x14ac:dyDescent="0.25">
      <c r="A4" s="147" t="s">
        <v>65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2" ht="10.5" customHeight="1" x14ac:dyDescent="0.3">
      <c r="E5" s="2"/>
      <c r="I5" s="2"/>
    </row>
    <row r="6" spans="1:12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32"/>
    </row>
    <row r="7" spans="1:12" ht="18.75" x14ac:dyDescent="0.3">
      <c r="A7" s="1"/>
      <c r="D7" s="32" t="s">
        <v>21</v>
      </c>
      <c r="E7" s="32"/>
      <c r="F7" s="149" t="s">
        <v>22</v>
      </c>
      <c r="G7" s="149"/>
      <c r="H7" s="149"/>
      <c r="I7" s="149"/>
      <c r="J7" s="149"/>
      <c r="K7" s="149"/>
      <c r="L7" s="149"/>
    </row>
    <row r="8" spans="1:12" ht="9" customHeight="1" x14ac:dyDescent="0.3">
      <c r="A8" s="1"/>
      <c r="D8" s="32"/>
      <c r="E8" s="32"/>
      <c r="F8" s="32"/>
      <c r="G8" s="32"/>
      <c r="H8" s="32"/>
      <c r="I8" s="32"/>
      <c r="J8" s="32"/>
      <c r="K8" s="34"/>
      <c r="L8" s="34"/>
    </row>
    <row r="9" spans="1:12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2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2" ht="9" customHeight="1" x14ac:dyDescent="0.3">
      <c r="K11" s="152"/>
      <c r="L11" s="152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>SUM(H15:I15)</f>
        <v>40000</v>
      </c>
      <c r="K15" s="17" t="s">
        <v>66</v>
      </c>
      <c r="L15" s="27" t="s">
        <v>44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/>
      <c r="K18" s="17"/>
      <c r="L18" s="14"/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/>
      <c r="I21" s="4"/>
      <c r="J21" s="4"/>
      <c r="K21" s="17" t="s">
        <v>43</v>
      </c>
      <c r="L21" s="35" t="s">
        <v>61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/>
      <c r="I24" s="4"/>
      <c r="J24" s="4"/>
      <c r="K24" s="17" t="s">
        <v>43</v>
      </c>
      <c r="L24" s="35" t="s">
        <v>61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150" t="s">
        <v>6</v>
      </c>
      <c r="B26" s="150"/>
      <c r="C26" s="150"/>
      <c r="D26" s="150"/>
      <c r="E26" s="6">
        <f>SUM(E13:E25)</f>
        <v>920000</v>
      </c>
      <c r="F26" s="6"/>
      <c r="G26" s="6"/>
      <c r="H26" s="6"/>
      <c r="I26" s="6"/>
      <c r="J26" s="6">
        <f>SUM(J13:J25)</f>
        <v>40000</v>
      </c>
      <c r="K26" s="17"/>
      <c r="L26" s="19"/>
    </row>
    <row r="27" spans="1:12" ht="18.75" x14ac:dyDescent="0.3">
      <c r="A27" s="151" t="s">
        <v>16</v>
      </c>
      <c r="B27" s="151"/>
      <c r="C27" s="151"/>
      <c r="D27" s="151"/>
      <c r="E27" s="151"/>
      <c r="F27" s="151"/>
      <c r="G27" s="151"/>
      <c r="H27" s="151"/>
      <c r="I27" s="151"/>
      <c r="J27" s="29">
        <f>-SUM(J26*0.1)</f>
        <v>-4000</v>
      </c>
    </row>
    <row r="28" spans="1:12" ht="18.75" x14ac:dyDescent="0.3">
      <c r="A28" s="151" t="s">
        <v>17</v>
      </c>
      <c r="B28" s="151"/>
      <c r="C28" s="151"/>
      <c r="D28" s="151"/>
      <c r="E28" s="151"/>
      <c r="F28" s="151"/>
      <c r="G28" s="151"/>
      <c r="H28" s="151"/>
      <c r="I28" s="151"/>
      <c r="J28" s="29">
        <f>SUM(J26:J27)</f>
        <v>36000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J31" sqref="J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23.25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23.25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147" t="s">
        <v>67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2" ht="10.5" customHeight="1" x14ac:dyDescent="0.3">
      <c r="E5" s="2"/>
      <c r="I5" s="2"/>
    </row>
    <row r="6" spans="1:12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36"/>
    </row>
    <row r="7" spans="1:12" ht="18.75" x14ac:dyDescent="0.3">
      <c r="A7" s="1"/>
      <c r="D7" s="36" t="s">
        <v>21</v>
      </c>
      <c r="E7" s="36"/>
      <c r="F7" s="149" t="s">
        <v>22</v>
      </c>
      <c r="G7" s="149"/>
      <c r="H7" s="149"/>
      <c r="I7" s="149"/>
      <c r="J7" s="149"/>
      <c r="K7" s="149"/>
      <c r="L7" s="149"/>
    </row>
    <row r="8" spans="1:12" ht="9" customHeight="1" x14ac:dyDescent="0.3">
      <c r="A8" s="1"/>
      <c r="D8" s="36"/>
      <c r="E8" s="36"/>
      <c r="F8" s="36"/>
      <c r="G8" s="36"/>
      <c r="H8" s="36"/>
      <c r="I8" s="36"/>
      <c r="J8" s="36"/>
      <c r="K8" s="38"/>
      <c r="L8" s="38"/>
    </row>
    <row r="9" spans="1:12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2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2" ht="9" customHeight="1" x14ac:dyDescent="0.3">
      <c r="K11" s="152"/>
      <c r="L11" s="152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/>
      <c r="K15" s="17"/>
      <c r="L15" s="27"/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>SUM(H18:I18)</f>
        <v>40000</v>
      </c>
      <c r="K18" s="17" t="s">
        <v>68</v>
      </c>
      <c r="L18" s="14" t="s">
        <v>69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>
        <f>SUM(H21:I21)</f>
        <v>40000</v>
      </c>
      <c r="K21" s="17" t="s">
        <v>68</v>
      </c>
      <c r="L21" s="35" t="s">
        <v>70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68</v>
      </c>
      <c r="L24" s="35" t="s">
        <v>70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150" t="s">
        <v>6</v>
      </c>
      <c r="B26" s="150"/>
      <c r="C26" s="150"/>
      <c r="D26" s="150"/>
      <c r="E26" s="6">
        <f>SUM(E13:E25)</f>
        <v>920000</v>
      </c>
      <c r="F26" s="6"/>
      <c r="G26" s="6"/>
      <c r="H26" s="6">
        <f>SUM(H13:H25)</f>
        <v>120000</v>
      </c>
      <c r="I26" s="6"/>
      <c r="J26" s="6">
        <f>SUM(J13:J25)</f>
        <v>120000</v>
      </c>
      <c r="K26" s="17" t="s">
        <v>71</v>
      </c>
      <c r="L26" s="19" t="s">
        <v>54</v>
      </c>
    </row>
    <row r="27" spans="1:12" ht="18.75" x14ac:dyDescent="0.3">
      <c r="A27" s="151" t="s">
        <v>16</v>
      </c>
      <c r="B27" s="151"/>
      <c r="C27" s="151"/>
      <c r="D27" s="151"/>
      <c r="E27" s="151"/>
      <c r="F27" s="151"/>
      <c r="G27" s="151"/>
      <c r="H27" s="151"/>
      <c r="I27" s="151"/>
      <c r="J27" s="39">
        <f>J26*-0.1</f>
        <v>-12000</v>
      </c>
    </row>
    <row r="28" spans="1:12" ht="18.75" x14ac:dyDescent="0.3">
      <c r="A28" s="151" t="s">
        <v>17</v>
      </c>
      <c r="B28" s="151"/>
      <c r="C28" s="151"/>
      <c r="D28" s="151"/>
      <c r="E28" s="151"/>
      <c r="F28" s="151"/>
      <c r="G28" s="151"/>
      <c r="H28" s="151"/>
      <c r="I28" s="151"/>
      <c r="J28" s="39">
        <f>SUM(J26:J27)</f>
        <v>108000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J13" sqref="J1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23.25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3.25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147" t="s">
        <v>72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2" ht="10.5" customHeight="1" x14ac:dyDescent="0.3">
      <c r="E5" s="2"/>
      <c r="I5" s="2"/>
    </row>
    <row r="6" spans="1:12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40"/>
    </row>
    <row r="7" spans="1:12" ht="18.75" x14ac:dyDescent="0.3">
      <c r="A7" s="1"/>
      <c r="D7" s="40" t="s">
        <v>21</v>
      </c>
      <c r="E7" s="40"/>
      <c r="F7" s="149" t="s">
        <v>22</v>
      </c>
      <c r="G7" s="149"/>
      <c r="H7" s="149"/>
      <c r="I7" s="149"/>
      <c r="J7" s="149"/>
      <c r="K7" s="149"/>
      <c r="L7" s="149"/>
    </row>
    <row r="8" spans="1:12" ht="9" customHeight="1" x14ac:dyDescent="0.3">
      <c r="A8" s="1"/>
      <c r="D8" s="40"/>
      <c r="E8" s="40"/>
      <c r="F8" s="40"/>
      <c r="G8" s="40"/>
      <c r="H8" s="40"/>
      <c r="I8" s="40"/>
      <c r="J8" s="40"/>
      <c r="K8" s="42"/>
      <c r="L8" s="42"/>
    </row>
    <row r="9" spans="1:12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2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2" ht="9" customHeight="1" x14ac:dyDescent="0.3">
      <c r="K11" s="152"/>
      <c r="L11" s="152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>
        <v>40000</v>
      </c>
      <c r="J15" s="4">
        <v>80000</v>
      </c>
      <c r="K15" s="17" t="s">
        <v>76</v>
      </c>
      <c r="L15" s="26" t="s">
        <v>75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76</v>
      </c>
      <c r="L18" s="14" t="s">
        <v>77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/>
      <c r="K21" s="17"/>
      <c r="L21" s="35" t="s">
        <v>74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78</v>
      </c>
      <c r="L24" s="14" t="s">
        <v>77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150" t="s">
        <v>6</v>
      </c>
      <c r="B26" s="150"/>
      <c r="C26" s="150"/>
      <c r="D26" s="150"/>
      <c r="E26" s="6">
        <f>SUM(E13:E25)</f>
        <v>920000</v>
      </c>
      <c r="F26" s="6"/>
      <c r="G26" s="6"/>
      <c r="H26" s="6"/>
      <c r="I26" s="6"/>
      <c r="J26" s="6">
        <f>SUM(J13:J25)</f>
        <v>160000</v>
      </c>
      <c r="K26" s="17"/>
      <c r="L26" s="19"/>
    </row>
    <row r="27" spans="1:12" ht="18.75" x14ac:dyDescent="0.3">
      <c r="A27" s="151" t="s">
        <v>16</v>
      </c>
      <c r="B27" s="151"/>
      <c r="C27" s="151"/>
      <c r="D27" s="151"/>
      <c r="E27" s="151"/>
      <c r="F27" s="151"/>
      <c r="G27" s="151"/>
      <c r="H27" s="151"/>
      <c r="I27" s="151"/>
      <c r="J27" s="39">
        <f>J26*-0.1</f>
        <v>-16000</v>
      </c>
    </row>
    <row r="28" spans="1:12" ht="18.75" x14ac:dyDescent="0.3">
      <c r="A28" s="151" t="s">
        <v>17</v>
      </c>
      <c r="B28" s="151"/>
      <c r="C28" s="151"/>
      <c r="D28" s="151"/>
      <c r="E28" s="151"/>
      <c r="F28" s="151"/>
      <c r="G28" s="151"/>
      <c r="H28" s="151"/>
      <c r="I28" s="151"/>
      <c r="J28" s="39">
        <f>J26+J27</f>
        <v>144000</v>
      </c>
    </row>
    <row r="30" spans="1:12" ht="15.75" x14ac:dyDescent="0.25">
      <c r="A30" s="14">
        <v>9</v>
      </c>
      <c r="B30" s="18" t="s">
        <v>32</v>
      </c>
      <c r="C30" s="21" t="s">
        <v>31</v>
      </c>
      <c r="D30" s="3" t="s">
        <v>33</v>
      </c>
      <c r="E30" s="4">
        <v>40000</v>
      </c>
      <c r="F30" s="154" t="s">
        <v>73</v>
      </c>
      <c r="G30" s="155"/>
      <c r="H30" s="155"/>
      <c r="I30" s="155"/>
      <c r="J30" s="155"/>
      <c r="K30" s="155"/>
      <c r="L30" s="156"/>
    </row>
  </sheetData>
  <mergeCells count="11">
    <mergeCell ref="F30:L30"/>
    <mergeCell ref="K11:L11"/>
    <mergeCell ref="A26:D26"/>
    <mergeCell ref="A27:I27"/>
    <mergeCell ref="A28:I2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7" workbookViewId="0">
      <selection activeCell="J13" sqref="J13:J1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4"/>
      <c r="C1" s="44"/>
      <c r="D1" s="44"/>
      <c r="E1" s="44"/>
      <c r="F1" s="44"/>
      <c r="G1" s="44"/>
      <c r="H1" s="147" t="s">
        <v>87</v>
      </c>
      <c r="I1" s="147"/>
      <c r="J1" s="147"/>
      <c r="K1" s="147"/>
      <c r="L1" s="147"/>
      <c r="M1" s="147"/>
      <c r="N1" s="147"/>
    </row>
    <row r="2" spans="1:14" ht="23.25" x14ac:dyDescent="0.25">
      <c r="A2" s="1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4" ht="23.25" x14ac:dyDescent="0.25">
      <c r="A3" s="1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4" ht="23.25" x14ac:dyDescent="0.25">
      <c r="A4" s="147" t="s">
        <v>79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43"/>
    </row>
    <row r="7" spans="1:14" ht="18.75" x14ac:dyDescent="0.3">
      <c r="A7" s="1"/>
      <c r="D7" s="43" t="s">
        <v>21</v>
      </c>
      <c r="E7" s="43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43"/>
      <c r="E8" s="43"/>
      <c r="F8" s="43"/>
      <c r="G8" s="43"/>
      <c r="H8" s="43"/>
      <c r="I8" s="43"/>
      <c r="J8" s="43"/>
      <c r="K8" s="45"/>
      <c r="L8" s="45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v>40000</v>
      </c>
      <c r="K15" s="17" t="s">
        <v>88</v>
      </c>
      <c r="L15" s="14" t="s">
        <v>70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180000</v>
      </c>
      <c r="I17" s="4"/>
      <c r="J17" s="4">
        <v>180000</v>
      </c>
      <c r="K17" s="17" t="s">
        <v>81</v>
      </c>
      <c r="L17" s="27" t="s">
        <v>82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88</v>
      </c>
      <c r="L18" s="14" t="s">
        <v>70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180000</v>
      </c>
      <c r="I20" s="4"/>
      <c r="J20" s="4">
        <v>180000</v>
      </c>
      <c r="K20" s="17" t="s">
        <v>81</v>
      </c>
      <c r="L20" s="27" t="s">
        <v>82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180000</v>
      </c>
      <c r="I23" s="4"/>
      <c r="J23" s="4">
        <v>180000</v>
      </c>
      <c r="K23" s="17" t="s">
        <v>81</v>
      </c>
      <c r="L23" s="27" t="s">
        <v>82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88</v>
      </c>
      <c r="L24" s="14" t="s">
        <v>70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v>0</v>
      </c>
      <c r="K25" s="17"/>
      <c r="L25" s="14"/>
    </row>
    <row r="26" spans="1:12" ht="12" customHeight="1" x14ac:dyDescent="0.25">
      <c r="A26" s="150" t="s">
        <v>6</v>
      </c>
      <c r="B26" s="150"/>
      <c r="C26" s="150"/>
      <c r="D26" s="150"/>
      <c r="E26" s="6">
        <f>SUM(E13:E25)</f>
        <v>920000</v>
      </c>
      <c r="F26" s="6"/>
      <c r="G26" s="6"/>
      <c r="H26" s="6"/>
      <c r="I26" s="6"/>
      <c r="J26" s="6">
        <f>SUM(J13:J25)</f>
        <v>660000</v>
      </c>
      <c r="K26" s="17" t="s">
        <v>93</v>
      </c>
      <c r="L26" s="47" t="s">
        <v>54</v>
      </c>
    </row>
    <row r="27" spans="1:12" ht="13.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-66000</v>
      </c>
    </row>
    <row r="28" spans="1:12" ht="12.75" customHeight="1" x14ac:dyDescent="0.25">
      <c r="A28" s="157" t="s">
        <v>17</v>
      </c>
      <c r="B28" s="157"/>
      <c r="C28" s="157"/>
      <c r="D28" s="157"/>
      <c r="E28" s="157"/>
      <c r="F28" s="157"/>
      <c r="G28" s="157"/>
      <c r="H28" s="157"/>
      <c r="I28" s="157"/>
      <c r="J28" s="6">
        <f>J26+J27</f>
        <v>594000</v>
      </c>
    </row>
    <row r="29" spans="1:12" ht="15" customHeight="1" x14ac:dyDescent="0.25">
      <c r="A29" s="157" t="s">
        <v>89</v>
      </c>
      <c r="B29" s="157"/>
      <c r="C29" s="157"/>
      <c r="D29" s="157"/>
      <c r="E29" s="157"/>
      <c r="F29" s="157"/>
      <c r="G29" s="157"/>
      <c r="H29" s="157"/>
      <c r="I29" s="157"/>
      <c r="J29" s="6">
        <v>-120000</v>
      </c>
    </row>
    <row r="30" spans="1:12" ht="12" customHeight="1" x14ac:dyDescent="0.25">
      <c r="A30" s="157" t="s">
        <v>90</v>
      </c>
      <c r="B30" s="157"/>
      <c r="C30" s="157"/>
      <c r="D30" s="157"/>
      <c r="E30" s="157"/>
      <c r="F30" s="157"/>
      <c r="G30" s="157"/>
      <c r="H30" s="157"/>
      <c r="I30" s="157"/>
      <c r="J30" s="6">
        <v>-16000</v>
      </c>
    </row>
    <row r="31" spans="1:12" ht="12.75" customHeight="1" x14ac:dyDescent="0.25">
      <c r="A31" s="157" t="s">
        <v>91</v>
      </c>
      <c r="B31" s="157"/>
      <c r="C31" s="157"/>
      <c r="D31" s="157"/>
      <c r="E31" s="157"/>
      <c r="F31" s="157"/>
      <c r="G31" s="157"/>
      <c r="H31" s="157"/>
      <c r="I31" s="157"/>
      <c r="J31" s="6">
        <f>J28+J29+J30</f>
        <v>458000</v>
      </c>
    </row>
    <row r="32" spans="1:12" ht="6" customHeight="1" x14ac:dyDescent="0.25"/>
    <row r="33" spans="1:13" ht="15" customHeight="1" x14ac:dyDescent="0.25">
      <c r="A33" s="14">
        <v>9</v>
      </c>
      <c r="B33" s="18" t="s">
        <v>32</v>
      </c>
      <c r="C33" s="21" t="s">
        <v>31</v>
      </c>
      <c r="D33" s="3" t="s">
        <v>33</v>
      </c>
      <c r="E33" s="4">
        <v>40000</v>
      </c>
      <c r="F33" s="154" t="s">
        <v>73</v>
      </c>
      <c r="G33" s="155"/>
      <c r="H33" s="155"/>
      <c r="I33" s="155"/>
      <c r="J33" s="155"/>
      <c r="K33" s="155"/>
      <c r="L33" s="156"/>
    </row>
    <row r="34" spans="1:13" ht="5.25" customHeight="1" x14ac:dyDescent="0.25"/>
    <row r="35" spans="1:13" x14ac:dyDescent="0.25">
      <c r="A35" s="158" t="s">
        <v>85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</row>
    <row r="36" spans="1:13" ht="16.5" customHeight="1" x14ac:dyDescent="0.25">
      <c r="A36" s="159" t="s">
        <v>86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46"/>
    </row>
    <row r="37" spans="1:13" x14ac:dyDescent="0.25">
      <c r="A37" s="160" t="s">
        <v>92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</row>
  </sheetData>
  <mergeCells count="18">
    <mergeCell ref="A9:L9"/>
    <mergeCell ref="K11:L11"/>
    <mergeCell ref="A26:D26"/>
    <mergeCell ref="A27:I27"/>
    <mergeCell ref="A28:I28"/>
    <mergeCell ref="H1:N1"/>
    <mergeCell ref="A4:L4"/>
    <mergeCell ref="C6:I6"/>
    <mergeCell ref="J6:K6"/>
    <mergeCell ref="F7:L7"/>
    <mergeCell ref="A31:I31"/>
    <mergeCell ref="A10:L10"/>
    <mergeCell ref="A35:L35"/>
    <mergeCell ref="A36:L36"/>
    <mergeCell ref="A37:L37"/>
    <mergeCell ref="F33:L33"/>
    <mergeCell ref="A29:I29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9"/>
      <c r="C1" s="49"/>
      <c r="D1" s="49"/>
      <c r="E1" s="49"/>
      <c r="F1" s="49"/>
      <c r="G1" s="49"/>
      <c r="H1" s="147" t="s">
        <v>87</v>
      </c>
      <c r="I1" s="147"/>
      <c r="J1" s="147"/>
      <c r="K1" s="147"/>
      <c r="L1" s="147"/>
      <c r="M1" s="147"/>
      <c r="N1" s="147"/>
    </row>
    <row r="2" spans="1:14" ht="23.25" x14ac:dyDescent="0.25">
      <c r="A2" s="1" t="s">
        <v>12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4" ht="23.25" x14ac:dyDescent="0.25">
      <c r="A3" s="1" t="s">
        <v>13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4" ht="23.25" x14ac:dyDescent="0.25">
      <c r="A4" s="147" t="s">
        <v>94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48"/>
    </row>
    <row r="7" spans="1:14" ht="18.75" x14ac:dyDescent="0.3">
      <c r="A7" s="1"/>
      <c r="D7" s="48" t="s">
        <v>21</v>
      </c>
      <c r="E7" s="48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48"/>
      <c r="E8" s="48"/>
      <c r="F8" s="48"/>
      <c r="G8" s="48"/>
      <c r="H8" s="48"/>
      <c r="I8" s="48"/>
      <c r="J8" s="48"/>
      <c r="K8" s="51"/>
      <c r="L8" s="51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95</v>
      </c>
      <c r="L15" s="14" t="s">
        <v>96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27" t="s">
        <v>82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97</v>
      </c>
      <c r="L18" s="14" t="s">
        <v>96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/>
      <c r="I20" s="4"/>
      <c r="J20" s="4"/>
      <c r="K20" s="17"/>
      <c r="L20" s="27" t="s">
        <v>82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/>
      <c r="I23" s="4"/>
      <c r="J23" s="4"/>
      <c r="K23" s="17"/>
      <c r="L23" s="27" t="s">
        <v>82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95</v>
      </c>
      <c r="L24" s="14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2" customHeight="1" x14ac:dyDescent="0.25">
      <c r="A26" s="150" t="s">
        <v>6</v>
      </c>
      <c r="B26" s="150"/>
      <c r="C26" s="150"/>
      <c r="D26" s="150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98</v>
      </c>
      <c r="L26" s="50" t="s">
        <v>54</v>
      </c>
    </row>
    <row r="27" spans="1:12" ht="13.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-12000</v>
      </c>
    </row>
    <row r="28" spans="1:12" ht="12.75" customHeight="1" x14ac:dyDescent="0.25">
      <c r="A28" s="157" t="s">
        <v>17</v>
      </c>
      <c r="B28" s="157"/>
      <c r="C28" s="157"/>
      <c r="D28" s="157"/>
      <c r="E28" s="157"/>
      <c r="F28" s="157"/>
      <c r="G28" s="157"/>
      <c r="H28" s="157"/>
      <c r="I28" s="157"/>
      <c r="J28" s="6">
        <f>SUM(J26:J27)</f>
        <v>108000</v>
      </c>
    </row>
    <row r="29" spans="1:12" ht="15" customHeight="1" x14ac:dyDescent="0.25">
      <c r="A29" s="157" t="s">
        <v>89</v>
      </c>
      <c r="B29" s="157"/>
      <c r="C29" s="157"/>
      <c r="D29" s="157"/>
      <c r="E29" s="157"/>
      <c r="F29" s="157"/>
      <c r="G29" s="157"/>
      <c r="H29" s="157"/>
      <c r="I29" s="157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154" t="s">
        <v>73</v>
      </c>
      <c r="G31" s="155"/>
      <c r="H31" s="155"/>
      <c r="I31" s="155"/>
      <c r="J31" s="155"/>
      <c r="K31" s="155"/>
      <c r="L31" s="156"/>
    </row>
    <row r="32" spans="1:12" ht="5.25" customHeight="1" x14ac:dyDescent="0.25"/>
    <row r="33" spans="1:13" x14ac:dyDescent="0.25">
      <c r="A33" s="158" t="s">
        <v>85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</row>
    <row r="34" spans="1:13" ht="16.5" customHeight="1" x14ac:dyDescent="0.25">
      <c r="A34" s="159" t="s">
        <v>86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46"/>
    </row>
    <row r="35" spans="1:13" x14ac:dyDescent="0.25">
      <c r="A35" s="160" t="s">
        <v>92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</row>
  </sheetData>
  <mergeCells count="16">
    <mergeCell ref="A35:L35"/>
    <mergeCell ref="A10:L10"/>
    <mergeCell ref="K11:L11"/>
    <mergeCell ref="A26:D26"/>
    <mergeCell ref="A27:I27"/>
    <mergeCell ref="A28:I28"/>
    <mergeCell ref="A29:I29"/>
    <mergeCell ref="F31:L31"/>
    <mergeCell ref="A33:L33"/>
    <mergeCell ref="A34:L34"/>
    <mergeCell ref="A9:L9"/>
    <mergeCell ref="H1:N1"/>
    <mergeCell ref="A4:L4"/>
    <mergeCell ref="C6:I6"/>
    <mergeCell ref="J6:K6"/>
    <mergeCell ref="F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K3" sqref="K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3"/>
      <c r="C1" s="53"/>
      <c r="D1" s="53"/>
      <c r="E1" s="53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4" ht="23.25" x14ac:dyDescent="0.25">
      <c r="A3" s="1" t="s">
        <v>13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4" ht="23.25" x14ac:dyDescent="0.25">
      <c r="A4" s="147" t="s">
        <v>99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52"/>
    </row>
    <row r="7" spans="1:14" ht="18.75" x14ac:dyDescent="0.3">
      <c r="A7" s="1"/>
      <c r="D7" s="52" t="s">
        <v>21</v>
      </c>
      <c r="E7" s="52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52"/>
      <c r="E8" s="52"/>
      <c r="F8" s="52"/>
      <c r="G8" s="52"/>
      <c r="H8" s="52"/>
      <c r="I8" s="52"/>
      <c r="J8" s="52"/>
      <c r="K8" s="55"/>
      <c r="L8" s="55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100</v>
      </c>
      <c r="L15" s="14" t="s">
        <v>96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/>
      <c r="I17" s="4"/>
      <c r="J17" s="4">
        <f t="shared" si="0"/>
        <v>0</v>
      </c>
      <c r="K17" s="17"/>
      <c r="L17" s="27"/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100</v>
      </c>
      <c r="L18" s="14" t="s">
        <v>96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90000</v>
      </c>
      <c r="G20" s="4"/>
      <c r="H20" s="4"/>
      <c r="I20" s="4"/>
      <c r="J20" s="4">
        <f t="shared" si="0"/>
        <v>0</v>
      </c>
      <c r="K20" s="17"/>
      <c r="L20" s="27"/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90000</v>
      </c>
      <c r="G23" s="4"/>
      <c r="H23" s="4"/>
      <c r="I23" s="4"/>
      <c r="J23" s="4">
        <f t="shared" si="0"/>
        <v>0</v>
      </c>
      <c r="K23" s="17"/>
      <c r="L23" s="27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100</v>
      </c>
      <c r="L24" s="14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150" t="s">
        <v>6</v>
      </c>
      <c r="B26" s="150"/>
      <c r="C26" s="150"/>
      <c r="D26" s="150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98</v>
      </c>
      <c r="L26" s="54"/>
    </row>
    <row r="27" spans="1:12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-12000</v>
      </c>
    </row>
    <row r="28" spans="1:12" ht="12.75" customHeight="1" x14ac:dyDescent="0.25">
      <c r="A28" s="157" t="s">
        <v>17</v>
      </c>
      <c r="B28" s="157"/>
      <c r="C28" s="157"/>
      <c r="D28" s="157"/>
      <c r="E28" s="157"/>
      <c r="F28" s="157"/>
      <c r="G28" s="157"/>
      <c r="H28" s="157"/>
      <c r="I28" s="157"/>
      <c r="J28" s="6">
        <f>SUM(J26:J27)</f>
        <v>108000</v>
      </c>
    </row>
    <row r="29" spans="1:12" ht="15" customHeight="1" x14ac:dyDescent="0.25">
      <c r="A29" s="157" t="s">
        <v>89</v>
      </c>
      <c r="B29" s="157"/>
      <c r="C29" s="157"/>
      <c r="D29" s="157"/>
      <c r="E29" s="157"/>
      <c r="F29" s="157"/>
      <c r="G29" s="157"/>
      <c r="H29" s="157"/>
      <c r="I29" s="157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154" t="s">
        <v>73</v>
      </c>
      <c r="G31" s="155"/>
      <c r="H31" s="155"/>
      <c r="I31" s="155"/>
      <c r="J31" s="155"/>
      <c r="K31" s="155"/>
      <c r="L31" s="156"/>
    </row>
    <row r="32" spans="1:12" ht="5.25" customHeight="1" x14ac:dyDescent="0.25"/>
    <row r="33" spans="1:13" x14ac:dyDescent="0.25">
      <c r="A33" s="158" t="s">
        <v>85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</row>
    <row r="34" spans="1:13" ht="16.5" customHeight="1" x14ac:dyDescent="0.25">
      <c r="A34" s="159" t="s">
        <v>86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56"/>
    </row>
    <row r="35" spans="1:13" x14ac:dyDescent="0.25">
      <c r="A35" s="160" t="s">
        <v>92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</row>
  </sheetData>
  <mergeCells count="15">
    <mergeCell ref="A9:L9"/>
    <mergeCell ref="A4:L4"/>
    <mergeCell ref="C6:I6"/>
    <mergeCell ref="J6:K6"/>
    <mergeCell ref="F7:L7"/>
    <mergeCell ref="F31:L31"/>
    <mergeCell ref="A33:L33"/>
    <mergeCell ref="A34:L34"/>
    <mergeCell ref="A35:L35"/>
    <mergeCell ref="A10:L10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4" sqref="M3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8"/>
      <c r="C1" s="58"/>
      <c r="D1" s="58"/>
      <c r="E1" s="5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4" ht="23.25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4" ht="23.25" x14ac:dyDescent="0.25">
      <c r="A4" s="147" t="s">
        <v>101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10.5" customHeight="1" x14ac:dyDescent="0.3">
      <c r="E5" s="2"/>
      <c r="I5" s="2"/>
    </row>
    <row r="6" spans="1:14" ht="18.75" customHeight="1" x14ac:dyDescent="0.4">
      <c r="A6" s="1"/>
      <c r="C6" s="148" t="s">
        <v>19</v>
      </c>
      <c r="D6" s="148"/>
      <c r="E6" s="148"/>
      <c r="F6" s="148"/>
      <c r="G6" s="148"/>
      <c r="H6" s="148"/>
      <c r="I6" s="148"/>
      <c r="J6" s="146" t="s">
        <v>20</v>
      </c>
      <c r="K6" s="146"/>
      <c r="L6" s="57"/>
    </row>
    <row r="7" spans="1:14" ht="18.75" x14ac:dyDescent="0.3">
      <c r="A7" s="1"/>
      <c r="D7" s="57" t="s">
        <v>21</v>
      </c>
      <c r="E7" s="57"/>
      <c r="F7" s="149" t="s">
        <v>22</v>
      </c>
      <c r="G7" s="149"/>
      <c r="H7" s="149"/>
      <c r="I7" s="149"/>
      <c r="J7" s="149"/>
      <c r="K7" s="149"/>
      <c r="L7" s="149"/>
    </row>
    <row r="8" spans="1:14" ht="9" customHeight="1" x14ac:dyDescent="0.3">
      <c r="A8" s="1"/>
      <c r="D8" s="57"/>
      <c r="E8" s="57"/>
      <c r="F8" s="57"/>
      <c r="G8" s="57"/>
      <c r="H8" s="57"/>
      <c r="I8" s="57"/>
      <c r="J8" s="57"/>
      <c r="K8" s="60"/>
      <c r="L8" s="60"/>
    </row>
    <row r="9" spans="1:14" ht="18.75" customHeight="1" x14ac:dyDescent="0.3">
      <c r="A9" s="146" t="s">
        <v>24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4" ht="18.75" customHeight="1" x14ac:dyDescent="0.3">
      <c r="A10" s="146" t="s">
        <v>23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4" ht="9" customHeight="1" x14ac:dyDescent="0.3">
      <c r="K11" s="152"/>
      <c r="L11" s="152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/>
      <c r="K15" s="17"/>
      <c r="L15" s="14"/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>
        <v>90000</v>
      </c>
      <c r="I17" s="4">
        <v>90000</v>
      </c>
      <c r="J17" s="4">
        <f t="shared" si="0"/>
        <v>180000</v>
      </c>
      <c r="K17" s="17" t="s">
        <v>103</v>
      </c>
      <c r="L17" s="27" t="s">
        <v>102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104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90000</v>
      </c>
      <c r="G20" s="4"/>
      <c r="H20" s="4">
        <v>90000</v>
      </c>
      <c r="I20" s="4">
        <v>90000</v>
      </c>
      <c r="J20" s="4">
        <f>SUM(H20:I20)</f>
        <v>180000</v>
      </c>
      <c r="K20" s="17" t="s">
        <v>103</v>
      </c>
      <c r="L20" s="27" t="s">
        <v>102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90000</v>
      </c>
      <c r="G23" s="4"/>
      <c r="H23" s="4">
        <v>90000</v>
      </c>
      <c r="I23" s="4">
        <v>90000</v>
      </c>
      <c r="J23" s="4">
        <f>SUM(H23:I23)</f>
        <v>180000</v>
      </c>
      <c r="K23" s="17" t="s">
        <v>103</v>
      </c>
      <c r="L23" s="27" t="s">
        <v>102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105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150" t="s">
        <v>6</v>
      </c>
      <c r="B26" s="150"/>
      <c r="C26" s="150"/>
      <c r="D26" s="150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350000</v>
      </c>
      <c r="I26" s="62">
        <f t="shared" si="1"/>
        <v>270000</v>
      </c>
      <c r="J26" s="6">
        <f t="shared" si="1"/>
        <v>620000</v>
      </c>
      <c r="K26" s="17" t="s">
        <v>106</v>
      </c>
      <c r="L26" s="59" t="s">
        <v>54</v>
      </c>
    </row>
    <row r="27" spans="1:12" ht="15.75" customHeight="1" x14ac:dyDescent="0.25">
      <c r="A27" s="157" t="s">
        <v>16</v>
      </c>
      <c r="B27" s="157"/>
      <c r="C27" s="157"/>
      <c r="D27" s="157"/>
      <c r="E27" s="157"/>
      <c r="F27" s="157"/>
      <c r="G27" s="157"/>
      <c r="H27" s="157"/>
      <c r="I27" s="157"/>
      <c r="J27" s="6">
        <f>-J26*0.1</f>
        <v>-62000</v>
      </c>
    </row>
    <row r="28" spans="1:12" ht="12.75" customHeight="1" x14ac:dyDescent="0.25">
      <c r="A28" s="157" t="s">
        <v>17</v>
      </c>
      <c r="B28" s="157"/>
      <c r="C28" s="157"/>
      <c r="D28" s="157"/>
      <c r="E28" s="157"/>
      <c r="F28" s="157"/>
      <c r="G28" s="157"/>
      <c r="H28" s="157"/>
      <c r="I28" s="157"/>
      <c r="J28" s="6">
        <f>SUM(J26:J27)</f>
        <v>558000</v>
      </c>
    </row>
    <row r="29" spans="1:12" ht="15" customHeight="1" x14ac:dyDescent="0.25">
      <c r="A29" s="157" t="s">
        <v>107</v>
      </c>
      <c r="B29" s="157"/>
      <c r="C29" s="157"/>
      <c r="D29" s="157"/>
      <c r="E29" s="157"/>
      <c r="F29" s="157"/>
      <c r="G29" s="157"/>
      <c r="H29" s="157"/>
      <c r="I29" s="157"/>
      <c r="J29" s="6">
        <v>-250000</v>
      </c>
    </row>
    <row r="30" spans="1:12" ht="20.25" customHeight="1" x14ac:dyDescent="0.3">
      <c r="A30" s="153" t="s">
        <v>108</v>
      </c>
      <c r="B30" s="153"/>
      <c r="C30" s="153"/>
      <c r="D30" s="153"/>
      <c r="E30" s="153"/>
      <c r="F30" s="153"/>
      <c r="G30" s="153"/>
      <c r="H30" s="153"/>
      <c r="I30" s="153"/>
      <c r="J30" s="28">
        <f>SUM(J28:J29)</f>
        <v>308000</v>
      </c>
    </row>
  </sheetData>
  <mergeCells count="12">
    <mergeCell ref="A30:I30"/>
    <mergeCell ref="A10:L10"/>
    <mergeCell ref="A4:L4"/>
    <mergeCell ref="C6:I6"/>
    <mergeCell ref="J6:K6"/>
    <mergeCell ref="F7:L7"/>
    <mergeCell ref="A9:L9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OCTOBRE 2019 (2)</vt:lpstr>
      <vt:lpstr>NOVEMBRE 2019 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2020-10-14T13:08:21Z</cp:lastPrinted>
  <dcterms:created xsi:type="dcterms:W3CDTF">2013-02-10T07:37:00Z</dcterms:created>
  <dcterms:modified xsi:type="dcterms:W3CDTF">2020-10-14T13:09:44Z</dcterms:modified>
</cp:coreProperties>
</file>