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TOURE MOUSSA\FICHES D'ENCAISSEMENT\BONIKRO EN BAS\"/>
    </mc:Choice>
  </mc:AlternateContent>
  <bookViews>
    <workbookView xWindow="240" yWindow="45" windowWidth="19440" windowHeight="7995" firstSheet="17" activeTab="25"/>
  </bookViews>
  <sheets>
    <sheet name="BILAN" sheetId="2" r:id="rId1"/>
    <sheet name="DECEMBRE 18" sheetId="48" r:id="rId2"/>
    <sheet name="JANVIER 19" sheetId="49" r:id="rId3"/>
    <sheet name="FEVRIER 2019" sheetId="50" r:id="rId4"/>
    <sheet name="MARS 2019" sheetId="51" r:id="rId5"/>
    <sheet name="AVRIL 2019" sheetId="52" r:id="rId6"/>
    <sheet name="MAI 2019" sheetId="53" r:id="rId7"/>
    <sheet name="JUIN 2019" sheetId="54" r:id="rId8"/>
    <sheet name="JUILLET 2019" sheetId="55" r:id="rId9"/>
    <sheet name="AOUT 2019" sheetId="56" r:id="rId10"/>
    <sheet name="SEPTEMBRE 2019" sheetId="57" r:id="rId11"/>
    <sheet name="OCTOBRE 2019" sheetId="58" r:id="rId12"/>
    <sheet name="NOVEMBRE 2019" sheetId="59" r:id="rId13"/>
    <sheet name="DECEMBRE 2019" sheetId="60" r:id="rId14"/>
    <sheet name="JANVIER 2020" sheetId="61" r:id="rId15"/>
    <sheet name="FEVRIER 2020" sheetId="62" r:id="rId16"/>
    <sheet name="MARS 2020" sheetId="63" r:id="rId17"/>
    <sheet name="AVRIL 2020" sheetId="64" r:id="rId18"/>
    <sheet name="MAI 2020" sheetId="65" r:id="rId19"/>
    <sheet name="JUIN 2020" sheetId="66" r:id="rId20"/>
    <sheet name="JUILLET 2020" sheetId="67" r:id="rId21"/>
    <sheet name="AOUT 2020" sheetId="68" r:id="rId22"/>
    <sheet name="SEPTEMBRE 2020" sheetId="69" r:id="rId23"/>
    <sheet name="OCTOBRE 2020" sheetId="70" r:id="rId24"/>
    <sheet name="NOVEMBRE 2020" sheetId="71" r:id="rId25"/>
    <sheet name="DECEMBRE 2020" sheetId="72" r:id="rId26"/>
  </sheets>
  <calcPr calcId="152511" iterateDelta="1E-4"/>
</workbook>
</file>

<file path=xl/calcChain.xml><?xml version="1.0" encoding="utf-8"?>
<calcChain xmlns="http://schemas.openxmlformats.org/spreadsheetml/2006/main">
  <c r="I15" i="72" l="1"/>
  <c r="H15" i="72"/>
  <c r="G15" i="72"/>
  <c r="F15" i="72"/>
  <c r="E15" i="72"/>
  <c r="J14" i="72"/>
  <c r="J15" i="72" s="1"/>
  <c r="J17" i="71"/>
  <c r="J16" i="71"/>
  <c r="H15" i="71"/>
  <c r="I15" i="71"/>
  <c r="J15" i="71"/>
  <c r="J14" i="71"/>
  <c r="J16" i="72" l="1"/>
  <c r="J17" i="72" s="1"/>
  <c r="G15" i="71"/>
  <c r="F15" i="71"/>
  <c r="E15" i="71"/>
  <c r="J17" i="70"/>
  <c r="J16" i="70"/>
  <c r="G15" i="70"/>
  <c r="H15" i="70"/>
  <c r="I15" i="70"/>
  <c r="J15" i="70"/>
  <c r="J14" i="70"/>
  <c r="J13" i="70"/>
  <c r="F15" i="70" l="1"/>
  <c r="E15" i="70"/>
  <c r="H15" i="69"/>
  <c r="I15" i="69"/>
  <c r="J14" i="69"/>
  <c r="J13" i="69"/>
  <c r="J15" i="69" s="1"/>
  <c r="J16" i="69" l="1"/>
  <c r="J17" i="69" s="1"/>
  <c r="J13" i="68"/>
  <c r="J14" i="68"/>
  <c r="G15" i="69"/>
  <c r="F15" i="69"/>
  <c r="E15" i="69"/>
  <c r="J16" i="68" l="1"/>
  <c r="J17" i="68" s="1"/>
  <c r="H15" i="68"/>
  <c r="I15" i="68"/>
  <c r="J15" i="68"/>
  <c r="G15" i="68"/>
  <c r="F15" i="68"/>
  <c r="E15" i="68"/>
  <c r="J17" i="67"/>
  <c r="J16" i="67"/>
  <c r="I15" i="67"/>
  <c r="J15" i="67"/>
  <c r="J14" i="67"/>
  <c r="J13" i="67"/>
  <c r="H15" i="67"/>
  <c r="G15" i="67" l="1"/>
  <c r="F15" i="67"/>
  <c r="E15" i="67"/>
  <c r="J14" i="66"/>
  <c r="J16" i="66" l="1"/>
  <c r="J15" i="66"/>
  <c r="I15" i="66"/>
  <c r="H15" i="66"/>
  <c r="G15" i="66"/>
  <c r="F15" i="66"/>
  <c r="E15" i="66"/>
  <c r="J17" i="66" l="1"/>
  <c r="J17" i="65"/>
  <c r="J16" i="65"/>
  <c r="H15" i="65"/>
  <c r="I15" i="65"/>
  <c r="J15" i="65"/>
  <c r="G15" i="65" l="1"/>
  <c r="F15" i="65"/>
  <c r="E15" i="65"/>
  <c r="J17" i="64"/>
  <c r="J16" i="64"/>
  <c r="H15" i="64"/>
  <c r="I15" i="64"/>
  <c r="J15" i="64"/>
  <c r="J14" i="64"/>
  <c r="G15" i="64" l="1"/>
  <c r="F15" i="64"/>
  <c r="E15" i="64"/>
  <c r="J17" i="63"/>
  <c r="J16" i="63"/>
  <c r="G15" i="63"/>
  <c r="H15" i="63"/>
  <c r="I15" i="63"/>
  <c r="J15" i="63"/>
  <c r="J14" i="63"/>
  <c r="J13" i="63"/>
  <c r="F15" i="63" l="1"/>
  <c r="J14" i="62"/>
  <c r="J15" i="62" s="1"/>
  <c r="J16" i="62" s="1"/>
  <c r="J17" i="62" s="1"/>
  <c r="J13" i="62"/>
  <c r="H15" i="62"/>
  <c r="I15" i="62"/>
  <c r="E15" i="63" l="1"/>
  <c r="G15" i="62"/>
  <c r="F15" i="62"/>
  <c r="E15" i="62"/>
  <c r="J17" i="61"/>
  <c r="H15" i="61"/>
  <c r="I15" i="61"/>
  <c r="J14" i="61"/>
  <c r="J13" i="61"/>
  <c r="J15" i="61" l="1"/>
  <c r="J16" i="61" s="1"/>
  <c r="G15" i="61"/>
  <c r="F15" i="61"/>
  <c r="E15" i="61"/>
  <c r="J17" i="60"/>
  <c r="J16" i="60"/>
  <c r="H15" i="60"/>
  <c r="I15" i="60"/>
  <c r="J14" i="60"/>
  <c r="J13" i="60"/>
  <c r="J15" i="60" l="1"/>
  <c r="G15" i="60"/>
  <c r="F15" i="60"/>
  <c r="E15" i="60"/>
  <c r="J17" i="59"/>
  <c r="J16" i="59"/>
  <c r="H15" i="59"/>
  <c r="I15" i="59"/>
  <c r="J15" i="59"/>
  <c r="J14" i="59"/>
  <c r="G15" i="59" l="1"/>
  <c r="F15" i="59"/>
  <c r="E15" i="59"/>
  <c r="J13" i="58" l="1"/>
  <c r="I15" i="58" l="1"/>
  <c r="H15" i="58"/>
  <c r="G15" i="58"/>
  <c r="F15" i="58"/>
  <c r="E15" i="58"/>
  <c r="J15" i="58"/>
  <c r="J19" i="57"/>
  <c r="J17" i="57"/>
  <c r="H16" i="57"/>
  <c r="I16" i="57"/>
  <c r="J14" i="57"/>
  <c r="J15" i="57"/>
  <c r="J16" i="57" s="1"/>
  <c r="J13" i="57"/>
  <c r="J16" i="58" l="1"/>
  <c r="J17" i="58" s="1"/>
  <c r="G16" i="57"/>
  <c r="F16" i="57"/>
  <c r="E16" i="57"/>
  <c r="H17" i="56" l="1"/>
  <c r="I17" i="56"/>
  <c r="J14" i="56"/>
  <c r="J17" i="56" s="1"/>
  <c r="J15" i="56"/>
  <c r="J16" i="56"/>
  <c r="J13" i="56"/>
  <c r="G17" i="56" l="1"/>
  <c r="F17" i="56"/>
  <c r="E17" i="56"/>
  <c r="J18" i="56" l="1"/>
  <c r="J20" i="56" s="1"/>
  <c r="J14" i="55"/>
  <c r="J15" i="55"/>
  <c r="J16" i="55"/>
  <c r="J13" i="55"/>
  <c r="H17" i="55" l="1"/>
  <c r="J17" i="55" s="1"/>
  <c r="J18" i="55" s="1"/>
  <c r="I17" i="55"/>
  <c r="J20" i="54"/>
  <c r="J18" i="54"/>
  <c r="H17" i="54"/>
  <c r="I17" i="54"/>
  <c r="J17" i="54"/>
  <c r="G17" i="55"/>
  <c r="F17" i="55"/>
  <c r="E17" i="55"/>
  <c r="G17" i="54"/>
  <c r="F17" i="54"/>
  <c r="E17" i="54"/>
  <c r="J20" i="55" l="1"/>
  <c r="G17" i="53"/>
  <c r="F17" i="53"/>
  <c r="E17" i="53"/>
  <c r="I17" i="52"/>
  <c r="J20" i="52"/>
  <c r="J18" i="52"/>
  <c r="H17" i="52"/>
  <c r="J17" i="52"/>
  <c r="G17" i="52" l="1"/>
  <c r="F17" i="52"/>
  <c r="E17" i="52"/>
  <c r="J16" i="52"/>
  <c r="J15" i="52"/>
  <c r="J13" i="52"/>
  <c r="J14" i="51" l="1"/>
  <c r="J15" i="51"/>
  <c r="J16" i="51"/>
  <c r="J17" i="51"/>
  <c r="J13" i="51"/>
  <c r="F18" i="51" l="1"/>
  <c r="G18" i="51"/>
  <c r="H18" i="51"/>
  <c r="I18" i="51"/>
  <c r="E18" i="51"/>
  <c r="J18" i="51"/>
  <c r="J19" i="51" l="1"/>
  <c r="J21" i="51" s="1"/>
  <c r="H18" i="50"/>
  <c r="I18" i="50"/>
  <c r="J14" i="50"/>
  <c r="J15" i="50"/>
  <c r="J16" i="50"/>
  <c r="J17" i="50"/>
  <c r="J13" i="50"/>
  <c r="J18" i="50" l="1"/>
  <c r="G18" i="50"/>
  <c r="F18" i="50"/>
  <c r="E18" i="50"/>
  <c r="J19" i="50" l="1"/>
  <c r="J21" i="50"/>
  <c r="I18" i="49"/>
  <c r="H18" i="49"/>
  <c r="G18" i="49"/>
  <c r="F18" i="49"/>
  <c r="E18" i="49"/>
  <c r="J17" i="49"/>
  <c r="J14" i="49"/>
  <c r="J13" i="49"/>
  <c r="J18" i="49" l="1"/>
  <c r="F18" i="48"/>
  <c r="G18" i="48"/>
  <c r="H18" i="48"/>
  <c r="I18" i="48"/>
  <c r="J14" i="48"/>
  <c r="J15" i="48"/>
  <c r="J16" i="48"/>
  <c r="J17" i="48"/>
  <c r="J13" i="48"/>
  <c r="J18" i="48" s="1"/>
  <c r="J22" i="48" s="1"/>
  <c r="J19" i="49" l="1"/>
  <c r="J21" i="49" s="1"/>
  <c r="J27" i="49" s="1"/>
  <c r="E18" i="48"/>
  <c r="F8" i="2" l="1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D7" i="2"/>
  <c r="D10" i="2" l="1"/>
  <c r="E10" i="2"/>
  <c r="B13" i="2" s="1"/>
  <c r="B15" i="2" s="1"/>
  <c r="B12" i="2"/>
  <c r="H10" i="2"/>
  <c r="F10" i="2"/>
  <c r="B14" i="2" s="1"/>
  <c r="G10" i="2"/>
</calcChain>
</file>

<file path=xl/sharedStrings.xml><?xml version="1.0" encoding="utf-8"?>
<sst xmlns="http://schemas.openxmlformats.org/spreadsheetml/2006/main" count="1083" uniqueCount="172">
  <si>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</si>
  <si>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</si>
  <si>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</si>
  <si>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</si>
  <si>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</si>
  <si>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</si>
  <si>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</si>
  <si>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</si>
  <si>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</si>
  <si>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</si>
  <si>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</si>
  <si>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</si>
  <si>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</si>
  <si>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</si>
  <si>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</si>
  <si>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</si>
  <si>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</si>
  <si>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</si>
  <si>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</si>
  <si>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</si>
  <si>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</si>
  <si>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</si>
  <si>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</si>
  <si>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</si>
  <si>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</si>
  <si>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</si>
  <si>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</si>
  <si>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</si>
  <si>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</si>
  <si>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</si>
  <si>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</si>
  <si>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</si>
  <si>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</si>
  <si>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</si>
  <si>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AKPOUE AMALAN ROSE</t>
  </si>
  <si>
    <t>03492664</t>
  </si>
  <si>
    <t>EHUI ASSANDE BAUDOUIN</t>
  </si>
  <si>
    <t>KOUADIO N'GORAN TEHODORE</t>
  </si>
  <si>
    <t>01510124</t>
  </si>
  <si>
    <t>TOHOUEI NANOU NADEGE</t>
  </si>
  <si>
    <t>06608218</t>
  </si>
  <si>
    <t xml:space="preserve">BILAN : MOIS DE </t>
  </si>
  <si>
    <t>N° CC:0513520V</t>
  </si>
  <si>
    <t>YOPOUGON NIANGON ADJAME BONIKRO EN BAS</t>
  </si>
  <si>
    <t>LOT N° ……….. - ILOT ………..</t>
  </si>
  <si>
    <t xml:space="preserve">01 BP 4859 ABIDJAN 01  </t>
  </si>
  <si>
    <t>B1</t>
  </si>
  <si>
    <t>B4</t>
  </si>
  <si>
    <t>B5</t>
  </si>
  <si>
    <t>B7</t>
  </si>
  <si>
    <t>B9</t>
  </si>
  <si>
    <t>BANHORO KANDOU AMIDOU</t>
  </si>
  <si>
    <t>COMMISSION CCGIM</t>
  </si>
  <si>
    <t>PENALITES</t>
  </si>
  <si>
    <t>42572459</t>
  </si>
  <si>
    <t>ESPECES</t>
  </si>
  <si>
    <t>CCGIM</t>
  </si>
  <si>
    <t>PRELEVEMENT DE 50 000 F CFA POUR LES TARVAUX</t>
  </si>
  <si>
    <t>03907179-07509162</t>
  </si>
  <si>
    <t>CENTRE D'IMPOSITION: YOP I</t>
  </si>
  <si>
    <t>FICHE D'ENCAISSEMENT : MOIS DE DECEMBRE 2018</t>
  </si>
  <si>
    <t>TROP VERSE  NOVEMBRE 2018</t>
  </si>
  <si>
    <t>11/01/19</t>
  </si>
  <si>
    <t>14/01/19</t>
  </si>
  <si>
    <t>TOTAL A VERSER LE 15/01/2019</t>
  </si>
  <si>
    <t>FICHE D'ENCAISSEMENT : MOIS DE JANVIER 2019</t>
  </si>
  <si>
    <t>11/02/19</t>
  </si>
  <si>
    <t>TOTAL A VERSER LE 16/02/2019</t>
  </si>
  <si>
    <t>DECOIFFEMENT TOLES LE 04/02/2019</t>
  </si>
  <si>
    <t>FIXATION ET ETANCHEITE DES TOLES LE 07/02/2019</t>
  </si>
  <si>
    <t>ETANCHEITE DE MURS LE 11/02/2019</t>
  </si>
  <si>
    <t>MONTANT A VERSER JANVIER 2019</t>
  </si>
  <si>
    <t>16/02/19</t>
  </si>
  <si>
    <t>FICHE D'ENCAISSEMENT : MOIS DE FEVRIER 2019</t>
  </si>
  <si>
    <t>19/02/19</t>
  </si>
  <si>
    <t>11/03/19</t>
  </si>
  <si>
    <t>TOTAL A VERSER LE 26/03/2019</t>
  </si>
  <si>
    <t>26/03/19</t>
  </si>
  <si>
    <t>FICHE D'ENCAISSEMENT : MOIS DE MARS 2019</t>
  </si>
  <si>
    <t>09/04/10</t>
  </si>
  <si>
    <t>10/04/19</t>
  </si>
  <si>
    <t>09/04/19</t>
  </si>
  <si>
    <t>15/04/19</t>
  </si>
  <si>
    <t>TOTAL A VERSER LE 13/04/2019</t>
  </si>
  <si>
    <t>FICHE D'ENCAISSEMENT : MOIS D'AVRIL 2019</t>
  </si>
  <si>
    <t>09/05/19</t>
  </si>
  <si>
    <t>TOTAL A VERSER LE …../05/2019</t>
  </si>
  <si>
    <t>IL A LIBERE L'APPARTEMENT EN AVRIL 2019</t>
  </si>
  <si>
    <t>13/05/19</t>
  </si>
  <si>
    <t>FICHE D'ENCAISSEMENT : MOIS DE MAI 2019</t>
  </si>
  <si>
    <t>TOTAL A VERSER LE 13/05/2019</t>
  </si>
  <si>
    <t>10/16/19</t>
  </si>
  <si>
    <t>13/06/19</t>
  </si>
  <si>
    <t>FICHE D'ENCAISSEMENT : MOIS DE JUIN 2019</t>
  </si>
  <si>
    <t>FICHE D'ENCAISSEMENT : MOIS DE JUILLET 2019</t>
  </si>
  <si>
    <t>11/07/19</t>
  </si>
  <si>
    <t>TOTAL A VERSER LE 13/07/2019</t>
  </si>
  <si>
    <t>12/08/19</t>
  </si>
  <si>
    <t>17/08/19</t>
  </si>
  <si>
    <t>TOTAL A VERSER LE 17/08/2019</t>
  </si>
  <si>
    <t>FICHE D'ENCAISSEMENT : MOIS D'AOUT 2019</t>
  </si>
  <si>
    <t>11/09/19</t>
  </si>
  <si>
    <t>14/09/19</t>
  </si>
  <si>
    <t>FICHE D'ENCAISSEMENT : MOIS DE SEPTEMBRE 2019</t>
  </si>
  <si>
    <t>A LIBERE LE STUDIO EN SEPTEMBRE 2019</t>
  </si>
  <si>
    <t>TOTAL A VERSER LE 14/09/2019</t>
  </si>
  <si>
    <t>14/10/19</t>
  </si>
  <si>
    <t>CAUTION</t>
  </si>
  <si>
    <t>12/10/19</t>
  </si>
  <si>
    <t>ORANGE MONEY</t>
  </si>
  <si>
    <t>16/10/19</t>
  </si>
  <si>
    <t>TOTAL A VERSER LE 16/10/2019</t>
  </si>
  <si>
    <t>FICHE D'ENCAISSEMENT : MOIS D'OCTOBRE 2019</t>
  </si>
  <si>
    <t>16/10/19 ESP</t>
  </si>
  <si>
    <t>11/11/19</t>
  </si>
  <si>
    <t>TOTAL A VERSER LE ,,,,/11/2019</t>
  </si>
  <si>
    <t>16/11/19</t>
  </si>
  <si>
    <t>FICHE D'ENCAISSEMENT : MOIS DE NOVEMBRE 2019</t>
  </si>
  <si>
    <t>10/12/19</t>
  </si>
  <si>
    <t>TOTAL A VERSER LE          /12/2019</t>
  </si>
  <si>
    <t>13/12/19</t>
  </si>
  <si>
    <t>TOTAL A VERSER LE       14/01/2020</t>
  </si>
  <si>
    <t>08/01/20</t>
  </si>
  <si>
    <t>14/01/20</t>
  </si>
  <si>
    <t>FICHE D'ENCAISSEMENT : MOIS DE DECEMBRE 2019</t>
  </si>
  <si>
    <t>FICHE D'ENCAISSEMENT : MOIS DE JANVIER 2020</t>
  </si>
  <si>
    <t>10/02/20</t>
  </si>
  <si>
    <t>13/02/20</t>
  </si>
  <si>
    <t>FICHE D'ENCAISSEMENT : MOIS DE FEVRIER 2020</t>
  </si>
  <si>
    <t>FICHE D'ENCAISSEMENT : MOIS DE  MARS 2020</t>
  </si>
  <si>
    <t>09/03/20</t>
  </si>
  <si>
    <t>TOTAL A VERSER LE       12/02/2020</t>
  </si>
  <si>
    <t>13/03/20</t>
  </si>
  <si>
    <t>TOTAL A VERSER LE      …../03/2020</t>
  </si>
  <si>
    <t>TOTAL A VERSER LE      13/04/2020</t>
  </si>
  <si>
    <t>09/04/20</t>
  </si>
  <si>
    <t>13/04/20</t>
  </si>
  <si>
    <t>FICHE D'ENCAISSEMENT : MOIS D'AVRIL 2020</t>
  </si>
  <si>
    <t>TOTAL A VERSER LE     12/05/2020</t>
  </si>
  <si>
    <t>09/05/20</t>
  </si>
  <si>
    <t>12/05/20</t>
  </si>
  <si>
    <t>FICHE D'ENCAISSEMENT : MOIS DE MAI 2020</t>
  </si>
  <si>
    <t>TOTAL A VERSER LE     …../06/2020</t>
  </si>
  <si>
    <t>13/06/20</t>
  </si>
  <si>
    <t>FICHE D'ENCAISSEMENT : MOIS DE JUIN 2020</t>
  </si>
  <si>
    <t>11/07/20</t>
  </si>
  <si>
    <t>12/07/20</t>
  </si>
  <si>
    <t>FICHE D'ENCAISSEMENT : MOIS DE JUILLET 2020</t>
  </si>
  <si>
    <t>TOTAL A VERSER LE     …../08/2020</t>
  </si>
  <si>
    <t>14/06 /20 OM</t>
  </si>
  <si>
    <t>TOTAL A VERSER LE     12/07/2020</t>
  </si>
  <si>
    <t>11/08/20</t>
  </si>
  <si>
    <t>ORANGE</t>
  </si>
  <si>
    <t>12/08/20</t>
  </si>
  <si>
    <t>TOTAL A VERSER LE     …../09/2020</t>
  </si>
  <si>
    <t>FICHE D'ENCAISSEMENT : MOIS DE SEPTEMBRE 2020</t>
  </si>
  <si>
    <t>TOTAL A VERSER LE     …../10/2020</t>
  </si>
  <si>
    <t>FICHE D'ENCAISSEMENT : MOIS D'AOUT 2020</t>
  </si>
  <si>
    <t>12/09/20</t>
  </si>
  <si>
    <t>13/10/20</t>
  </si>
  <si>
    <t>TOTAL A VERSER LE     …../11/2020</t>
  </si>
  <si>
    <t>FICHE D'ENCAISSEMENT : MOIS D'OCTOBRE 2020</t>
  </si>
  <si>
    <t>11/10/20</t>
  </si>
  <si>
    <t>19/09 OM</t>
  </si>
  <si>
    <t>11/11/20</t>
  </si>
  <si>
    <t>13/11/20</t>
  </si>
  <si>
    <t>FICHE D'ENCAISSEMENT : MOIS DE NOVEMBRE 2020</t>
  </si>
  <si>
    <t>LIBERE LE STUDIO B7 FIN NOVEMBRE 2020 DOIT 181 000</t>
  </si>
  <si>
    <t>07/12/20</t>
  </si>
  <si>
    <t>TOTAL A VERSER LE     13/12/2020</t>
  </si>
  <si>
    <t>13/12/20</t>
  </si>
  <si>
    <t>FICHE D'ENCAISSEMENT : MOIS DE DECEMBRE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</si>
</sst>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49" fontId="0" fillId="0" borderId="1" xfId="0" applyNumberForma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64" fontId="10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1" xfId="0" applyNumberFormat="1" applyFon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/>
    </xf>
    <xf numFmtId="164" fontId="3" fillId="0" borderId="6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120" t="s">
        <v>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18.75" x14ac:dyDescent="0.3">
      <c r="A2" s="16" t="s">
        <v>22</v>
      </c>
      <c r="C2" s="17" t="s">
        <v>26</v>
      </c>
      <c r="F2" s="17"/>
      <c r="H2" s="17" t="s">
        <v>42</v>
      </c>
      <c r="I2" s="17"/>
    </row>
    <row r="3" spans="1:11" ht="18.75" x14ac:dyDescent="0.3">
      <c r="A3" s="16" t="s">
        <v>23</v>
      </c>
      <c r="C3" s="17" t="s">
        <v>43</v>
      </c>
      <c r="F3" s="17"/>
      <c r="G3" s="17" t="s">
        <v>44</v>
      </c>
      <c r="I3" s="17"/>
    </row>
    <row r="4" spans="1:11" ht="18.75" x14ac:dyDescent="0.3">
      <c r="A4" s="16" t="s">
        <v>24</v>
      </c>
      <c r="B4" s="121" t="s">
        <v>45</v>
      </c>
      <c r="C4" s="121"/>
      <c r="D4" s="121"/>
      <c r="E4" s="121"/>
      <c r="F4" s="122" t="s">
        <v>31</v>
      </c>
      <c r="G4" s="122"/>
      <c r="H4" s="23" t="s">
        <v>32</v>
      </c>
      <c r="I4" s="18"/>
      <c r="J4" s="18"/>
    </row>
    <row r="6" spans="1:11" ht="18.75" x14ac:dyDescent="0.3">
      <c r="A6" s="4" t="s">
        <v>10</v>
      </c>
      <c r="B6" s="4" t="s">
        <v>11</v>
      </c>
      <c r="C6" s="4" t="s">
        <v>12</v>
      </c>
      <c r="D6" s="5">
        <v>0.05</v>
      </c>
      <c r="E6" s="5">
        <v>0.1</v>
      </c>
      <c r="F6" s="6" t="s">
        <v>13</v>
      </c>
      <c r="G6" s="6" t="s">
        <v>14</v>
      </c>
      <c r="H6" s="7" t="s">
        <v>15</v>
      </c>
    </row>
    <row r="7" spans="1:11" ht="18.75" x14ac:dyDescent="0.3">
      <c r="A7" s="13"/>
      <c r="B7" s="3">
        <v>0</v>
      </c>
      <c r="C7" s="3">
        <v>0</v>
      </c>
      <c r="D7" s="8">
        <f t="shared" ref="D7:D9" si="0">C7*0.05</f>
        <v>0</v>
      </c>
      <c r="E7" s="8">
        <f t="shared" ref="E7:E9" si="1">B7*0.1</f>
        <v>0</v>
      </c>
      <c r="F7" s="8">
        <f t="shared" ref="F7:F9" si="2">(B7+C7)*0.15</f>
        <v>0</v>
      </c>
      <c r="G7" s="8">
        <f t="shared" ref="G7" si="3">C7*0.15</f>
        <v>0</v>
      </c>
      <c r="H7" s="8">
        <f t="shared" ref="H7:H9" si="4">B7*0.75</f>
        <v>0</v>
      </c>
    </row>
    <row r="8" spans="1:11" ht="18.75" x14ac:dyDescent="0.3">
      <c r="A8" s="13"/>
      <c r="B8" s="3"/>
      <c r="C8" s="3"/>
      <c r="D8" s="8">
        <f t="shared" si="0"/>
        <v>0</v>
      </c>
      <c r="E8" s="8">
        <f t="shared" si="1"/>
        <v>0</v>
      </c>
      <c r="F8" s="8">
        <f t="shared" si="2"/>
        <v>0</v>
      </c>
      <c r="G8" s="8"/>
      <c r="H8" s="8">
        <f t="shared" si="4"/>
        <v>0</v>
      </c>
    </row>
    <row r="9" spans="1:11" ht="18.75" x14ac:dyDescent="0.3">
      <c r="A9" s="13"/>
      <c r="B9" s="3"/>
      <c r="C9" s="3"/>
      <c r="D9" s="8">
        <f t="shared" si="0"/>
        <v>0</v>
      </c>
      <c r="E9" s="8">
        <f t="shared" si="1"/>
        <v>0</v>
      </c>
      <c r="F9" s="8">
        <f t="shared" si="2"/>
        <v>0</v>
      </c>
      <c r="G9" s="8">
        <f>C9*0.8</f>
        <v>0</v>
      </c>
      <c r="H9" s="8">
        <f t="shared" si="4"/>
        <v>0</v>
      </c>
    </row>
    <row r="10" spans="1:11" ht="18.75" x14ac:dyDescent="0.3">
      <c r="A10" s="4" t="s">
        <v>16</v>
      </c>
      <c r="B10" s="4">
        <f>SUM(B7:B9)</f>
        <v>0</v>
      </c>
      <c r="C10" s="4">
        <f>SUM(C7:C9)</f>
        <v>0</v>
      </c>
      <c r="D10" s="6">
        <f>SUM(D7:D9)</f>
        <v>0</v>
      </c>
      <c r="E10" s="6">
        <f>SUM(E7:E9)</f>
        <v>0</v>
      </c>
      <c r="F10" s="6">
        <f>SUM(F7:F9)</f>
        <v>0</v>
      </c>
      <c r="G10" s="8">
        <f>SUM(G9:G9)</f>
        <v>0</v>
      </c>
      <c r="H10" s="8">
        <f>SUM(H7:H9)</f>
        <v>0</v>
      </c>
    </row>
    <row r="11" spans="1:11" x14ac:dyDescent="0.25">
      <c r="D11" s="9"/>
      <c r="E11" s="9"/>
      <c r="F11" s="9"/>
      <c r="G11" s="9"/>
      <c r="H11" s="9"/>
    </row>
    <row r="12" spans="1:11" ht="21" x14ac:dyDescent="0.35">
      <c r="A12" s="14" t="s">
        <v>25</v>
      </c>
      <c r="B12" s="11">
        <f>B10+C10</f>
        <v>0</v>
      </c>
    </row>
    <row r="13" spans="1:11" ht="21" x14ac:dyDescent="0.35">
      <c r="A13" s="10" t="s">
        <v>17</v>
      </c>
      <c r="B13" s="11">
        <f>D10+E10</f>
        <v>0</v>
      </c>
    </row>
    <row r="14" spans="1:11" ht="21" x14ac:dyDescent="0.35">
      <c r="A14" s="10" t="s">
        <v>18</v>
      </c>
      <c r="B14" s="11">
        <f>F10</f>
        <v>0</v>
      </c>
    </row>
    <row r="15" spans="1:11" ht="18.75" x14ac:dyDescent="0.3">
      <c r="A15" s="12" t="s">
        <v>19</v>
      </c>
      <c r="B15" s="12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workbookViewId="0">
      <selection activeCell="F17" sqref="F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100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66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7"/>
      <c r="H6" s="17" t="s">
        <v>29</v>
      </c>
      <c r="I6" s="17"/>
      <c r="L6" s="28"/>
    </row>
    <row r="7" spans="1:12" ht="18.75" x14ac:dyDescent="0.3">
      <c r="B7" s="36"/>
      <c r="D7" s="67" t="s">
        <v>30</v>
      </c>
      <c r="E7" s="67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67"/>
      <c r="E9" s="67"/>
      <c r="F9" s="67"/>
      <c r="G9" s="67"/>
      <c r="H9" s="67"/>
      <c r="I9" s="67"/>
      <c r="J9" s="67"/>
      <c r="K9" s="17"/>
      <c r="L9" s="17"/>
    </row>
    <row r="10" spans="1:12" ht="17.25" customHeight="1" x14ac:dyDescent="0.35">
      <c r="E10" s="127" t="s">
        <v>33</v>
      </c>
      <c r="F10" s="127"/>
      <c r="G10" s="68"/>
      <c r="H10" s="36"/>
    </row>
    <row r="11" spans="1:12" ht="7.5" customHeight="1" x14ac:dyDescent="0.35">
      <c r="E11" s="21"/>
      <c r="F11" s="21"/>
      <c r="G11" s="68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22000</v>
      </c>
      <c r="G13" s="30">
        <v>13500</v>
      </c>
      <c r="H13" s="15"/>
      <c r="I13" s="15"/>
      <c r="J13" s="15">
        <f>SUM(H13:I13)</f>
        <v>0</v>
      </c>
      <c r="K13" s="32"/>
      <c r="L13" s="43"/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195500</v>
      </c>
      <c r="G14" s="30">
        <v>25500</v>
      </c>
      <c r="H14" s="15"/>
      <c r="I14" s="42"/>
      <c r="J14" s="15">
        <f t="shared" ref="J14:J16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25500</v>
      </c>
      <c r="G15" s="30">
        <v>10500</v>
      </c>
      <c r="H15" s="15">
        <v>15000</v>
      </c>
      <c r="I15" s="15"/>
      <c r="J15" s="15">
        <f t="shared" si="0"/>
        <v>15000</v>
      </c>
      <c r="K15" s="32" t="s">
        <v>101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15">
        <v>7500</v>
      </c>
      <c r="G16" s="30">
        <v>7500</v>
      </c>
      <c r="H16" s="15">
        <v>15000</v>
      </c>
      <c r="I16" s="15"/>
      <c r="J16" s="15">
        <f t="shared" si="0"/>
        <v>15000</v>
      </c>
      <c r="K16" s="32" t="s">
        <v>101</v>
      </c>
      <c r="L16" s="43" t="s">
        <v>55</v>
      </c>
    </row>
    <row r="17" spans="1:12" ht="21" customHeight="1" x14ac:dyDescent="0.25">
      <c r="A17" s="128" t="s">
        <v>7</v>
      </c>
      <c r="B17" s="128"/>
      <c r="C17" s="128"/>
      <c r="D17" s="128"/>
      <c r="E17" s="34">
        <f t="shared" ref="E17:J17" si="1">SUM(E13:E16)</f>
        <v>60000</v>
      </c>
      <c r="F17" s="34">
        <f t="shared" si="1"/>
        <v>250500</v>
      </c>
      <c r="G17" s="41">
        <f t="shared" si="1"/>
        <v>57000</v>
      </c>
      <c r="H17" s="41">
        <f t="shared" si="1"/>
        <v>30000</v>
      </c>
      <c r="I17" s="41">
        <f t="shared" si="1"/>
        <v>0</v>
      </c>
      <c r="J17" s="41">
        <f t="shared" si="1"/>
        <v>30000</v>
      </c>
      <c r="K17" s="35" t="s">
        <v>102</v>
      </c>
      <c r="L17" s="35" t="s">
        <v>56</v>
      </c>
    </row>
    <row r="18" spans="1:12" ht="15.75" x14ac:dyDescent="0.25">
      <c r="A18" s="123" t="s">
        <v>52</v>
      </c>
      <c r="B18" s="123"/>
      <c r="C18" s="123"/>
      <c r="D18" s="123"/>
      <c r="E18" s="123"/>
      <c r="F18" s="123"/>
      <c r="G18" s="123"/>
      <c r="H18" s="123"/>
      <c r="I18" s="123"/>
      <c r="J18" s="29">
        <f>-J17*0.1</f>
        <v>-3000</v>
      </c>
      <c r="K18" s="28"/>
      <c r="L18" s="28"/>
    </row>
    <row r="19" spans="1:12" ht="15.75" x14ac:dyDescent="0.25">
      <c r="A19" s="124" t="s">
        <v>57</v>
      </c>
      <c r="B19" s="124"/>
      <c r="C19" s="124"/>
      <c r="D19" s="124"/>
      <c r="E19" s="124"/>
      <c r="F19" s="124"/>
      <c r="G19" s="124"/>
      <c r="H19" s="124"/>
      <c r="I19" s="124"/>
      <c r="J19" s="29"/>
      <c r="K19" s="28"/>
      <c r="L19" s="28"/>
    </row>
    <row r="20" spans="1:12" ht="15.75" x14ac:dyDescent="0.25">
      <c r="A20" s="123" t="s">
        <v>105</v>
      </c>
      <c r="B20" s="123"/>
      <c r="C20" s="123"/>
      <c r="D20" s="123"/>
      <c r="E20" s="123"/>
      <c r="F20" s="123"/>
      <c r="G20" s="123"/>
      <c r="H20" s="123"/>
      <c r="I20" s="123"/>
      <c r="J20" s="29">
        <f>SUM(J17:J19)</f>
        <v>27000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  <c r="F26" s="36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8"/>
    </row>
  </sheetData>
  <mergeCells count="9">
    <mergeCell ref="A18:I18"/>
    <mergeCell ref="A19:I19"/>
    <mergeCell ref="A20:I20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Layout" zoomScale="95" zoomScalePageLayoutView="95" workbookViewId="0">
      <selection activeCell="G15" sqref="F15:G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103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69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70"/>
      <c r="H6" s="17" t="s">
        <v>29</v>
      </c>
      <c r="I6" s="17"/>
      <c r="L6" s="28"/>
    </row>
    <row r="7" spans="1:12" ht="18.75" x14ac:dyDescent="0.3">
      <c r="B7" s="36"/>
      <c r="D7" s="70" t="s">
        <v>30</v>
      </c>
      <c r="E7" s="70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70"/>
      <c r="E9" s="70"/>
      <c r="F9" s="70"/>
      <c r="G9" s="70"/>
      <c r="H9" s="70"/>
      <c r="I9" s="70"/>
      <c r="J9" s="70"/>
      <c r="K9" s="17"/>
      <c r="L9" s="17"/>
    </row>
    <row r="10" spans="1:12" ht="17.25" customHeight="1" x14ac:dyDescent="0.35">
      <c r="E10" s="127" t="s">
        <v>33</v>
      </c>
      <c r="F10" s="127"/>
      <c r="G10" s="71"/>
      <c r="H10" s="36"/>
    </row>
    <row r="11" spans="1:12" ht="7.5" customHeight="1" x14ac:dyDescent="0.35">
      <c r="E11" s="21"/>
      <c r="F11" s="21"/>
      <c r="G11" s="71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38500</v>
      </c>
      <c r="G13" s="30">
        <v>15000</v>
      </c>
      <c r="H13" s="15">
        <v>15000</v>
      </c>
      <c r="I13" s="15">
        <v>30000</v>
      </c>
      <c r="J13" s="15">
        <f>SUM(H13:I13)</f>
        <v>45000</v>
      </c>
      <c r="K13" s="32" t="s">
        <v>106</v>
      </c>
      <c r="L13" s="43" t="s">
        <v>107</v>
      </c>
    </row>
    <row r="14" spans="1:12" ht="21" customHeight="1" x14ac:dyDescent="0.25">
      <c r="A14" s="2">
        <v>2</v>
      </c>
      <c r="B14" s="19" t="s">
        <v>34</v>
      </c>
      <c r="C14" s="24" t="s">
        <v>49</v>
      </c>
      <c r="D14" s="20" t="s">
        <v>35</v>
      </c>
      <c r="E14" s="15">
        <v>15000</v>
      </c>
      <c r="F14" s="15">
        <v>25500</v>
      </c>
      <c r="G14" s="30">
        <v>10500</v>
      </c>
      <c r="H14" s="15"/>
      <c r="I14" s="15"/>
      <c r="J14" s="15">
        <f t="shared" ref="J14:J15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51</v>
      </c>
      <c r="C15" s="24" t="s">
        <v>50</v>
      </c>
      <c r="D15" s="20" t="s">
        <v>54</v>
      </c>
      <c r="E15" s="15">
        <v>15000</v>
      </c>
      <c r="F15" s="30">
        <v>7500</v>
      </c>
      <c r="G15" s="30">
        <v>7500</v>
      </c>
      <c r="H15" s="15">
        <v>15000</v>
      </c>
      <c r="I15" s="15"/>
      <c r="J15" s="15">
        <f t="shared" si="0"/>
        <v>15000</v>
      </c>
      <c r="K15" s="32" t="s">
        <v>108</v>
      </c>
      <c r="L15" s="75" t="s">
        <v>109</v>
      </c>
    </row>
    <row r="16" spans="1:12" ht="21" customHeight="1" x14ac:dyDescent="0.25">
      <c r="A16" s="128" t="s">
        <v>7</v>
      </c>
      <c r="B16" s="128"/>
      <c r="C16" s="128"/>
      <c r="D16" s="128"/>
      <c r="E16" s="34">
        <f>SUM(E13:E15)</f>
        <v>45000</v>
      </c>
      <c r="F16" s="34">
        <f>SUM(F13:F15)</f>
        <v>71500</v>
      </c>
      <c r="G16" s="41">
        <f>SUM(G13:G15)</f>
        <v>33000</v>
      </c>
      <c r="H16" s="41">
        <f t="shared" ref="H16:J16" si="1">SUM(H13:H15)</f>
        <v>30000</v>
      </c>
      <c r="I16" s="41">
        <f t="shared" si="1"/>
        <v>30000</v>
      </c>
      <c r="J16" s="41">
        <f t="shared" si="1"/>
        <v>60000</v>
      </c>
      <c r="K16" s="35" t="s">
        <v>110</v>
      </c>
      <c r="L16" s="35" t="s">
        <v>56</v>
      </c>
    </row>
    <row r="17" spans="1:12" ht="15.75" x14ac:dyDescent="0.25">
      <c r="A17" s="123" t="s">
        <v>52</v>
      </c>
      <c r="B17" s="123"/>
      <c r="C17" s="123"/>
      <c r="D17" s="123"/>
      <c r="E17" s="123"/>
      <c r="F17" s="123"/>
      <c r="G17" s="123"/>
      <c r="H17" s="123"/>
      <c r="I17" s="123"/>
      <c r="J17" s="29">
        <f>-J16*0.1</f>
        <v>-6000</v>
      </c>
      <c r="K17" s="28"/>
      <c r="L17" s="28"/>
    </row>
    <row r="18" spans="1:12" ht="15.75" x14ac:dyDescent="0.25">
      <c r="A18" s="124" t="s">
        <v>57</v>
      </c>
      <c r="B18" s="124"/>
      <c r="C18" s="124"/>
      <c r="D18" s="124"/>
      <c r="E18" s="124"/>
      <c r="F18" s="124"/>
      <c r="G18" s="124"/>
      <c r="H18" s="124"/>
      <c r="I18" s="124"/>
      <c r="J18" s="29">
        <v>-50000</v>
      </c>
      <c r="K18" s="28"/>
      <c r="L18" s="28"/>
    </row>
    <row r="19" spans="1:12" ht="15.75" x14ac:dyDescent="0.25">
      <c r="A19" s="123" t="s">
        <v>111</v>
      </c>
      <c r="B19" s="123"/>
      <c r="C19" s="123"/>
      <c r="D19" s="123"/>
      <c r="E19" s="123"/>
      <c r="F19" s="123"/>
      <c r="G19" s="123"/>
      <c r="H19" s="123"/>
      <c r="I19" s="123"/>
      <c r="J19" s="29">
        <f>SUM(J16:J18)</f>
        <v>4000</v>
      </c>
      <c r="K19" s="28"/>
      <c r="L19" s="28"/>
    </row>
    <row r="20" spans="1:12" ht="6" customHeight="1" x14ac:dyDescent="0.25">
      <c r="A20" s="36"/>
      <c r="J20" s="33"/>
      <c r="K20" s="28"/>
      <c r="L20" s="28"/>
    </row>
    <row r="21" spans="1:12" ht="2.25" customHeight="1" x14ac:dyDescent="0.25"/>
    <row r="22" spans="1:12" ht="18.75" x14ac:dyDescent="0.25">
      <c r="A22" s="2">
        <v>2</v>
      </c>
      <c r="B22" s="19" t="s">
        <v>39</v>
      </c>
      <c r="C22" s="24" t="s">
        <v>47</v>
      </c>
      <c r="D22" s="20" t="s">
        <v>40</v>
      </c>
      <c r="E22" s="15">
        <v>15000</v>
      </c>
      <c r="F22" s="15">
        <v>195500</v>
      </c>
      <c r="G22" s="30">
        <v>25500</v>
      </c>
      <c r="H22" s="131" t="s">
        <v>104</v>
      </c>
      <c r="I22" s="132"/>
      <c r="J22" s="132"/>
      <c r="K22" s="132"/>
      <c r="L22" s="133"/>
    </row>
    <row r="23" spans="1:12" ht="15.75" x14ac:dyDescent="0.25">
      <c r="E23" s="37"/>
      <c r="F23" s="36"/>
    </row>
    <row r="24" spans="1:12" ht="15.75" x14ac:dyDescent="0.25">
      <c r="E24" s="37"/>
      <c r="F24" s="36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8"/>
    </row>
  </sheetData>
  <mergeCells count="10">
    <mergeCell ref="A17:I17"/>
    <mergeCell ref="A18:I18"/>
    <mergeCell ref="A19:I19"/>
    <mergeCell ref="H22:L22"/>
    <mergeCell ref="A4:K4"/>
    <mergeCell ref="F7:H7"/>
    <mergeCell ref="I7:J7"/>
    <mergeCell ref="A8:L8"/>
    <mergeCell ref="E10:F10"/>
    <mergeCell ref="A16:D1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F21" sqref="F2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112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72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73"/>
      <c r="H6" s="17" t="s">
        <v>29</v>
      </c>
      <c r="I6" s="17"/>
      <c r="L6" s="28"/>
    </row>
    <row r="7" spans="1:12" ht="18.75" x14ac:dyDescent="0.3">
      <c r="B7" s="36"/>
      <c r="D7" s="73" t="s">
        <v>30</v>
      </c>
      <c r="E7" s="73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73"/>
      <c r="E9" s="73"/>
      <c r="F9" s="73"/>
      <c r="G9" s="73"/>
      <c r="H9" s="73"/>
      <c r="I9" s="73"/>
      <c r="J9" s="73"/>
      <c r="K9" s="17"/>
      <c r="L9" s="17"/>
    </row>
    <row r="10" spans="1:12" ht="17.25" customHeight="1" x14ac:dyDescent="0.35">
      <c r="E10" s="127" t="s">
        <v>33</v>
      </c>
      <c r="F10" s="127"/>
      <c r="G10" s="74"/>
      <c r="H10" s="36"/>
    </row>
    <row r="11" spans="1:12" ht="7.5" customHeight="1" x14ac:dyDescent="0.35">
      <c r="E11" s="21"/>
      <c r="F11" s="21"/>
      <c r="G11" s="74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42000</v>
      </c>
      <c r="G13" s="30">
        <v>12000</v>
      </c>
      <c r="H13" s="15">
        <v>15000</v>
      </c>
      <c r="I13" s="15">
        <v>15000</v>
      </c>
      <c r="J13" s="15">
        <f>SUM(H13:I13)</f>
        <v>30000</v>
      </c>
      <c r="K13" s="32" t="s">
        <v>114</v>
      </c>
      <c r="L13" s="43" t="s">
        <v>113</v>
      </c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7500</v>
      </c>
      <c r="G14" s="15">
        <v>7500</v>
      </c>
      <c r="H14" s="15"/>
      <c r="I14" s="15"/>
      <c r="J14" s="15"/>
      <c r="K14" s="32"/>
      <c r="L14" s="75"/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0">SUM(E13:E14)</f>
        <v>30000</v>
      </c>
      <c r="F15" s="34">
        <f t="shared" si="0"/>
        <v>49500</v>
      </c>
      <c r="G15" s="41">
        <f t="shared" si="0"/>
        <v>19500</v>
      </c>
      <c r="H15" s="41">
        <f t="shared" si="0"/>
        <v>15000</v>
      </c>
      <c r="I15" s="41">
        <f t="shared" si="0"/>
        <v>15000</v>
      </c>
      <c r="J15" s="41">
        <f t="shared" si="0"/>
        <v>30000</v>
      </c>
      <c r="K15" s="35" t="s">
        <v>116</v>
      </c>
      <c r="L15" s="35" t="s">
        <v>56</v>
      </c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-3000</v>
      </c>
      <c r="K16" s="28"/>
      <c r="L16" s="28"/>
    </row>
    <row r="17" spans="1:12" ht="15.75" x14ac:dyDescent="0.25">
      <c r="A17" s="123" t="s">
        <v>115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27000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F21" sqref="F2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117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76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77"/>
      <c r="H6" s="17" t="s">
        <v>29</v>
      </c>
      <c r="I6" s="17"/>
      <c r="L6" s="28"/>
    </row>
    <row r="7" spans="1:12" ht="18.75" x14ac:dyDescent="0.3">
      <c r="B7" s="36"/>
      <c r="D7" s="77" t="s">
        <v>30</v>
      </c>
      <c r="E7" s="77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77"/>
      <c r="E9" s="77"/>
      <c r="F9" s="77"/>
      <c r="G9" s="77"/>
      <c r="H9" s="77"/>
      <c r="I9" s="77"/>
      <c r="J9" s="77"/>
      <c r="K9" s="17"/>
      <c r="L9" s="17"/>
    </row>
    <row r="10" spans="1:12" ht="17.25" customHeight="1" x14ac:dyDescent="0.35">
      <c r="E10" s="127" t="s">
        <v>33</v>
      </c>
      <c r="F10" s="127"/>
      <c r="G10" s="78"/>
      <c r="H10" s="36"/>
    </row>
    <row r="11" spans="1:12" ht="7.5" customHeight="1" x14ac:dyDescent="0.35">
      <c r="E11" s="21"/>
      <c r="F11" s="21"/>
      <c r="G11" s="78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27000</v>
      </c>
      <c r="G13" s="30">
        <v>12000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24000</v>
      </c>
      <c r="G14" s="30">
        <v>9000</v>
      </c>
      <c r="H14" s="15">
        <v>15000</v>
      </c>
      <c r="I14" s="15">
        <v>5000</v>
      </c>
      <c r="J14" s="15">
        <f>SUM(H14:I14)</f>
        <v>20000</v>
      </c>
      <c r="K14" s="32" t="s">
        <v>118</v>
      </c>
      <c r="L14" s="75" t="s">
        <v>109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0">SUM(E13:E14)</f>
        <v>30000</v>
      </c>
      <c r="F15" s="34">
        <f t="shared" si="0"/>
        <v>51000</v>
      </c>
      <c r="G15" s="41">
        <f t="shared" si="0"/>
        <v>21000</v>
      </c>
      <c r="H15" s="41">
        <f t="shared" si="0"/>
        <v>15000</v>
      </c>
      <c r="I15" s="41">
        <f t="shared" si="0"/>
        <v>5000</v>
      </c>
      <c r="J15" s="41">
        <f t="shared" si="0"/>
        <v>20000</v>
      </c>
      <c r="K15" s="35" t="s">
        <v>120</v>
      </c>
      <c r="L15" s="35" t="s">
        <v>56</v>
      </c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-2000</v>
      </c>
      <c r="K16" s="28"/>
      <c r="L16" s="28"/>
    </row>
    <row r="17" spans="1:12" ht="15.75" x14ac:dyDescent="0.25">
      <c r="A17" s="123" t="s">
        <v>119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18000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G15" sqref="G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124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79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80"/>
      <c r="H6" s="17" t="s">
        <v>29</v>
      </c>
      <c r="I6" s="17"/>
      <c r="L6" s="28"/>
    </row>
    <row r="7" spans="1:12" ht="18.75" x14ac:dyDescent="0.3">
      <c r="B7" s="36"/>
      <c r="D7" s="80" t="s">
        <v>30</v>
      </c>
      <c r="E7" s="80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80"/>
      <c r="E9" s="80"/>
      <c r="F9" s="80"/>
      <c r="G9" s="80"/>
      <c r="H9" s="80"/>
      <c r="I9" s="80"/>
      <c r="J9" s="80"/>
      <c r="K9" s="17"/>
      <c r="L9" s="17"/>
    </row>
    <row r="10" spans="1:12" ht="17.25" customHeight="1" x14ac:dyDescent="0.35">
      <c r="E10" s="127" t="s">
        <v>33</v>
      </c>
      <c r="F10" s="127"/>
      <c r="G10" s="81"/>
      <c r="H10" s="36"/>
    </row>
    <row r="11" spans="1:12" ht="7.5" customHeight="1" x14ac:dyDescent="0.35">
      <c r="E11" s="21"/>
      <c r="F11" s="21"/>
      <c r="G11" s="81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44500</v>
      </c>
      <c r="G13" s="30">
        <v>13500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19000</v>
      </c>
      <c r="G14" s="30">
        <v>9000</v>
      </c>
      <c r="H14" s="15">
        <v>15000</v>
      </c>
      <c r="I14" s="15">
        <v>5000</v>
      </c>
      <c r="J14" s="15">
        <f>SUM(H14:I14)</f>
        <v>20000</v>
      </c>
      <c r="K14" s="32" t="s">
        <v>122</v>
      </c>
      <c r="L14" s="75" t="s">
        <v>109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0">SUM(E13:E14)</f>
        <v>30000</v>
      </c>
      <c r="F15" s="34">
        <f t="shared" si="0"/>
        <v>63500</v>
      </c>
      <c r="G15" s="41">
        <f t="shared" si="0"/>
        <v>22500</v>
      </c>
      <c r="H15" s="41">
        <f t="shared" si="0"/>
        <v>15000</v>
      </c>
      <c r="I15" s="41">
        <f t="shared" si="0"/>
        <v>5000</v>
      </c>
      <c r="J15" s="41">
        <f t="shared" si="0"/>
        <v>20000</v>
      </c>
      <c r="K15" s="35" t="s">
        <v>123</v>
      </c>
      <c r="L15" s="35" t="s">
        <v>56</v>
      </c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-2000</v>
      </c>
      <c r="K16" s="28"/>
      <c r="L16" s="28"/>
    </row>
    <row r="17" spans="1:12" ht="15.75" x14ac:dyDescent="0.25">
      <c r="A17" s="123" t="s">
        <v>121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18000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J23" sqref="J23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125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82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83"/>
      <c r="H6" s="17" t="s">
        <v>29</v>
      </c>
      <c r="I6" s="17"/>
      <c r="L6" s="28"/>
    </row>
    <row r="7" spans="1:12" ht="18.75" x14ac:dyDescent="0.3">
      <c r="B7" s="36"/>
      <c r="D7" s="83" t="s">
        <v>30</v>
      </c>
      <c r="E7" s="83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83"/>
      <c r="E9" s="83"/>
      <c r="F9" s="83"/>
      <c r="G9" s="83"/>
      <c r="H9" s="83"/>
      <c r="I9" s="83"/>
      <c r="J9" s="83"/>
      <c r="K9" s="17"/>
      <c r="L9" s="17"/>
    </row>
    <row r="10" spans="1:12" ht="17.25" customHeight="1" x14ac:dyDescent="0.35">
      <c r="E10" s="127" t="s">
        <v>33</v>
      </c>
      <c r="F10" s="127"/>
      <c r="G10" s="84"/>
      <c r="H10" s="36"/>
    </row>
    <row r="11" spans="1:12" ht="7.5" customHeight="1" x14ac:dyDescent="0.35">
      <c r="E11" s="21"/>
      <c r="F11" s="21"/>
      <c r="G11" s="84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61000</v>
      </c>
      <c r="G13" s="30">
        <v>15000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14000</v>
      </c>
      <c r="G14" s="30">
        <v>9000</v>
      </c>
      <c r="H14" s="15">
        <v>15000</v>
      </c>
      <c r="I14" s="15">
        <v>5000</v>
      </c>
      <c r="J14" s="15">
        <f t="shared" ref="J14" si="0">SUM(H14:I14)</f>
        <v>20000</v>
      </c>
      <c r="K14" s="32" t="s">
        <v>126</v>
      </c>
      <c r="L14" s="75" t="s">
        <v>109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1">SUM(E13:E14)</f>
        <v>30000</v>
      </c>
      <c r="F15" s="34">
        <f t="shared" si="1"/>
        <v>75000</v>
      </c>
      <c r="G15" s="41">
        <f t="shared" si="1"/>
        <v>24000</v>
      </c>
      <c r="H15" s="41">
        <f t="shared" si="1"/>
        <v>15000</v>
      </c>
      <c r="I15" s="41">
        <f t="shared" si="1"/>
        <v>5000</v>
      </c>
      <c r="J15" s="41">
        <f t="shared" si="1"/>
        <v>20000</v>
      </c>
      <c r="K15" s="35" t="s">
        <v>127</v>
      </c>
      <c r="L15" s="35" t="s">
        <v>56</v>
      </c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-2000</v>
      </c>
      <c r="K16" s="28"/>
      <c r="L16" s="28"/>
    </row>
    <row r="17" spans="1:12" ht="15.75" x14ac:dyDescent="0.25">
      <c r="A17" s="123" t="s">
        <v>131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18000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Layout" zoomScale="95" zoomScalePageLayoutView="95" workbookViewId="0">
      <selection activeCell="M13" sqref="M13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3" x14ac:dyDescent="0.25">
      <c r="A1" s="16" t="s">
        <v>22</v>
      </c>
    </row>
    <row r="2" spans="1:13" ht="15.75" x14ac:dyDescent="0.25">
      <c r="A2" s="16" t="s">
        <v>23</v>
      </c>
      <c r="J2" s="37"/>
      <c r="K2" s="28"/>
      <c r="L2" s="28"/>
    </row>
    <row r="3" spans="1:13" x14ac:dyDescent="0.25">
      <c r="A3" s="16" t="s">
        <v>24</v>
      </c>
      <c r="J3" s="28"/>
      <c r="K3" s="28"/>
      <c r="L3" s="39"/>
    </row>
    <row r="4" spans="1:13" ht="18.75" x14ac:dyDescent="0.25">
      <c r="A4" s="120" t="s">
        <v>128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85"/>
    </row>
    <row r="5" spans="1:13" ht="18.75" x14ac:dyDescent="0.3">
      <c r="E5" s="17"/>
      <c r="I5" s="17"/>
      <c r="J5" s="17" t="s">
        <v>27</v>
      </c>
      <c r="L5" s="37"/>
    </row>
    <row r="6" spans="1:13" ht="18.75" x14ac:dyDescent="0.3">
      <c r="D6" s="31" t="s">
        <v>28</v>
      </c>
      <c r="E6" s="31"/>
      <c r="F6" s="31"/>
      <c r="G6" s="86"/>
      <c r="H6" s="17" t="s">
        <v>29</v>
      </c>
      <c r="I6" s="17"/>
      <c r="L6" s="28"/>
    </row>
    <row r="7" spans="1:13" ht="18.75" x14ac:dyDescent="0.3">
      <c r="B7" s="36"/>
      <c r="D7" s="86" t="s">
        <v>30</v>
      </c>
      <c r="E7" s="86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3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3" ht="9" customHeight="1" x14ac:dyDescent="0.3">
      <c r="A9" s="16"/>
      <c r="D9" s="86"/>
      <c r="E9" s="86"/>
      <c r="F9" s="86"/>
      <c r="G9" s="86"/>
      <c r="H9" s="86"/>
      <c r="I9" s="86"/>
      <c r="J9" s="86"/>
      <c r="K9" s="17"/>
      <c r="L9" s="17"/>
    </row>
    <row r="10" spans="1:13" ht="17.25" customHeight="1" x14ac:dyDescent="0.35">
      <c r="E10" s="127" t="s">
        <v>33</v>
      </c>
      <c r="F10" s="127"/>
      <c r="G10" s="87"/>
      <c r="H10" s="36"/>
    </row>
    <row r="11" spans="1:13" ht="7.5" customHeight="1" x14ac:dyDescent="0.35">
      <c r="E11" s="21"/>
      <c r="F11" s="21"/>
      <c r="G11" s="87"/>
    </row>
    <row r="12" spans="1:13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3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77500</v>
      </c>
      <c r="G13" s="30">
        <v>16500</v>
      </c>
      <c r="H13" s="15">
        <v>15000</v>
      </c>
      <c r="I13" s="15">
        <v>45000</v>
      </c>
      <c r="J13" s="15">
        <f>SUM(H13:I13)</f>
        <v>60000</v>
      </c>
      <c r="K13" s="32" t="s">
        <v>130</v>
      </c>
      <c r="L13" s="43" t="s">
        <v>55</v>
      </c>
      <c r="M13" s="36"/>
    </row>
    <row r="14" spans="1:13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9000</v>
      </c>
      <c r="G14" s="30">
        <v>9000</v>
      </c>
      <c r="H14" s="15">
        <v>15000</v>
      </c>
      <c r="I14" s="15"/>
      <c r="J14" s="15">
        <f t="shared" ref="J14" si="0">SUM(H14:I14)</f>
        <v>15000</v>
      </c>
      <c r="K14" s="32" t="s">
        <v>130</v>
      </c>
      <c r="L14" s="43" t="s">
        <v>55</v>
      </c>
    </row>
    <row r="15" spans="1:13" ht="21" customHeight="1" x14ac:dyDescent="0.25">
      <c r="A15" s="128" t="s">
        <v>7</v>
      </c>
      <c r="B15" s="128"/>
      <c r="C15" s="128"/>
      <c r="D15" s="128"/>
      <c r="E15" s="34">
        <f t="shared" ref="E15:J15" si="1">SUM(E13:E14)</f>
        <v>30000</v>
      </c>
      <c r="F15" s="34">
        <f t="shared" si="1"/>
        <v>86500</v>
      </c>
      <c r="G15" s="41">
        <f t="shared" si="1"/>
        <v>25500</v>
      </c>
      <c r="H15" s="41">
        <f t="shared" si="1"/>
        <v>30000</v>
      </c>
      <c r="I15" s="41">
        <f t="shared" si="1"/>
        <v>45000</v>
      </c>
      <c r="J15" s="41">
        <f t="shared" si="1"/>
        <v>75000</v>
      </c>
      <c r="K15" s="35" t="s">
        <v>132</v>
      </c>
      <c r="L15" s="35"/>
    </row>
    <row r="16" spans="1:13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-7500</v>
      </c>
      <c r="K16" s="28"/>
      <c r="L16" s="28"/>
    </row>
    <row r="17" spans="1:12" ht="15.75" x14ac:dyDescent="0.25">
      <c r="A17" s="123" t="s">
        <v>133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67500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Layout" zoomScale="95" zoomScalePageLayoutView="95" workbookViewId="0">
      <selection activeCell="J30" sqref="J30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129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85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86"/>
      <c r="H6" s="17" t="s">
        <v>29</v>
      </c>
      <c r="I6" s="17"/>
      <c r="L6" s="28"/>
    </row>
    <row r="7" spans="1:12" ht="18.75" x14ac:dyDescent="0.3">
      <c r="B7" s="36"/>
      <c r="D7" s="86" t="s">
        <v>30</v>
      </c>
      <c r="E7" s="86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86"/>
      <c r="E9" s="86"/>
      <c r="F9" s="86"/>
      <c r="G9" s="86"/>
      <c r="H9" s="86"/>
      <c r="I9" s="86"/>
      <c r="J9" s="86"/>
      <c r="K9" s="17"/>
      <c r="L9" s="17"/>
    </row>
    <row r="10" spans="1:12" ht="17.25" customHeight="1" x14ac:dyDescent="0.35">
      <c r="E10" s="127" t="s">
        <v>33</v>
      </c>
      <c r="F10" s="127"/>
      <c r="G10" s="87"/>
      <c r="H10" s="36"/>
    </row>
    <row r="11" spans="1:12" ht="7.5" customHeight="1" x14ac:dyDescent="0.35">
      <c r="E11" s="21"/>
      <c r="F11" s="21"/>
      <c r="G11" s="87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32500</v>
      </c>
      <c r="G13" s="30">
        <v>16500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9000</v>
      </c>
      <c r="G14" s="30">
        <v>9000</v>
      </c>
      <c r="H14" s="15">
        <v>15000</v>
      </c>
      <c r="I14" s="15"/>
      <c r="J14" s="15">
        <f t="shared" ref="J14" si="0">SUM(H14:I14)</f>
        <v>15000</v>
      </c>
      <c r="K14" s="32" t="s">
        <v>135</v>
      </c>
      <c r="L14" s="43" t="s">
        <v>55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" si="1">SUM(E13:E14)</f>
        <v>30000</v>
      </c>
      <c r="F15" s="34">
        <f t="shared" ref="F15:J15" si="2">SUM(F13:F14)</f>
        <v>41500</v>
      </c>
      <c r="G15" s="34">
        <f t="shared" si="2"/>
        <v>25500</v>
      </c>
      <c r="H15" s="34">
        <f t="shared" si="2"/>
        <v>15000</v>
      </c>
      <c r="I15" s="34">
        <f t="shared" si="2"/>
        <v>0</v>
      </c>
      <c r="J15" s="34">
        <f t="shared" si="2"/>
        <v>15000</v>
      </c>
      <c r="K15" s="35" t="s">
        <v>136</v>
      </c>
      <c r="L15" s="35" t="s">
        <v>56</v>
      </c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-1500</v>
      </c>
      <c r="K16" s="28"/>
      <c r="L16" s="28"/>
    </row>
    <row r="17" spans="1:12" ht="15.75" x14ac:dyDescent="0.25">
      <c r="A17" s="123" t="s">
        <v>134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13500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  <row r="30" spans="1:12" x14ac:dyDescent="0.25">
      <c r="J30" s="36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J24" sqref="J2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137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88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89"/>
      <c r="H6" s="17" t="s">
        <v>29</v>
      </c>
      <c r="I6" s="17"/>
      <c r="L6" s="28"/>
    </row>
    <row r="7" spans="1:12" ht="18.75" x14ac:dyDescent="0.3">
      <c r="B7" s="36"/>
      <c r="D7" s="89" t="s">
        <v>30</v>
      </c>
      <c r="E7" s="89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89"/>
      <c r="E9" s="89"/>
      <c r="F9" s="89"/>
      <c r="G9" s="89"/>
      <c r="H9" s="89"/>
      <c r="I9" s="89"/>
      <c r="J9" s="89"/>
      <c r="K9" s="17"/>
      <c r="L9" s="17"/>
    </row>
    <row r="10" spans="1:12" ht="17.25" customHeight="1" x14ac:dyDescent="0.35">
      <c r="E10" s="127" t="s">
        <v>33</v>
      </c>
      <c r="F10" s="127"/>
      <c r="G10" s="90"/>
      <c r="H10" s="36"/>
    </row>
    <row r="11" spans="1:12" ht="7.5" customHeight="1" x14ac:dyDescent="0.35">
      <c r="E11" s="21"/>
      <c r="F11" s="21"/>
      <c r="G11" s="90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49000</v>
      </c>
      <c r="G13" s="30">
        <v>18000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9000</v>
      </c>
      <c r="G14" s="30">
        <v>9000</v>
      </c>
      <c r="H14" s="15">
        <v>15000</v>
      </c>
      <c r="I14" s="15"/>
      <c r="J14" s="15">
        <f>SUM(H14:I14)</f>
        <v>15000</v>
      </c>
      <c r="K14" s="32" t="s">
        <v>139</v>
      </c>
      <c r="L14" s="94" t="s">
        <v>109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0">SUM(E13:E14)</f>
        <v>30000</v>
      </c>
      <c r="F15" s="34">
        <f t="shared" si="0"/>
        <v>58000</v>
      </c>
      <c r="G15" s="34">
        <f t="shared" si="0"/>
        <v>27000</v>
      </c>
      <c r="H15" s="34">
        <f t="shared" si="0"/>
        <v>15000</v>
      </c>
      <c r="I15" s="34">
        <f t="shared" si="0"/>
        <v>0</v>
      </c>
      <c r="J15" s="34">
        <f t="shared" si="0"/>
        <v>15000</v>
      </c>
      <c r="K15" s="35" t="s">
        <v>140</v>
      </c>
      <c r="L15" s="35" t="s">
        <v>56</v>
      </c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-1500</v>
      </c>
      <c r="K16" s="28"/>
      <c r="L16" s="28"/>
    </row>
    <row r="17" spans="1:12" ht="15.75" x14ac:dyDescent="0.25">
      <c r="A17" s="123" t="s">
        <v>138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13500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  <c r="J24" s="36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141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91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92"/>
      <c r="H6" s="17" t="s">
        <v>29</v>
      </c>
      <c r="I6" s="17"/>
      <c r="L6" s="28"/>
    </row>
    <row r="7" spans="1:12" ht="18.75" x14ac:dyDescent="0.3">
      <c r="B7" s="36"/>
      <c r="D7" s="92" t="s">
        <v>30</v>
      </c>
      <c r="E7" s="92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92"/>
      <c r="E9" s="92"/>
      <c r="F9" s="92"/>
      <c r="G9" s="92"/>
      <c r="H9" s="92"/>
      <c r="I9" s="92"/>
      <c r="J9" s="92"/>
      <c r="K9" s="17"/>
      <c r="L9" s="17"/>
    </row>
    <row r="10" spans="1:12" ht="17.25" customHeight="1" x14ac:dyDescent="0.35">
      <c r="E10" s="127" t="s">
        <v>33</v>
      </c>
      <c r="F10" s="127"/>
      <c r="G10" s="93"/>
      <c r="H10" s="36"/>
    </row>
    <row r="11" spans="1:12" ht="7.5" customHeight="1" x14ac:dyDescent="0.35">
      <c r="E11" s="21"/>
      <c r="F11" s="21"/>
      <c r="G11" s="93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65500</v>
      </c>
      <c r="G13" s="30">
        <v>19500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9000</v>
      </c>
      <c r="G14" s="30">
        <v>9000</v>
      </c>
      <c r="H14" s="15"/>
      <c r="I14" s="15"/>
      <c r="J14" s="15"/>
      <c r="K14" s="32"/>
      <c r="L14" s="94"/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0">SUM(E13:E14)</f>
        <v>30000</v>
      </c>
      <c r="F15" s="34">
        <f t="shared" si="0"/>
        <v>74500</v>
      </c>
      <c r="G15" s="34">
        <f t="shared" si="0"/>
        <v>28500</v>
      </c>
      <c r="H15" s="34">
        <f t="shared" si="0"/>
        <v>0</v>
      </c>
      <c r="I15" s="34">
        <f t="shared" si="0"/>
        <v>0</v>
      </c>
      <c r="J15" s="34">
        <f t="shared" si="0"/>
        <v>0</v>
      </c>
      <c r="K15" s="35" t="s">
        <v>143</v>
      </c>
      <c r="L15" s="35" t="s">
        <v>56</v>
      </c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0</v>
      </c>
      <c r="K16" s="28"/>
      <c r="L16" s="28"/>
    </row>
    <row r="17" spans="1:12" ht="15.75" x14ac:dyDescent="0.25">
      <c r="A17" s="123" t="s">
        <v>142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  <row r="28" spans="1:12" x14ac:dyDescent="0.25">
      <c r="J28" s="36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Layout" topLeftCell="A4" workbookViewId="0">
      <selection activeCell="G17" sqref="F17:G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60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44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45"/>
      <c r="H6" s="17" t="s">
        <v>29</v>
      </c>
      <c r="I6" s="17"/>
      <c r="L6" s="28"/>
    </row>
    <row r="7" spans="1:12" ht="18.75" x14ac:dyDescent="0.3">
      <c r="B7" s="36"/>
      <c r="D7" s="45" t="s">
        <v>30</v>
      </c>
      <c r="E7" s="45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45"/>
      <c r="E9" s="45"/>
      <c r="F9" s="45"/>
      <c r="G9" s="45"/>
      <c r="H9" s="45"/>
      <c r="I9" s="45"/>
      <c r="J9" s="45"/>
      <c r="K9" s="17"/>
      <c r="L9" s="17"/>
    </row>
    <row r="10" spans="1:12" ht="17.25" customHeight="1" x14ac:dyDescent="0.35">
      <c r="E10" s="127" t="s">
        <v>33</v>
      </c>
      <c r="F10" s="127"/>
      <c r="G10" s="46"/>
      <c r="H10" s="36"/>
    </row>
    <row r="11" spans="1:12" ht="7.5" customHeight="1" x14ac:dyDescent="0.35">
      <c r="E11" s="21"/>
      <c r="F11" s="21"/>
      <c r="G11" s="46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9000</v>
      </c>
      <c r="H13" s="15">
        <v>15000</v>
      </c>
      <c r="I13" s="15"/>
      <c r="J13" s="15">
        <f>SUM(H13:I13)</f>
        <v>15000</v>
      </c>
      <c r="K13" s="32" t="s">
        <v>62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83000</v>
      </c>
      <c r="G14" s="30">
        <v>19500</v>
      </c>
      <c r="H14" s="15">
        <v>15000</v>
      </c>
      <c r="I14" s="42"/>
      <c r="J14" s="15">
        <f t="shared" ref="J14:J17" si="0">SUM(H14:I14)</f>
        <v>15000</v>
      </c>
      <c r="K14" s="32" t="s">
        <v>62</v>
      </c>
      <c r="L14" s="43" t="s">
        <v>55</v>
      </c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102500</v>
      </c>
      <c r="G15" s="30">
        <v>21000</v>
      </c>
      <c r="H15" s="15">
        <v>15000</v>
      </c>
      <c r="I15" s="15">
        <v>15000</v>
      </c>
      <c r="J15" s="15">
        <f t="shared" si="0"/>
        <v>30000</v>
      </c>
      <c r="K15" s="32" t="s">
        <v>62</v>
      </c>
      <c r="L15" s="43" t="s">
        <v>55</v>
      </c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15000</v>
      </c>
      <c r="G16" s="30">
        <v>4500</v>
      </c>
      <c r="H16" s="15">
        <v>15000</v>
      </c>
      <c r="I16" s="15"/>
      <c r="J16" s="15">
        <f t="shared" si="0"/>
        <v>15000</v>
      </c>
      <c r="K16" s="32" t="s">
        <v>62</v>
      </c>
      <c r="L16" s="43" t="s">
        <v>55</v>
      </c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30">
        <v>3000</v>
      </c>
      <c r="G17" s="30">
        <v>3000</v>
      </c>
      <c r="H17" s="15">
        <v>15000</v>
      </c>
      <c r="I17" s="15"/>
      <c r="J17" s="15">
        <f t="shared" si="0"/>
        <v>15000</v>
      </c>
      <c r="K17" s="32" t="s">
        <v>62</v>
      </c>
      <c r="L17" s="43" t="s">
        <v>55</v>
      </c>
    </row>
    <row r="18" spans="1:12" ht="21" customHeight="1" x14ac:dyDescent="0.25">
      <c r="A18" s="128" t="s">
        <v>7</v>
      </c>
      <c r="B18" s="128"/>
      <c r="C18" s="128"/>
      <c r="D18" s="128"/>
      <c r="E18" s="34">
        <f t="shared" ref="E18:J18" si="1">SUM(E13:E17)</f>
        <v>75000</v>
      </c>
      <c r="F18" s="34">
        <f t="shared" si="1"/>
        <v>224500</v>
      </c>
      <c r="G18" s="41">
        <f t="shared" si="1"/>
        <v>57000</v>
      </c>
      <c r="H18" s="34">
        <f t="shared" si="1"/>
        <v>75000</v>
      </c>
      <c r="I18" s="34">
        <f t="shared" si="1"/>
        <v>15000</v>
      </c>
      <c r="J18" s="34">
        <f t="shared" si="1"/>
        <v>90000</v>
      </c>
      <c r="K18" s="35" t="s">
        <v>63</v>
      </c>
      <c r="L18" s="35" t="s">
        <v>56</v>
      </c>
    </row>
    <row r="19" spans="1:12" ht="15.75" x14ac:dyDescent="0.25">
      <c r="A19" s="123" t="s">
        <v>52</v>
      </c>
      <c r="B19" s="123"/>
      <c r="C19" s="123"/>
      <c r="D19" s="123"/>
      <c r="E19" s="123"/>
      <c r="F19" s="123"/>
      <c r="G19" s="123"/>
      <c r="H19" s="123"/>
      <c r="I19" s="123"/>
      <c r="J19" s="29">
        <v>-11500</v>
      </c>
      <c r="K19" s="28"/>
      <c r="L19" s="28"/>
    </row>
    <row r="20" spans="1:12" ht="15.75" x14ac:dyDescent="0.25">
      <c r="A20" s="125" t="s">
        <v>61</v>
      </c>
      <c r="B20" s="125"/>
      <c r="C20" s="125"/>
      <c r="D20" s="125"/>
      <c r="E20" s="125"/>
      <c r="F20" s="125"/>
      <c r="G20" s="125"/>
      <c r="H20" s="125"/>
      <c r="I20" s="126"/>
      <c r="J20" s="29">
        <v>-27500</v>
      </c>
      <c r="K20" s="28"/>
      <c r="L20" s="28"/>
    </row>
    <row r="21" spans="1:12" ht="15.75" x14ac:dyDescent="0.25">
      <c r="A21" s="124" t="s">
        <v>57</v>
      </c>
      <c r="B21" s="124"/>
      <c r="C21" s="124"/>
      <c r="D21" s="124"/>
      <c r="E21" s="124"/>
      <c r="F21" s="124"/>
      <c r="G21" s="124"/>
      <c r="H21" s="124"/>
      <c r="I21" s="124"/>
      <c r="J21" s="29">
        <v>-50000</v>
      </c>
      <c r="K21" s="28"/>
      <c r="L21" s="28"/>
    </row>
    <row r="22" spans="1:12" ht="15.75" x14ac:dyDescent="0.25">
      <c r="A22" s="123" t="s">
        <v>64</v>
      </c>
      <c r="B22" s="123"/>
      <c r="C22" s="123"/>
      <c r="D22" s="123"/>
      <c r="E22" s="123"/>
      <c r="F22" s="123"/>
      <c r="G22" s="123"/>
      <c r="H22" s="123"/>
      <c r="I22" s="123"/>
      <c r="J22" s="29">
        <f>SUM(J18:J21)</f>
        <v>1000</v>
      </c>
      <c r="K22" s="28"/>
      <c r="L22" s="28"/>
    </row>
    <row r="23" spans="1:12" ht="6" customHeight="1" x14ac:dyDescent="0.25">
      <c r="A23" s="36"/>
      <c r="J23" s="33"/>
      <c r="K23" s="28"/>
      <c r="L23" s="28"/>
    </row>
    <row r="24" spans="1:12" ht="2.25" customHeight="1" x14ac:dyDescent="0.25"/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7"/>
    </row>
    <row r="35" spans="5:5" ht="15.75" x14ac:dyDescent="0.25">
      <c r="E35" s="37"/>
    </row>
    <row r="36" spans="5:5" ht="15.75" x14ac:dyDescent="0.25">
      <c r="E36" s="37"/>
    </row>
    <row r="37" spans="5:5" ht="15.75" x14ac:dyDescent="0.25">
      <c r="E37" s="37"/>
    </row>
    <row r="38" spans="5:5" ht="15.75" x14ac:dyDescent="0.25">
      <c r="E38" s="37"/>
    </row>
    <row r="39" spans="5:5" ht="15.75" x14ac:dyDescent="0.25">
      <c r="E39" s="38"/>
    </row>
  </sheetData>
  <mergeCells count="10">
    <mergeCell ref="A19:I19"/>
    <mergeCell ref="A21:I21"/>
    <mergeCell ref="A22:I22"/>
    <mergeCell ref="A20:I20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I22" sqref="I22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144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95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96"/>
      <c r="H6" s="17" t="s">
        <v>29</v>
      </c>
      <c r="I6" s="17"/>
      <c r="L6" s="28"/>
    </row>
    <row r="7" spans="1:12" ht="18.75" x14ac:dyDescent="0.3">
      <c r="B7" s="36"/>
      <c r="D7" s="96" t="s">
        <v>30</v>
      </c>
      <c r="E7" s="96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96"/>
      <c r="E9" s="96"/>
      <c r="F9" s="96"/>
      <c r="G9" s="96"/>
      <c r="H9" s="96"/>
      <c r="I9" s="96"/>
      <c r="J9" s="96"/>
      <c r="K9" s="17"/>
      <c r="L9" s="17"/>
    </row>
    <row r="10" spans="1:12" ht="17.25" customHeight="1" x14ac:dyDescent="0.35">
      <c r="E10" s="127" t="s">
        <v>33</v>
      </c>
      <c r="F10" s="127"/>
      <c r="G10" s="97"/>
      <c r="H10" s="36"/>
    </row>
    <row r="11" spans="1:12" ht="7.5" customHeight="1" x14ac:dyDescent="0.35">
      <c r="E11" s="21"/>
      <c r="F11" s="21"/>
      <c r="G11" s="97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82000</v>
      </c>
      <c r="G13" s="30">
        <v>21000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25500</v>
      </c>
      <c r="G14" s="30">
        <v>10500</v>
      </c>
      <c r="H14" s="15">
        <v>15000</v>
      </c>
      <c r="I14" s="15">
        <v>15000</v>
      </c>
      <c r="J14" s="15">
        <f>SUM(H14:I14)</f>
        <v>30000</v>
      </c>
      <c r="K14" s="32" t="s">
        <v>145</v>
      </c>
      <c r="L14" s="75" t="s">
        <v>149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0">SUM(E13:E14)</f>
        <v>30000</v>
      </c>
      <c r="F15" s="34">
        <f t="shared" si="0"/>
        <v>107500</v>
      </c>
      <c r="G15" s="34">
        <f t="shared" si="0"/>
        <v>31500</v>
      </c>
      <c r="H15" s="34">
        <f t="shared" si="0"/>
        <v>15000</v>
      </c>
      <c r="I15" s="34">
        <f t="shared" si="0"/>
        <v>15000</v>
      </c>
      <c r="J15" s="34">
        <f t="shared" si="0"/>
        <v>30000</v>
      </c>
      <c r="K15" s="35" t="s">
        <v>146</v>
      </c>
      <c r="L15" s="101" t="s">
        <v>56</v>
      </c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-3000</v>
      </c>
      <c r="K16" s="28"/>
      <c r="L16" s="28"/>
    </row>
    <row r="17" spans="1:12" ht="15.75" x14ac:dyDescent="0.25">
      <c r="A17" s="123" t="s">
        <v>150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27000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J18" sqref="J18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147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98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99"/>
      <c r="H6" s="17" t="s">
        <v>29</v>
      </c>
      <c r="I6" s="17"/>
      <c r="L6" s="28"/>
    </row>
    <row r="7" spans="1:12" ht="18.75" x14ac:dyDescent="0.3">
      <c r="B7" s="36"/>
      <c r="D7" s="99" t="s">
        <v>30</v>
      </c>
      <c r="E7" s="99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99"/>
      <c r="E9" s="99"/>
      <c r="F9" s="99"/>
      <c r="G9" s="99"/>
      <c r="H9" s="99"/>
      <c r="I9" s="99"/>
      <c r="J9" s="99"/>
      <c r="K9" s="17"/>
      <c r="L9" s="17"/>
    </row>
    <row r="10" spans="1:12" ht="17.25" customHeight="1" x14ac:dyDescent="0.35">
      <c r="E10" s="127" t="s">
        <v>33</v>
      </c>
      <c r="F10" s="127"/>
      <c r="G10" s="100"/>
      <c r="H10" s="36"/>
    </row>
    <row r="11" spans="1:12" ht="7.5" customHeight="1" x14ac:dyDescent="0.35">
      <c r="E11" s="21"/>
      <c r="F11" s="21"/>
      <c r="G11" s="100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98500</v>
      </c>
      <c r="G13" s="30">
        <v>22500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10500</v>
      </c>
      <c r="G14" s="30">
        <v>10500</v>
      </c>
      <c r="H14" s="15">
        <v>15000</v>
      </c>
      <c r="I14" s="15"/>
      <c r="J14" s="15">
        <f t="shared" ref="J14" si="0">SUM(H14:I14)</f>
        <v>15000</v>
      </c>
      <c r="K14" s="32" t="s">
        <v>151</v>
      </c>
      <c r="L14" s="94" t="s">
        <v>152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G15" si="1">SUM(E13:E14)</f>
        <v>30000</v>
      </c>
      <c r="F15" s="34">
        <f t="shared" si="1"/>
        <v>109000</v>
      </c>
      <c r="G15" s="34">
        <f t="shared" si="1"/>
        <v>33000</v>
      </c>
      <c r="H15" s="34">
        <f t="shared" ref="H15:J15" si="2">SUM(H13:H14)</f>
        <v>15000</v>
      </c>
      <c r="I15" s="34">
        <f t="shared" si="2"/>
        <v>0</v>
      </c>
      <c r="J15" s="34">
        <f t="shared" si="2"/>
        <v>15000</v>
      </c>
      <c r="K15" s="35" t="s">
        <v>153</v>
      </c>
      <c r="L15" s="35"/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-1500</v>
      </c>
      <c r="K16" s="28"/>
      <c r="L16" s="28"/>
    </row>
    <row r="17" spans="1:12" ht="15.75" x14ac:dyDescent="0.25">
      <c r="A17" s="123" t="s">
        <v>148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13500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L15" sqref="L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157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02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103"/>
      <c r="H6" s="17" t="s">
        <v>29</v>
      </c>
      <c r="I6" s="17"/>
      <c r="L6" s="28"/>
    </row>
    <row r="7" spans="1:12" ht="18.75" x14ac:dyDescent="0.3">
      <c r="B7" s="36"/>
      <c r="D7" s="103" t="s">
        <v>30</v>
      </c>
      <c r="E7" s="103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103"/>
      <c r="E9" s="103"/>
      <c r="F9" s="103"/>
      <c r="G9" s="103"/>
      <c r="H9" s="103"/>
      <c r="I9" s="103"/>
      <c r="J9" s="103"/>
      <c r="K9" s="17"/>
      <c r="L9" s="17"/>
    </row>
    <row r="10" spans="1:12" ht="17.25" customHeight="1" x14ac:dyDescent="0.35">
      <c r="E10" s="127" t="s">
        <v>33</v>
      </c>
      <c r="F10" s="127"/>
      <c r="G10" s="104"/>
      <c r="H10" s="36"/>
    </row>
    <row r="11" spans="1:12" ht="7.5" customHeight="1" x14ac:dyDescent="0.35">
      <c r="E11" s="21"/>
      <c r="F11" s="21"/>
      <c r="G11" s="104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115000</v>
      </c>
      <c r="G13" s="30">
        <v>24000</v>
      </c>
      <c r="H13" s="15">
        <v>0</v>
      </c>
      <c r="I13" s="15"/>
      <c r="J13" s="34">
        <f t="shared" ref="J13" si="0">SUM(J11:J12)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10500</v>
      </c>
      <c r="G14" s="30">
        <v>10500</v>
      </c>
      <c r="H14" s="15">
        <v>0</v>
      </c>
      <c r="I14" s="15"/>
      <c r="J14" s="34">
        <f t="shared" ref="J14" si="1">SUM(J12:J13)</f>
        <v>0</v>
      </c>
      <c r="K14" s="32"/>
      <c r="L14" s="94"/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2">SUM(E13:E14)</f>
        <v>30000</v>
      </c>
      <c r="F15" s="34">
        <f t="shared" si="2"/>
        <v>125500</v>
      </c>
      <c r="G15" s="34">
        <f t="shared" si="2"/>
        <v>34500</v>
      </c>
      <c r="H15" s="34">
        <f t="shared" si="2"/>
        <v>0</v>
      </c>
      <c r="I15" s="34">
        <f t="shared" si="2"/>
        <v>0</v>
      </c>
      <c r="J15" s="34">
        <f t="shared" si="2"/>
        <v>0</v>
      </c>
      <c r="K15" s="35" t="s">
        <v>158</v>
      </c>
      <c r="L15" s="101" t="s">
        <v>56</v>
      </c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0</v>
      </c>
      <c r="K16" s="28"/>
      <c r="L16" s="28"/>
    </row>
    <row r="17" spans="1:12" ht="15.75" x14ac:dyDescent="0.25">
      <c r="A17" s="123" t="s">
        <v>154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L14" sqref="L1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155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05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106"/>
      <c r="H6" s="17" t="s">
        <v>29</v>
      </c>
      <c r="I6" s="17"/>
      <c r="L6" s="28"/>
    </row>
    <row r="7" spans="1:12" ht="18.75" x14ac:dyDescent="0.3">
      <c r="B7" s="36"/>
      <c r="D7" s="106" t="s">
        <v>30</v>
      </c>
      <c r="E7" s="106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106"/>
      <c r="E9" s="106"/>
      <c r="F9" s="106"/>
      <c r="G9" s="106"/>
      <c r="H9" s="106"/>
      <c r="I9" s="106"/>
      <c r="J9" s="106"/>
      <c r="K9" s="17"/>
      <c r="L9" s="17"/>
    </row>
    <row r="10" spans="1:12" ht="17.25" customHeight="1" x14ac:dyDescent="0.35">
      <c r="E10" s="127" t="s">
        <v>33</v>
      </c>
      <c r="F10" s="127"/>
      <c r="G10" s="107"/>
      <c r="H10" s="36"/>
    </row>
    <row r="11" spans="1:12" ht="7.5" customHeight="1" x14ac:dyDescent="0.35">
      <c r="E11" s="21"/>
      <c r="F11" s="21"/>
      <c r="G11" s="107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131500</v>
      </c>
      <c r="G13" s="30">
        <v>25500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27000</v>
      </c>
      <c r="G14" s="30">
        <v>12000</v>
      </c>
      <c r="H14" s="15">
        <v>15000</v>
      </c>
      <c r="I14" s="15">
        <v>15000</v>
      </c>
      <c r="J14" s="15">
        <f>SUM(H14:I14)</f>
        <v>30000</v>
      </c>
      <c r="K14" s="32" t="s">
        <v>162</v>
      </c>
      <c r="L14" s="32" t="s">
        <v>163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0">SUM(E13:E14)</f>
        <v>30000</v>
      </c>
      <c r="F15" s="34">
        <f t="shared" si="0"/>
        <v>158500</v>
      </c>
      <c r="G15" s="34">
        <f t="shared" si="0"/>
        <v>37500</v>
      </c>
      <c r="H15" s="34">
        <f t="shared" si="0"/>
        <v>15000</v>
      </c>
      <c r="I15" s="34">
        <f t="shared" si="0"/>
        <v>15000</v>
      </c>
      <c r="J15" s="34">
        <f t="shared" si="0"/>
        <v>30000</v>
      </c>
      <c r="K15" s="35" t="s">
        <v>159</v>
      </c>
      <c r="L15" s="35"/>
    </row>
    <row r="16" spans="1:12" ht="15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29">
        <f>-J15*0.1</f>
        <v>-3000</v>
      </c>
      <c r="K16" s="28"/>
      <c r="L16" s="28"/>
    </row>
    <row r="17" spans="1:12" ht="15.75" x14ac:dyDescent="0.25">
      <c r="A17" s="123" t="s">
        <v>156</v>
      </c>
      <c r="B17" s="123"/>
      <c r="C17" s="123"/>
      <c r="D17" s="123"/>
      <c r="E17" s="123"/>
      <c r="F17" s="123"/>
      <c r="G17" s="123"/>
      <c r="H17" s="123"/>
      <c r="I17" s="123"/>
      <c r="J17" s="29">
        <f>SUM(J15:J16)</f>
        <v>27000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J22" sqref="J22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161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08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109"/>
      <c r="H6" s="17" t="s">
        <v>29</v>
      </c>
      <c r="I6" s="17"/>
      <c r="L6" s="28"/>
    </row>
    <row r="7" spans="1:12" ht="18.75" x14ac:dyDescent="0.3">
      <c r="B7" s="36"/>
      <c r="D7" s="109" t="s">
        <v>30</v>
      </c>
      <c r="E7" s="109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109"/>
      <c r="E9" s="109"/>
      <c r="F9" s="109"/>
      <c r="G9" s="109"/>
      <c r="H9" s="109"/>
      <c r="I9" s="109"/>
      <c r="J9" s="109"/>
      <c r="K9" s="17"/>
      <c r="L9" s="17"/>
    </row>
    <row r="10" spans="1:12" ht="17.25" customHeight="1" x14ac:dyDescent="0.35">
      <c r="E10" s="127" t="s">
        <v>33</v>
      </c>
      <c r="F10" s="127"/>
      <c r="G10" s="110"/>
      <c r="H10" s="36"/>
    </row>
    <row r="11" spans="1:12" ht="7.5" customHeight="1" x14ac:dyDescent="0.35">
      <c r="E11" s="21"/>
      <c r="F11" s="21"/>
      <c r="G11" s="110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148000</v>
      </c>
      <c r="G13" s="30">
        <v>27000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27000</v>
      </c>
      <c r="G14" s="30">
        <v>12000</v>
      </c>
      <c r="H14" s="15">
        <v>15000</v>
      </c>
      <c r="I14" s="15"/>
      <c r="J14" s="15">
        <f t="shared" ref="J14" si="0">SUM(H14:I14)</f>
        <v>15000</v>
      </c>
      <c r="K14" s="32" t="s">
        <v>164</v>
      </c>
      <c r="L14" s="114" t="s">
        <v>152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1">SUM(E13:E14)</f>
        <v>30000</v>
      </c>
      <c r="F15" s="34">
        <f t="shared" si="1"/>
        <v>175000</v>
      </c>
      <c r="G15" s="34">
        <f t="shared" si="1"/>
        <v>39000</v>
      </c>
      <c r="H15" s="115">
        <f t="shared" si="1"/>
        <v>15000</v>
      </c>
      <c r="I15" s="115">
        <f t="shared" si="1"/>
        <v>0</v>
      </c>
      <c r="J15" s="115">
        <f t="shared" si="1"/>
        <v>15000</v>
      </c>
      <c r="K15" s="35" t="s">
        <v>165</v>
      </c>
      <c r="L15" s="35"/>
    </row>
    <row r="16" spans="1:12" ht="18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116">
        <f>-J15*0.1</f>
        <v>-1500</v>
      </c>
      <c r="K16" s="28"/>
      <c r="L16" s="28"/>
    </row>
    <row r="17" spans="1:12" ht="18.75" x14ac:dyDescent="0.25">
      <c r="A17" s="123" t="s">
        <v>160</v>
      </c>
      <c r="B17" s="123"/>
      <c r="C17" s="123"/>
      <c r="D17" s="123"/>
      <c r="E17" s="123"/>
      <c r="F17" s="123"/>
      <c r="G17" s="123"/>
      <c r="H17" s="123"/>
      <c r="I17" s="123"/>
      <c r="J17" s="116">
        <f>SUM(J15:J16)</f>
        <v>13500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L24" sqref="L2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166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11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112"/>
      <c r="H6" s="17" t="s">
        <v>29</v>
      </c>
      <c r="I6" s="17"/>
      <c r="L6" s="28"/>
    </row>
    <row r="7" spans="1:12" ht="18.75" x14ac:dyDescent="0.3">
      <c r="B7" s="36"/>
      <c r="D7" s="112" t="s">
        <v>30</v>
      </c>
      <c r="E7" s="112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112"/>
      <c r="E9" s="112"/>
      <c r="F9" s="112"/>
      <c r="G9" s="112"/>
      <c r="H9" s="112"/>
      <c r="I9" s="112"/>
      <c r="J9" s="112"/>
      <c r="K9" s="17"/>
      <c r="L9" s="17"/>
    </row>
    <row r="10" spans="1:12" ht="17.25" customHeight="1" x14ac:dyDescent="0.35">
      <c r="E10" s="127" t="s">
        <v>33</v>
      </c>
      <c r="F10" s="127"/>
      <c r="G10" s="113"/>
      <c r="H10" s="36"/>
    </row>
    <row r="11" spans="1:12" ht="7.5" customHeight="1" x14ac:dyDescent="0.35">
      <c r="E11" s="21"/>
      <c r="F11" s="21"/>
      <c r="G11" s="113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164500</v>
      </c>
      <c r="G13" s="30">
        <v>28500</v>
      </c>
      <c r="H13" s="15"/>
      <c r="I13" s="15"/>
      <c r="J13" s="134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27000</v>
      </c>
      <c r="G14" s="30">
        <v>12000</v>
      </c>
      <c r="H14" s="15">
        <v>15000</v>
      </c>
      <c r="I14" s="15"/>
      <c r="J14" s="134">
        <f>SUM(H14:I14)</f>
        <v>15000</v>
      </c>
      <c r="K14" s="32" t="s">
        <v>168</v>
      </c>
      <c r="L14" s="114" t="s">
        <v>152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0">SUM(E13:E14)</f>
        <v>30000</v>
      </c>
      <c r="F15" s="34">
        <f t="shared" si="0"/>
        <v>191500</v>
      </c>
      <c r="G15" s="34">
        <f t="shared" si="0"/>
        <v>40500</v>
      </c>
      <c r="H15" s="34">
        <f t="shared" si="0"/>
        <v>15000</v>
      </c>
      <c r="I15" s="34">
        <f t="shared" si="0"/>
        <v>0</v>
      </c>
      <c r="J15" s="115">
        <f t="shared" si="0"/>
        <v>15000</v>
      </c>
      <c r="K15" s="35" t="s">
        <v>170</v>
      </c>
      <c r="L15" s="101" t="s">
        <v>56</v>
      </c>
    </row>
    <row r="16" spans="1:12" ht="18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116">
        <f>-J15*0.1</f>
        <v>-1500</v>
      </c>
      <c r="K16" s="28"/>
      <c r="L16" s="28"/>
    </row>
    <row r="17" spans="1:12" ht="18.75" x14ac:dyDescent="0.25">
      <c r="A17" s="123" t="s">
        <v>169</v>
      </c>
      <c r="B17" s="123"/>
      <c r="C17" s="123"/>
      <c r="D17" s="123"/>
      <c r="E17" s="123"/>
      <c r="F17" s="123"/>
      <c r="G17" s="123"/>
      <c r="H17" s="123"/>
      <c r="I17" s="123"/>
      <c r="J17" s="116">
        <f>SUM(J15:J16)</f>
        <v>13500</v>
      </c>
      <c r="K17" s="28"/>
      <c r="L17" s="28"/>
    </row>
    <row r="18" spans="1:12" ht="15.75" x14ac:dyDescent="0.25">
      <c r="E18" s="37"/>
      <c r="F18" s="36"/>
    </row>
    <row r="19" spans="1:12" ht="18.75" x14ac:dyDescent="0.25">
      <c r="A19" s="2">
        <v>1</v>
      </c>
      <c r="B19" s="19" t="s">
        <v>34</v>
      </c>
      <c r="C19" s="24" t="s">
        <v>49</v>
      </c>
      <c r="D19" s="20" t="s">
        <v>35</v>
      </c>
      <c r="E19" s="15">
        <v>181000</v>
      </c>
      <c r="F19" s="131" t="s">
        <v>167</v>
      </c>
      <c r="G19" s="132"/>
      <c r="H19" s="132"/>
      <c r="I19" s="132"/>
      <c r="J19" s="132"/>
      <c r="K19" s="132"/>
      <c r="L19" s="133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9">
    <mergeCell ref="F19:L19"/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view="pageLayout" zoomScale="95" zoomScalePageLayoutView="95" workbookViewId="0">
      <selection activeCell="A5" sqref="A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171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17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118"/>
      <c r="H6" s="17" t="s">
        <v>29</v>
      </c>
      <c r="I6" s="17"/>
      <c r="L6" s="28"/>
    </row>
    <row r="7" spans="1:12" ht="18.75" x14ac:dyDescent="0.3">
      <c r="B7" s="36"/>
      <c r="D7" s="118" t="s">
        <v>30</v>
      </c>
      <c r="E7" s="118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118"/>
      <c r="E9" s="118"/>
      <c r="F9" s="118"/>
      <c r="G9" s="118"/>
      <c r="H9" s="118"/>
      <c r="I9" s="118"/>
      <c r="J9" s="118"/>
      <c r="K9" s="17"/>
      <c r="L9" s="17"/>
    </row>
    <row r="10" spans="1:12" ht="17.25" customHeight="1" x14ac:dyDescent="0.35">
      <c r="E10" s="127" t="s">
        <v>33</v>
      </c>
      <c r="F10" s="127"/>
      <c r="G10" s="119"/>
      <c r="H10" s="36"/>
    </row>
    <row r="11" spans="1:12" ht="7.5" customHeight="1" x14ac:dyDescent="0.35">
      <c r="E11" s="21"/>
      <c r="F11" s="21"/>
      <c r="G11" s="11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164500</v>
      </c>
      <c r="G13" s="30">
        <v>28500</v>
      </c>
      <c r="H13" s="15"/>
      <c r="I13" s="15"/>
      <c r="J13" s="134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27000</v>
      </c>
      <c r="G14" s="30">
        <v>12000</v>
      </c>
      <c r="H14" s="15">
        <v>15000</v>
      </c>
      <c r="I14" s="15"/>
      <c r="J14" s="134">
        <f>SUM(H14:I14)</f>
        <v>15000</v>
      </c>
      <c r="K14" s="32" t="s">
        <v>168</v>
      </c>
      <c r="L14" s="114" t="s">
        <v>152</v>
      </c>
    </row>
    <row r="15" spans="1:12" ht="21" customHeight="1" x14ac:dyDescent="0.25">
      <c r="A15" s="128" t="s">
        <v>7</v>
      </c>
      <c r="B15" s="128"/>
      <c r="C15" s="128"/>
      <c r="D15" s="128"/>
      <c r="E15" s="34">
        <f t="shared" ref="E15:J15" si="0">SUM(E13:E14)</f>
        <v>30000</v>
      </c>
      <c r="F15" s="34">
        <f t="shared" si="0"/>
        <v>191500</v>
      </c>
      <c r="G15" s="34">
        <f t="shared" si="0"/>
        <v>40500</v>
      </c>
      <c r="H15" s="34">
        <f t="shared" si="0"/>
        <v>15000</v>
      </c>
      <c r="I15" s="34">
        <f t="shared" si="0"/>
        <v>0</v>
      </c>
      <c r="J15" s="115">
        <f t="shared" si="0"/>
        <v>15000</v>
      </c>
      <c r="K15" s="35" t="s">
        <v>170</v>
      </c>
      <c r="L15" s="101" t="s">
        <v>56</v>
      </c>
    </row>
    <row r="16" spans="1:12" ht="18.75" x14ac:dyDescent="0.25">
      <c r="A16" s="123" t="s">
        <v>52</v>
      </c>
      <c r="B16" s="123"/>
      <c r="C16" s="123"/>
      <c r="D16" s="123"/>
      <c r="E16" s="123"/>
      <c r="F16" s="123"/>
      <c r="G16" s="123"/>
      <c r="H16" s="123"/>
      <c r="I16" s="123"/>
      <c r="J16" s="116">
        <f>-J15*0.1</f>
        <v>-1500</v>
      </c>
      <c r="K16" s="28"/>
      <c r="L16" s="28"/>
    </row>
    <row r="17" spans="1:12" ht="18.75" x14ac:dyDescent="0.25">
      <c r="A17" s="123" t="s">
        <v>169</v>
      </c>
      <c r="B17" s="123"/>
      <c r="C17" s="123"/>
      <c r="D17" s="123"/>
      <c r="E17" s="123"/>
      <c r="F17" s="123"/>
      <c r="G17" s="123"/>
      <c r="H17" s="123"/>
      <c r="I17" s="123"/>
      <c r="J17" s="116">
        <f>SUM(J15:J16)</f>
        <v>13500</v>
      </c>
      <c r="K17" s="28"/>
      <c r="L17" s="28"/>
    </row>
    <row r="18" spans="1:12" ht="15.75" x14ac:dyDescent="0.25">
      <c r="E18" s="37"/>
      <c r="F18" s="36"/>
    </row>
    <row r="19" spans="1:12" ht="18.75" x14ac:dyDescent="0.25">
      <c r="A19" s="2">
        <v>1</v>
      </c>
      <c r="B19" s="19" t="s">
        <v>34</v>
      </c>
      <c r="C19" s="24" t="s">
        <v>49</v>
      </c>
      <c r="D19" s="20" t="s">
        <v>35</v>
      </c>
      <c r="E19" s="15">
        <v>181000</v>
      </c>
      <c r="F19" s="131" t="s">
        <v>167</v>
      </c>
      <c r="G19" s="132"/>
      <c r="H19" s="132"/>
      <c r="I19" s="132"/>
      <c r="J19" s="132"/>
      <c r="K19" s="132"/>
      <c r="L19" s="133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9">
    <mergeCell ref="A16:I16"/>
    <mergeCell ref="A17:I17"/>
    <mergeCell ref="F19:L19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view="pageLayout" topLeftCell="A4" workbookViewId="0">
      <selection activeCell="G17" sqref="F17:G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65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47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48"/>
      <c r="H6" s="17" t="s">
        <v>29</v>
      </c>
      <c r="I6" s="17"/>
      <c r="L6" s="28"/>
    </row>
    <row r="7" spans="1:12" ht="18.75" x14ac:dyDescent="0.3">
      <c r="B7" s="36"/>
      <c r="D7" s="48" t="s">
        <v>30</v>
      </c>
      <c r="E7" s="48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48"/>
      <c r="E9" s="48"/>
      <c r="F9" s="48"/>
      <c r="G9" s="48"/>
      <c r="H9" s="48"/>
      <c r="I9" s="48"/>
      <c r="J9" s="48"/>
      <c r="K9" s="17"/>
      <c r="L9" s="17"/>
    </row>
    <row r="10" spans="1:12" ht="17.25" customHeight="1" x14ac:dyDescent="0.35">
      <c r="E10" s="127" t="s">
        <v>33</v>
      </c>
      <c r="F10" s="127"/>
      <c r="G10" s="49"/>
      <c r="H10" s="36"/>
    </row>
    <row r="11" spans="1:12" ht="7.5" customHeight="1" x14ac:dyDescent="0.35">
      <c r="E11" s="21"/>
      <c r="F11" s="21"/>
      <c r="G11" s="4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9000</v>
      </c>
      <c r="H13" s="15">
        <v>15000</v>
      </c>
      <c r="I13" s="15"/>
      <c r="J13" s="15">
        <f>SUM(H13:I13)</f>
        <v>15000</v>
      </c>
      <c r="K13" s="32" t="s">
        <v>66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83000</v>
      </c>
      <c r="G14" s="30">
        <v>19500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102500</v>
      </c>
      <c r="G15" s="30">
        <v>21000</v>
      </c>
      <c r="H15" s="15"/>
      <c r="I15" s="15"/>
      <c r="J15" s="15"/>
      <c r="K15" s="32"/>
      <c r="L15" s="43"/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15000</v>
      </c>
      <c r="G16" s="30">
        <v>4500</v>
      </c>
      <c r="H16" s="15"/>
      <c r="I16" s="15"/>
      <c r="J16" s="15"/>
      <c r="K16" s="32"/>
      <c r="L16" s="43"/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30">
        <v>3000</v>
      </c>
      <c r="G17" s="30">
        <v>3000</v>
      </c>
      <c r="H17" s="15">
        <v>15000</v>
      </c>
      <c r="I17" s="15"/>
      <c r="J17" s="15">
        <f t="shared" si="0"/>
        <v>15000</v>
      </c>
      <c r="K17" s="32" t="s">
        <v>66</v>
      </c>
      <c r="L17" s="43" t="s">
        <v>55</v>
      </c>
    </row>
    <row r="18" spans="1:12" ht="21" customHeight="1" x14ac:dyDescent="0.25">
      <c r="A18" s="128" t="s">
        <v>7</v>
      </c>
      <c r="B18" s="128"/>
      <c r="C18" s="128"/>
      <c r="D18" s="128"/>
      <c r="E18" s="34">
        <f t="shared" ref="E18:J18" si="1">SUM(E13:E17)</f>
        <v>75000</v>
      </c>
      <c r="F18" s="34">
        <f t="shared" si="1"/>
        <v>224500</v>
      </c>
      <c r="G18" s="41">
        <f t="shared" si="1"/>
        <v>57000</v>
      </c>
      <c r="H18" s="34">
        <f t="shared" si="1"/>
        <v>30000</v>
      </c>
      <c r="I18" s="34">
        <f t="shared" si="1"/>
        <v>0</v>
      </c>
      <c r="J18" s="34">
        <f t="shared" si="1"/>
        <v>30000</v>
      </c>
      <c r="K18" s="35" t="s">
        <v>72</v>
      </c>
      <c r="L18" s="35" t="s">
        <v>56</v>
      </c>
    </row>
    <row r="19" spans="1:12" ht="15.75" x14ac:dyDescent="0.25">
      <c r="A19" s="123" t="s">
        <v>52</v>
      </c>
      <c r="B19" s="123"/>
      <c r="C19" s="123"/>
      <c r="D19" s="123"/>
      <c r="E19" s="123"/>
      <c r="F19" s="123"/>
      <c r="G19" s="123"/>
      <c r="H19" s="123"/>
      <c r="I19" s="123"/>
      <c r="J19" s="29">
        <f>-J18*0.1</f>
        <v>-3000</v>
      </c>
      <c r="K19" s="28"/>
      <c r="L19" s="28"/>
    </row>
    <row r="20" spans="1:12" ht="15.75" x14ac:dyDescent="0.25">
      <c r="A20" s="124" t="s">
        <v>57</v>
      </c>
      <c r="B20" s="124"/>
      <c r="C20" s="124"/>
      <c r="D20" s="124"/>
      <c r="E20" s="124"/>
      <c r="F20" s="124"/>
      <c r="G20" s="124"/>
      <c r="H20" s="124"/>
      <c r="I20" s="124"/>
      <c r="J20" s="29">
        <v>-50000</v>
      </c>
      <c r="K20" s="28"/>
      <c r="L20" s="28"/>
    </row>
    <row r="21" spans="1:12" ht="15.75" x14ac:dyDescent="0.25">
      <c r="A21" s="123" t="s">
        <v>67</v>
      </c>
      <c r="B21" s="123"/>
      <c r="C21" s="123"/>
      <c r="D21" s="123"/>
      <c r="E21" s="123"/>
      <c r="F21" s="123"/>
      <c r="G21" s="123"/>
      <c r="H21" s="123"/>
      <c r="I21" s="123"/>
      <c r="J21" s="29">
        <f>SUM(J18:J20)</f>
        <v>-23000</v>
      </c>
      <c r="K21" s="28"/>
      <c r="L21" s="28"/>
    </row>
    <row r="22" spans="1:12" ht="6" customHeight="1" x14ac:dyDescent="0.25">
      <c r="A22" s="36"/>
      <c r="J22" s="33"/>
      <c r="K22" s="28"/>
      <c r="L22" s="28"/>
    </row>
    <row r="23" spans="1:12" ht="2.25" customHeight="1" x14ac:dyDescent="0.25"/>
    <row r="24" spans="1:12" ht="15.75" x14ac:dyDescent="0.25">
      <c r="A24" s="129" t="s">
        <v>68</v>
      </c>
      <c r="B24" s="129"/>
      <c r="C24" s="129"/>
      <c r="D24" s="129"/>
      <c r="E24" s="129"/>
      <c r="F24" s="129"/>
      <c r="G24" s="129"/>
      <c r="H24" s="129"/>
      <c r="I24" s="129"/>
      <c r="J24" s="29">
        <v>-12000</v>
      </c>
    </row>
    <row r="25" spans="1:12" ht="15.75" x14ac:dyDescent="0.25">
      <c r="A25" s="129" t="s">
        <v>69</v>
      </c>
      <c r="B25" s="129"/>
      <c r="C25" s="129"/>
      <c r="D25" s="129"/>
      <c r="E25" s="129"/>
      <c r="F25" s="129"/>
      <c r="G25" s="129"/>
      <c r="H25" s="129"/>
      <c r="I25" s="129"/>
      <c r="J25" s="29">
        <v>-20000</v>
      </c>
    </row>
    <row r="26" spans="1:12" ht="15.75" x14ac:dyDescent="0.25">
      <c r="A26" s="129" t="s">
        <v>70</v>
      </c>
      <c r="B26" s="129"/>
      <c r="C26" s="129"/>
      <c r="D26" s="129"/>
      <c r="E26" s="129"/>
      <c r="F26" s="129"/>
      <c r="G26" s="129"/>
      <c r="H26" s="129"/>
      <c r="I26" s="129"/>
      <c r="J26" s="29">
        <v>-15000</v>
      </c>
    </row>
    <row r="27" spans="1:12" ht="21" customHeight="1" x14ac:dyDescent="0.35">
      <c r="A27" s="130" t="s">
        <v>71</v>
      </c>
      <c r="B27" s="130"/>
      <c r="C27" s="130"/>
      <c r="D27" s="130"/>
      <c r="E27" s="130"/>
      <c r="F27" s="130"/>
      <c r="G27" s="130"/>
      <c r="H27" s="130"/>
      <c r="I27" s="130"/>
      <c r="J27" s="50">
        <f>SUM(J21:J26)</f>
        <v>-70000</v>
      </c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7"/>
    </row>
    <row r="35" spans="5:5" ht="15.75" x14ac:dyDescent="0.25">
      <c r="E35" s="37"/>
    </row>
    <row r="36" spans="5:5" ht="15.75" x14ac:dyDescent="0.25">
      <c r="E36" s="37"/>
    </row>
    <row r="37" spans="5:5" ht="15.75" x14ac:dyDescent="0.25">
      <c r="E37" s="37"/>
    </row>
    <row r="38" spans="5:5" ht="15.75" x14ac:dyDescent="0.25">
      <c r="E38" s="38"/>
    </row>
  </sheetData>
  <mergeCells count="13">
    <mergeCell ref="A26:I26"/>
    <mergeCell ref="A27:I27"/>
    <mergeCell ref="A19:I19"/>
    <mergeCell ref="A20:I20"/>
    <mergeCell ref="A21:I21"/>
    <mergeCell ref="A24:I24"/>
    <mergeCell ref="A25:I25"/>
    <mergeCell ref="A18:D18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topLeftCell="A4" workbookViewId="0">
      <selection activeCell="E33" sqref="D33:E33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73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51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52"/>
      <c r="H6" s="17" t="s">
        <v>29</v>
      </c>
      <c r="I6" s="17"/>
      <c r="L6" s="28"/>
    </row>
    <row r="7" spans="1:12" ht="18.75" x14ac:dyDescent="0.3">
      <c r="B7" s="36"/>
      <c r="D7" s="52" t="s">
        <v>30</v>
      </c>
      <c r="E7" s="52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52"/>
      <c r="E9" s="52"/>
      <c r="F9" s="52"/>
      <c r="G9" s="52"/>
      <c r="H9" s="52"/>
      <c r="I9" s="52"/>
      <c r="J9" s="52"/>
      <c r="K9" s="17"/>
      <c r="L9" s="17"/>
    </row>
    <row r="10" spans="1:12" ht="17.25" customHeight="1" x14ac:dyDescent="0.35">
      <c r="E10" s="127" t="s">
        <v>33</v>
      </c>
      <c r="F10" s="127"/>
      <c r="G10" s="53"/>
      <c r="H10" s="36"/>
    </row>
    <row r="11" spans="1:12" ht="7.5" customHeight="1" x14ac:dyDescent="0.35">
      <c r="E11" s="21"/>
      <c r="F11" s="21"/>
      <c r="G11" s="53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10500</v>
      </c>
      <c r="H13" s="15">
        <v>15000</v>
      </c>
      <c r="I13" s="15"/>
      <c r="J13" s="15">
        <f>SUM(H13:I13)</f>
        <v>15000</v>
      </c>
      <c r="K13" s="32" t="s">
        <v>75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99500</v>
      </c>
      <c r="G14" s="30">
        <v>19500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119000</v>
      </c>
      <c r="G15" s="30">
        <v>21000</v>
      </c>
      <c r="H15" s="15"/>
      <c r="I15" s="15"/>
      <c r="J15" s="15">
        <f t="shared" si="0"/>
        <v>0</v>
      </c>
      <c r="K15" s="32"/>
      <c r="L15" s="43"/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36000</v>
      </c>
      <c r="G16" s="30">
        <v>6000</v>
      </c>
      <c r="H16" s="15"/>
      <c r="I16" s="15">
        <v>15000</v>
      </c>
      <c r="J16" s="15">
        <f t="shared" si="0"/>
        <v>15000</v>
      </c>
      <c r="K16" s="32"/>
      <c r="L16" s="43" t="s">
        <v>74</v>
      </c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30">
        <v>4500</v>
      </c>
      <c r="G17" s="30">
        <v>4500</v>
      </c>
      <c r="H17" s="15">
        <v>15000</v>
      </c>
      <c r="I17" s="15"/>
      <c r="J17" s="15">
        <f t="shared" si="0"/>
        <v>15000</v>
      </c>
      <c r="K17" s="32" t="s">
        <v>75</v>
      </c>
      <c r="L17" s="43" t="s">
        <v>55</v>
      </c>
    </row>
    <row r="18" spans="1:12" ht="21" customHeight="1" x14ac:dyDescent="0.25">
      <c r="A18" s="128" t="s">
        <v>7</v>
      </c>
      <c r="B18" s="128"/>
      <c r="C18" s="128"/>
      <c r="D18" s="128"/>
      <c r="E18" s="34">
        <f t="shared" ref="E18:J18" si="1">SUM(E13:E17)</f>
        <v>75000</v>
      </c>
      <c r="F18" s="34">
        <f t="shared" si="1"/>
        <v>280000</v>
      </c>
      <c r="G18" s="41">
        <f t="shared" si="1"/>
        <v>61500</v>
      </c>
      <c r="H18" s="41">
        <f t="shared" si="1"/>
        <v>30000</v>
      </c>
      <c r="I18" s="41">
        <f t="shared" si="1"/>
        <v>15000</v>
      </c>
      <c r="J18" s="41">
        <f t="shared" si="1"/>
        <v>45000</v>
      </c>
      <c r="K18" s="35" t="s">
        <v>77</v>
      </c>
      <c r="L18" s="35" t="s">
        <v>56</v>
      </c>
    </row>
    <row r="19" spans="1:12" ht="15.75" x14ac:dyDescent="0.25">
      <c r="A19" s="123" t="s">
        <v>52</v>
      </c>
      <c r="B19" s="123"/>
      <c r="C19" s="123"/>
      <c r="D19" s="123"/>
      <c r="E19" s="123"/>
      <c r="F19" s="123"/>
      <c r="G19" s="123"/>
      <c r="H19" s="123"/>
      <c r="I19" s="123"/>
      <c r="J19" s="29">
        <f>-J18*0.1</f>
        <v>-4500</v>
      </c>
      <c r="K19" s="28"/>
      <c r="L19" s="28"/>
    </row>
    <row r="20" spans="1:12" ht="15.75" x14ac:dyDescent="0.25">
      <c r="A20" s="124" t="s">
        <v>57</v>
      </c>
      <c r="B20" s="124"/>
      <c r="C20" s="124"/>
      <c r="D20" s="124"/>
      <c r="E20" s="124"/>
      <c r="F20" s="124"/>
      <c r="G20" s="124"/>
      <c r="H20" s="124"/>
      <c r="I20" s="124"/>
      <c r="J20" s="29"/>
      <c r="K20" s="28"/>
      <c r="L20" s="28"/>
    </row>
    <row r="21" spans="1:12" ht="15.75" x14ac:dyDescent="0.25">
      <c r="A21" s="123" t="s">
        <v>76</v>
      </c>
      <c r="B21" s="123"/>
      <c r="C21" s="123"/>
      <c r="D21" s="123"/>
      <c r="E21" s="123"/>
      <c r="F21" s="123"/>
      <c r="G21" s="123"/>
      <c r="H21" s="123"/>
      <c r="I21" s="123"/>
      <c r="J21" s="29">
        <f>SUM(J18:J20)</f>
        <v>40500</v>
      </c>
      <c r="K21" s="28"/>
      <c r="L21" s="28"/>
    </row>
    <row r="22" spans="1:12" ht="6" customHeight="1" x14ac:dyDescent="0.25">
      <c r="A22" s="36"/>
      <c r="J22" s="33"/>
      <c r="K22" s="28"/>
      <c r="L22" s="28"/>
    </row>
    <row r="23" spans="1:12" ht="2.25" customHeight="1" x14ac:dyDescent="0.25"/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8"/>
    </row>
  </sheetData>
  <mergeCells count="9">
    <mergeCell ref="A19:I19"/>
    <mergeCell ref="A20:I20"/>
    <mergeCell ref="A21:I21"/>
    <mergeCell ref="A18:D18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workbookViewId="0">
      <selection activeCell="G17" sqref="F17:G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78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54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55"/>
      <c r="H6" s="17" t="s">
        <v>29</v>
      </c>
      <c r="I6" s="17"/>
      <c r="L6" s="28"/>
    </row>
    <row r="7" spans="1:12" ht="18.75" x14ac:dyDescent="0.3">
      <c r="B7" s="36"/>
      <c r="D7" s="55" t="s">
        <v>30</v>
      </c>
      <c r="E7" s="55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55"/>
      <c r="E9" s="55"/>
      <c r="F9" s="55"/>
      <c r="G9" s="55"/>
      <c r="H9" s="55"/>
      <c r="I9" s="55"/>
      <c r="J9" s="55"/>
      <c r="K9" s="17"/>
      <c r="L9" s="17"/>
    </row>
    <row r="10" spans="1:12" ht="17.25" customHeight="1" x14ac:dyDescent="0.35">
      <c r="E10" s="127" t="s">
        <v>33</v>
      </c>
      <c r="F10" s="127"/>
      <c r="G10" s="56"/>
      <c r="H10" s="36"/>
    </row>
    <row r="11" spans="1:12" ht="7.5" customHeight="1" x14ac:dyDescent="0.35">
      <c r="E11" s="21"/>
      <c r="F11" s="21"/>
      <c r="G11" s="56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f>SUM(H13:I13)</f>
        <v>15000</v>
      </c>
      <c r="K13" s="32" t="s">
        <v>79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113000</v>
      </c>
      <c r="G14" s="30">
        <v>18000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164000</v>
      </c>
      <c r="G15" s="30">
        <v>36000</v>
      </c>
      <c r="H15" s="15"/>
      <c r="I15" s="15"/>
      <c r="J15" s="15">
        <f t="shared" si="0"/>
        <v>0</v>
      </c>
      <c r="K15" s="32"/>
      <c r="L15" s="43"/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37500</v>
      </c>
      <c r="G16" s="30">
        <v>7500</v>
      </c>
      <c r="H16" s="15">
        <v>15000</v>
      </c>
      <c r="I16" s="15">
        <v>15000</v>
      </c>
      <c r="J16" s="15">
        <f t="shared" si="0"/>
        <v>30000</v>
      </c>
      <c r="K16" s="32" t="s">
        <v>80</v>
      </c>
      <c r="L16" s="43" t="s">
        <v>55</v>
      </c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30">
        <v>6000</v>
      </c>
      <c r="G17" s="30">
        <v>6000</v>
      </c>
      <c r="H17" s="15">
        <v>15000</v>
      </c>
      <c r="I17" s="15"/>
      <c r="J17" s="15">
        <f t="shared" si="0"/>
        <v>15000</v>
      </c>
      <c r="K17" s="32" t="s">
        <v>81</v>
      </c>
      <c r="L17" s="43" t="s">
        <v>55</v>
      </c>
    </row>
    <row r="18" spans="1:12" ht="21" customHeight="1" x14ac:dyDescent="0.25">
      <c r="A18" s="128" t="s">
        <v>7</v>
      </c>
      <c r="B18" s="128"/>
      <c r="C18" s="128"/>
      <c r="D18" s="128"/>
      <c r="E18" s="34">
        <f t="shared" ref="E18:J18" si="1">SUM(E13:E17)</f>
        <v>75000</v>
      </c>
      <c r="F18" s="34">
        <f t="shared" si="1"/>
        <v>341500</v>
      </c>
      <c r="G18" s="41">
        <f t="shared" si="1"/>
        <v>79500</v>
      </c>
      <c r="H18" s="41">
        <f t="shared" si="1"/>
        <v>45000</v>
      </c>
      <c r="I18" s="41">
        <f t="shared" si="1"/>
        <v>15000</v>
      </c>
      <c r="J18" s="41">
        <f t="shared" si="1"/>
        <v>60000</v>
      </c>
      <c r="K18" s="35" t="s">
        <v>82</v>
      </c>
      <c r="L18" s="35"/>
    </row>
    <row r="19" spans="1:12" ht="15.75" x14ac:dyDescent="0.25">
      <c r="A19" s="123" t="s">
        <v>52</v>
      </c>
      <c r="B19" s="123"/>
      <c r="C19" s="123"/>
      <c r="D19" s="123"/>
      <c r="E19" s="123"/>
      <c r="F19" s="123"/>
      <c r="G19" s="123"/>
      <c r="H19" s="123"/>
      <c r="I19" s="123"/>
      <c r="J19" s="29">
        <f>-J18*0.1</f>
        <v>-6000</v>
      </c>
      <c r="K19" s="28"/>
      <c r="L19" s="28"/>
    </row>
    <row r="20" spans="1:12" ht="15.75" x14ac:dyDescent="0.25">
      <c r="A20" s="124" t="s">
        <v>57</v>
      </c>
      <c r="B20" s="124"/>
      <c r="C20" s="124"/>
      <c r="D20" s="124"/>
      <c r="E20" s="124"/>
      <c r="F20" s="124"/>
      <c r="G20" s="124"/>
      <c r="H20" s="124"/>
      <c r="I20" s="124"/>
      <c r="J20" s="29">
        <v>-50000</v>
      </c>
      <c r="K20" s="28"/>
      <c r="L20" s="28"/>
    </row>
    <row r="21" spans="1:12" ht="15.75" x14ac:dyDescent="0.25">
      <c r="A21" s="123" t="s">
        <v>83</v>
      </c>
      <c r="B21" s="123"/>
      <c r="C21" s="123"/>
      <c r="D21" s="123"/>
      <c r="E21" s="123"/>
      <c r="F21" s="123"/>
      <c r="G21" s="123"/>
      <c r="H21" s="123"/>
      <c r="I21" s="123"/>
      <c r="J21" s="29">
        <f>SUM(J18:J20)</f>
        <v>4000</v>
      </c>
      <c r="K21" s="28"/>
      <c r="L21" s="28"/>
    </row>
    <row r="22" spans="1:12" ht="6" customHeight="1" x14ac:dyDescent="0.25">
      <c r="A22" s="36"/>
      <c r="J22" s="33"/>
      <c r="K22" s="28"/>
      <c r="L22" s="28"/>
    </row>
    <row r="23" spans="1:12" ht="2.25" customHeight="1" x14ac:dyDescent="0.25"/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8"/>
    </row>
  </sheetData>
  <mergeCells count="9">
    <mergeCell ref="A19:I19"/>
    <mergeCell ref="A20:I20"/>
    <mergeCell ref="A21:I21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G16" sqref="F16:G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84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57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58"/>
      <c r="H6" s="17" t="s">
        <v>29</v>
      </c>
      <c r="I6" s="17"/>
      <c r="L6" s="28"/>
    </row>
    <row r="7" spans="1:12" ht="18.75" x14ac:dyDescent="0.3">
      <c r="B7" s="36"/>
      <c r="D7" s="58" t="s">
        <v>30</v>
      </c>
      <c r="E7" s="58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58"/>
      <c r="E9" s="58"/>
      <c r="F9" s="58"/>
      <c r="G9" s="58"/>
      <c r="H9" s="58"/>
      <c r="I9" s="58"/>
      <c r="J9" s="58"/>
      <c r="K9" s="17"/>
      <c r="L9" s="17"/>
    </row>
    <row r="10" spans="1:12" ht="17.25" customHeight="1" x14ac:dyDescent="0.35">
      <c r="E10" s="127" t="s">
        <v>33</v>
      </c>
      <c r="F10" s="127"/>
      <c r="G10" s="59"/>
      <c r="H10" s="36"/>
    </row>
    <row r="11" spans="1:12" ht="7.5" customHeight="1" x14ac:dyDescent="0.35">
      <c r="E11" s="21"/>
      <c r="F11" s="21"/>
      <c r="G11" s="5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f>SUM(H13:I13)</f>
        <v>15000</v>
      </c>
      <c r="K13" s="32" t="s">
        <v>85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129500</v>
      </c>
      <c r="G14" s="30">
        <v>19500</v>
      </c>
      <c r="H14" s="15"/>
      <c r="I14" s="42"/>
      <c r="J14" s="15"/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37500</v>
      </c>
      <c r="G15" s="30">
        <v>7500</v>
      </c>
      <c r="H15" s="15">
        <v>15000</v>
      </c>
      <c r="I15" s="15"/>
      <c r="J15" s="15">
        <f t="shared" ref="J15:J16" si="0">SUM(H15:I15)</f>
        <v>15000</v>
      </c>
      <c r="K15" s="32" t="s">
        <v>85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30">
        <v>6000</v>
      </c>
      <c r="G16" s="30">
        <v>6000</v>
      </c>
      <c r="H16" s="15">
        <v>15000</v>
      </c>
      <c r="I16" s="15"/>
      <c r="J16" s="15">
        <f t="shared" si="0"/>
        <v>15000</v>
      </c>
      <c r="K16" s="32" t="s">
        <v>85</v>
      </c>
      <c r="L16" s="43" t="s">
        <v>55</v>
      </c>
    </row>
    <row r="17" spans="1:12" ht="21" customHeight="1" x14ac:dyDescent="0.25">
      <c r="A17" s="128" t="s">
        <v>7</v>
      </c>
      <c r="B17" s="128"/>
      <c r="C17" s="128"/>
      <c r="D17" s="128"/>
      <c r="E17" s="34">
        <f t="shared" ref="E17:G17" si="1">SUM(E13:E16)</f>
        <v>60000</v>
      </c>
      <c r="F17" s="34">
        <f t="shared" si="1"/>
        <v>194000</v>
      </c>
      <c r="G17" s="41">
        <f t="shared" si="1"/>
        <v>45000</v>
      </c>
      <c r="H17" s="41">
        <f>SUM(H13:H16)</f>
        <v>45000</v>
      </c>
      <c r="I17" s="41">
        <f>SUM(I13:I16)</f>
        <v>0</v>
      </c>
      <c r="J17" s="41">
        <f>SUM(J13:J16)</f>
        <v>45000</v>
      </c>
      <c r="K17" s="35" t="s">
        <v>88</v>
      </c>
      <c r="L17" s="35" t="s">
        <v>56</v>
      </c>
    </row>
    <row r="18" spans="1:12" ht="15.75" x14ac:dyDescent="0.25">
      <c r="A18" s="123" t="s">
        <v>52</v>
      </c>
      <c r="B18" s="123"/>
      <c r="C18" s="123"/>
      <c r="D18" s="123"/>
      <c r="E18" s="123"/>
      <c r="F18" s="123"/>
      <c r="G18" s="123"/>
      <c r="H18" s="123"/>
      <c r="I18" s="123"/>
      <c r="J18" s="29">
        <f>J17*-0.1</f>
        <v>-4500</v>
      </c>
      <c r="K18" s="28"/>
      <c r="L18" s="28"/>
    </row>
    <row r="19" spans="1:12" ht="15.75" x14ac:dyDescent="0.25">
      <c r="A19" s="124" t="s">
        <v>57</v>
      </c>
      <c r="B19" s="124"/>
      <c r="C19" s="124"/>
      <c r="D19" s="124"/>
      <c r="E19" s="124"/>
      <c r="F19" s="124"/>
      <c r="G19" s="124"/>
      <c r="H19" s="124"/>
      <c r="I19" s="124"/>
      <c r="J19" s="29"/>
      <c r="K19" s="28"/>
      <c r="L19" s="28"/>
    </row>
    <row r="20" spans="1:12" ht="15.75" x14ac:dyDescent="0.25">
      <c r="A20" s="123" t="s">
        <v>90</v>
      </c>
      <c r="B20" s="123"/>
      <c r="C20" s="123"/>
      <c r="D20" s="123"/>
      <c r="E20" s="123"/>
      <c r="F20" s="123"/>
      <c r="G20" s="123"/>
      <c r="H20" s="123"/>
      <c r="I20" s="123"/>
      <c r="J20" s="29">
        <f>SUM(J17:J19)</f>
        <v>40500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8.75" x14ac:dyDescent="0.25">
      <c r="A24" s="2">
        <v>3</v>
      </c>
      <c r="B24" s="19" t="s">
        <v>36</v>
      </c>
      <c r="C24" s="24" t="s">
        <v>48</v>
      </c>
      <c r="D24" s="20" t="s">
        <v>58</v>
      </c>
      <c r="E24" s="15">
        <v>15000</v>
      </c>
      <c r="F24" s="15">
        <v>164000</v>
      </c>
      <c r="G24" s="30">
        <v>36000</v>
      </c>
      <c r="H24" s="131" t="s">
        <v>87</v>
      </c>
      <c r="I24" s="132"/>
      <c r="J24" s="132"/>
      <c r="K24" s="132"/>
      <c r="L24" s="133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8"/>
    </row>
  </sheetData>
  <mergeCells count="10">
    <mergeCell ref="A18:I18"/>
    <mergeCell ref="A19:I19"/>
    <mergeCell ref="A20:I20"/>
    <mergeCell ref="H24:L24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B1" workbookViewId="0">
      <selection activeCell="G16" sqref="F16:G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89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60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1"/>
      <c r="H6" s="17" t="s">
        <v>29</v>
      </c>
      <c r="I6" s="17"/>
      <c r="L6" s="28"/>
    </row>
    <row r="7" spans="1:12" ht="18.75" x14ac:dyDescent="0.3">
      <c r="B7" s="36"/>
      <c r="D7" s="61" t="s">
        <v>30</v>
      </c>
      <c r="E7" s="61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61"/>
      <c r="E9" s="61"/>
      <c r="F9" s="61"/>
      <c r="G9" s="61"/>
      <c r="H9" s="61"/>
      <c r="I9" s="61"/>
      <c r="J9" s="61"/>
      <c r="K9" s="17"/>
      <c r="L9" s="17"/>
    </row>
    <row r="10" spans="1:12" ht="17.25" customHeight="1" x14ac:dyDescent="0.35">
      <c r="E10" s="127" t="s">
        <v>33</v>
      </c>
      <c r="F10" s="127"/>
      <c r="G10" s="62"/>
      <c r="H10" s="36"/>
    </row>
    <row r="11" spans="1:12" ht="7.5" customHeight="1" x14ac:dyDescent="0.35">
      <c r="E11" s="21"/>
      <c r="F11" s="21"/>
      <c r="G11" s="62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v>15000</v>
      </c>
      <c r="K13" s="32" t="s">
        <v>91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146000</v>
      </c>
      <c r="G14" s="30">
        <v>21000</v>
      </c>
      <c r="H14" s="15"/>
      <c r="I14" s="42"/>
      <c r="J14" s="15"/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37500</v>
      </c>
      <c r="G15" s="30">
        <v>7500</v>
      </c>
      <c r="H15" s="15">
        <v>15000</v>
      </c>
      <c r="I15" s="15"/>
      <c r="J15" s="15">
        <v>15000</v>
      </c>
      <c r="K15" s="32" t="s">
        <v>92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30">
        <v>6000</v>
      </c>
      <c r="G16" s="30">
        <v>6000</v>
      </c>
      <c r="H16" s="15">
        <v>15000</v>
      </c>
      <c r="I16" s="15"/>
      <c r="J16" s="15">
        <v>15000</v>
      </c>
      <c r="K16" s="32" t="s">
        <v>91</v>
      </c>
      <c r="L16" s="43" t="s">
        <v>55</v>
      </c>
    </row>
    <row r="17" spans="1:12" ht="21" customHeight="1" x14ac:dyDescent="0.25">
      <c r="A17" s="128" t="s">
        <v>7</v>
      </c>
      <c r="B17" s="128"/>
      <c r="C17" s="128"/>
      <c r="D17" s="128"/>
      <c r="E17" s="34">
        <f t="shared" ref="E17:G17" si="0">SUM(E13:E16)</f>
        <v>60000</v>
      </c>
      <c r="F17" s="34">
        <f t="shared" si="0"/>
        <v>210500</v>
      </c>
      <c r="G17" s="41">
        <f t="shared" si="0"/>
        <v>46500</v>
      </c>
      <c r="H17" s="41"/>
      <c r="I17" s="41"/>
      <c r="J17" s="41"/>
      <c r="K17" s="35"/>
      <c r="L17" s="35"/>
    </row>
    <row r="18" spans="1:12" ht="15.75" x14ac:dyDescent="0.25">
      <c r="A18" s="123" t="s">
        <v>52</v>
      </c>
      <c r="B18" s="123"/>
      <c r="C18" s="123"/>
      <c r="D18" s="123"/>
      <c r="E18" s="123"/>
      <c r="F18" s="123"/>
      <c r="G18" s="123"/>
      <c r="H18" s="123"/>
      <c r="I18" s="123"/>
      <c r="J18" s="29"/>
      <c r="K18" s="28"/>
      <c r="L18" s="28"/>
    </row>
    <row r="19" spans="1:12" ht="15.75" x14ac:dyDescent="0.25">
      <c r="A19" s="124" t="s">
        <v>57</v>
      </c>
      <c r="B19" s="124"/>
      <c r="C19" s="124"/>
      <c r="D19" s="124"/>
      <c r="E19" s="124"/>
      <c r="F19" s="124"/>
      <c r="G19" s="124"/>
      <c r="H19" s="124"/>
      <c r="I19" s="124"/>
      <c r="J19" s="29"/>
      <c r="K19" s="28"/>
      <c r="L19" s="28"/>
    </row>
    <row r="20" spans="1:12" ht="15.75" x14ac:dyDescent="0.25">
      <c r="A20" s="123" t="s">
        <v>86</v>
      </c>
      <c r="B20" s="123"/>
      <c r="C20" s="123"/>
      <c r="D20" s="123"/>
      <c r="E20" s="123"/>
      <c r="F20" s="123"/>
      <c r="G20" s="123"/>
      <c r="H20" s="123"/>
      <c r="I20" s="123"/>
      <c r="J20" s="29"/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8.75" x14ac:dyDescent="0.25">
      <c r="A24" s="2">
        <v>3</v>
      </c>
      <c r="B24" s="19" t="s">
        <v>36</v>
      </c>
      <c r="C24" s="24" t="s">
        <v>48</v>
      </c>
      <c r="D24" s="20" t="s">
        <v>58</v>
      </c>
      <c r="E24" s="15">
        <v>15000</v>
      </c>
      <c r="F24" s="15">
        <v>164000</v>
      </c>
      <c r="G24" s="30">
        <v>36000</v>
      </c>
      <c r="H24" s="131" t="s">
        <v>87</v>
      </c>
      <c r="I24" s="132"/>
      <c r="J24" s="132"/>
      <c r="K24" s="132"/>
      <c r="L24" s="133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8"/>
    </row>
  </sheetData>
  <mergeCells count="10">
    <mergeCell ref="A18:I18"/>
    <mergeCell ref="A19:I19"/>
    <mergeCell ref="A20:I20"/>
    <mergeCell ref="H24:L24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G16" sqref="F16:G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93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63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4"/>
      <c r="H6" s="17" t="s">
        <v>29</v>
      </c>
      <c r="I6" s="17"/>
      <c r="L6" s="28"/>
    </row>
    <row r="7" spans="1:12" ht="18.75" x14ac:dyDescent="0.3">
      <c r="B7" s="36"/>
      <c r="D7" s="64" t="s">
        <v>30</v>
      </c>
      <c r="E7" s="64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64"/>
      <c r="E9" s="64"/>
      <c r="F9" s="64"/>
      <c r="G9" s="64"/>
      <c r="H9" s="64"/>
      <c r="I9" s="64"/>
      <c r="J9" s="64"/>
      <c r="K9" s="17"/>
      <c r="L9" s="17"/>
    </row>
    <row r="10" spans="1:12" ht="17.25" customHeight="1" x14ac:dyDescent="0.35">
      <c r="E10" s="127" t="s">
        <v>33</v>
      </c>
      <c r="F10" s="127"/>
      <c r="G10" s="65"/>
      <c r="H10" s="36"/>
    </row>
    <row r="11" spans="1:12" ht="7.5" customHeight="1" x14ac:dyDescent="0.35">
      <c r="E11" s="21"/>
      <c r="F11" s="21"/>
      <c r="G11" s="65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v>15000</v>
      </c>
      <c r="K13" s="32" t="s">
        <v>95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146000</v>
      </c>
      <c r="G14" s="30">
        <v>21000</v>
      </c>
      <c r="H14" s="15"/>
      <c r="I14" s="42"/>
      <c r="J14" s="15"/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37500</v>
      </c>
      <c r="G15" s="30">
        <v>7500</v>
      </c>
      <c r="H15" s="15">
        <v>15000</v>
      </c>
      <c r="I15" s="15"/>
      <c r="J15" s="15">
        <v>15000</v>
      </c>
      <c r="K15" s="32" t="s">
        <v>95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30">
        <v>6000</v>
      </c>
      <c r="G16" s="30">
        <v>6000</v>
      </c>
      <c r="H16" s="15">
        <v>15000</v>
      </c>
      <c r="I16" s="15"/>
      <c r="J16" s="15">
        <v>15000</v>
      </c>
      <c r="K16" s="32" t="s">
        <v>95</v>
      </c>
      <c r="L16" s="43" t="s">
        <v>55</v>
      </c>
    </row>
    <row r="17" spans="1:12" ht="21" customHeight="1" x14ac:dyDescent="0.25">
      <c r="A17" s="128" t="s">
        <v>7</v>
      </c>
      <c r="B17" s="128"/>
      <c r="C17" s="128"/>
      <c r="D17" s="128"/>
      <c r="E17" s="34">
        <f t="shared" ref="E17:J17" si="0">SUM(E13:E16)</f>
        <v>60000</v>
      </c>
      <c r="F17" s="34">
        <f t="shared" si="0"/>
        <v>210500</v>
      </c>
      <c r="G17" s="41">
        <f t="shared" si="0"/>
        <v>46500</v>
      </c>
      <c r="H17" s="41">
        <f t="shared" si="0"/>
        <v>45000</v>
      </c>
      <c r="I17" s="41">
        <f t="shared" si="0"/>
        <v>0</v>
      </c>
      <c r="J17" s="41">
        <f t="shared" si="0"/>
        <v>45000</v>
      </c>
      <c r="K17" s="32" t="s">
        <v>95</v>
      </c>
      <c r="L17" s="35" t="s">
        <v>56</v>
      </c>
    </row>
    <row r="18" spans="1:12" ht="15.75" x14ac:dyDescent="0.25">
      <c r="A18" s="123" t="s">
        <v>52</v>
      </c>
      <c r="B18" s="123"/>
      <c r="C18" s="123"/>
      <c r="D18" s="123"/>
      <c r="E18" s="123"/>
      <c r="F18" s="123"/>
      <c r="G18" s="123"/>
      <c r="H18" s="123"/>
      <c r="I18" s="123"/>
      <c r="J18" s="29">
        <f>-J17*0.1</f>
        <v>-4500</v>
      </c>
      <c r="K18" s="28"/>
      <c r="L18" s="28"/>
    </row>
    <row r="19" spans="1:12" ht="15.75" x14ac:dyDescent="0.25">
      <c r="A19" s="124" t="s">
        <v>57</v>
      </c>
      <c r="B19" s="124"/>
      <c r="C19" s="124"/>
      <c r="D19" s="124"/>
      <c r="E19" s="124"/>
      <c r="F19" s="124"/>
      <c r="G19" s="124"/>
      <c r="H19" s="124"/>
      <c r="I19" s="124"/>
      <c r="J19" s="29"/>
      <c r="K19" s="28"/>
      <c r="L19" s="28"/>
    </row>
    <row r="20" spans="1:12" ht="15.75" x14ac:dyDescent="0.25">
      <c r="A20" s="123" t="s">
        <v>96</v>
      </c>
      <c r="B20" s="123"/>
      <c r="C20" s="123"/>
      <c r="D20" s="123"/>
      <c r="E20" s="123"/>
      <c r="F20" s="123"/>
      <c r="G20" s="123"/>
      <c r="H20" s="123"/>
      <c r="I20" s="123"/>
      <c r="J20" s="29">
        <f>SUM(J17:J19)</f>
        <v>40500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8.75" x14ac:dyDescent="0.25">
      <c r="A24" s="2">
        <v>3</v>
      </c>
      <c r="B24" s="19" t="s">
        <v>36</v>
      </c>
      <c r="C24" s="24" t="s">
        <v>48</v>
      </c>
      <c r="D24" s="20" t="s">
        <v>58</v>
      </c>
      <c r="E24" s="15">
        <v>15000</v>
      </c>
      <c r="F24" s="15">
        <v>164000</v>
      </c>
      <c r="G24" s="30">
        <v>36000</v>
      </c>
      <c r="H24" s="131" t="s">
        <v>87</v>
      </c>
      <c r="I24" s="132"/>
      <c r="J24" s="132"/>
      <c r="K24" s="132"/>
      <c r="L24" s="133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8"/>
    </row>
  </sheetData>
  <mergeCells count="10">
    <mergeCell ref="A18:I18"/>
    <mergeCell ref="A19:I19"/>
    <mergeCell ref="A20:I20"/>
    <mergeCell ref="H24:L24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workbookViewId="0">
      <selection activeCell="F17" sqref="F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20" t="s">
        <v>94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63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4"/>
      <c r="H6" s="17" t="s">
        <v>29</v>
      </c>
      <c r="I6" s="17"/>
      <c r="L6" s="28"/>
    </row>
    <row r="7" spans="1:12" ht="18.75" x14ac:dyDescent="0.3">
      <c r="B7" s="36"/>
      <c r="D7" s="64" t="s">
        <v>30</v>
      </c>
      <c r="E7" s="64"/>
      <c r="F7" s="121" t="s">
        <v>31</v>
      </c>
      <c r="G7" s="121"/>
      <c r="H7" s="121"/>
      <c r="I7" s="121" t="s">
        <v>32</v>
      </c>
      <c r="J7" s="121"/>
      <c r="K7" s="17"/>
      <c r="L7" s="40"/>
    </row>
    <row r="8" spans="1:12" ht="18.75" customHeight="1" x14ac:dyDescent="0.3">
      <c r="A8" s="121" t="s">
        <v>59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9" customHeight="1" x14ac:dyDescent="0.3">
      <c r="A9" s="16"/>
      <c r="D9" s="64"/>
      <c r="E9" s="64"/>
      <c r="F9" s="64"/>
      <c r="G9" s="64"/>
      <c r="H9" s="64"/>
      <c r="I9" s="64"/>
      <c r="J9" s="64"/>
      <c r="K9" s="17"/>
      <c r="L9" s="17"/>
    </row>
    <row r="10" spans="1:12" ht="17.25" customHeight="1" x14ac:dyDescent="0.35">
      <c r="E10" s="127" t="s">
        <v>33</v>
      </c>
      <c r="F10" s="127"/>
      <c r="G10" s="65"/>
      <c r="H10" s="36"/>
    </row>
    <row r="11" spans="1:12" ht="7.5" customHeight="1" x14ac:dyDescent="0.35">
      <c r="E11" s="21"/>
      <c r="F11" s="21"/>
      <c r="G11" s="65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f>SUM(H13:I13)</f>
        <v>15000</v>
      </c>
      <c r="K13" s="32" t="s">
        <v>97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179000</v>
      </c>
      <c r="G14" s="30">
        <v>24000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24000</v>
      </c>
      <c r="G15" s="30">
        <v>9000</v>
      </c>
      <c r="H15" s="15">
        <v>15000</v>
      </c>
      <c r="I15" s="15"/>
      <c r="J15" s="15">
        <f t="shared" si="0"/>
        <v>15000</v>
      </c>
      <c r="K15" s="32" t="s">
        <v>98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15">
        <v>6000</v>
      </c>
      <c r="G16" s="30">
        <v>6000</v>
      </c>
      <c r="H16" s="15">
        <v>15000</v>
      </c>
      <c r="I16" s="15"/>
      <c r="J16" s="15">
        <f t="shared" si="0"/>
        <v>15000</v>
      </c>
      <c r="K16" s="32" t="s">
        <v>98</v>
      </c>
      <c r="L16" s="43" t="s">
        <v>55</v>
      </c>
    </row>
    <row r="17" spans="1:12" ht="21" customHeight="1" x14ac:dyDescent="0.25">
      <c r="A17" s="128" t="s">
        <v>7</v>
      </c>
      <c r="B17" s="128"/>
      <c r="C17" s="128"/>
      <c r="D17" s="128"/>
      <c r="E17" s="34">
        <f t="shared" ref="E17:I17" si="1">SUM(E13:E16)</f>
        <v>60000</v>
      </c>
      <c r="F17" s="34">
        <f t="shared" si="1"/>
        <v>230000</v>
      </c>
      <c r="G17" s="41">
        <f t="shared" si="1"/>
        <v>51000</v>
      </c>
      <c r="H17" s="41">
        <f t="shared" si="1"/>
        <v>45000</v>
      </c>
      <c r="I17" s="41">
        <f t="shared" si="1"/>
        <v>0</v>
      </c>
      <c r="J17" s="15">
        <f t="shared" si="0"/>
        <v>45000</v>
      </c>
      <c r="K17" s="35" t="s">
        <v>98</v>
      </c>
      <c r="L17" s="35" t="s">
        <v>56</v>
      </c>
    </row>
    <row r="18" spans="1:12" ht="15.75" x14ac:dyDescent="0.25">
      <c r="A18" s="123" t="s">
        <v>52</v>
      </c>
      <c r="B18" s="123"/>
      <c r="C18" s="123"/>
      <c r="D18" s="123"/>
      <c r="E18" s="123"/>
      <c r="F18" s="123"/>
      <c r="G18" s="123"/>
      <c r="H18" s="123"/>
      <c r="I18" s="123"/>
      <c r="J18" s="29">
        <f>-J17*0.1</f>
        <v>-4500</v>
      </c>
      <c r="K18" s="28"/>
      <c r="L18" s="28"/>
    </row>
    <row r="19" spans="1:12" ht="15.75" x14ac:dyDescent="0.25">
      <c r="A19" s="124" t="s">
        <v>57</v>
      </c>
      <c r="B19" s="124"/>
      <c r="C19" s="124"/>
      <c r="D19" s="124"/>
      <c r="E19" s="124"/>
      <c r="F19" s="124"/>
      <c r="G19" s="124"/>
      <c r="H19" s="124"/>
      <c r="I19" s="124"/>
      <c r="J19" s="29"/>
      <c r="K19" s="28"/>
      <c r="L19" s="28"/>
    </row>
    <row r="20" spans="1:12" ht="15.75" x14ac:dyDescent="0.25">
      <c r="A20" s="123" t="s">
        <v>99</v>
      </c>
      <c r="B20" s="123"/>
      <c r="C20" s="123"/>
      <c r="D20" s="123"/>
      <c r="E20" s="123"/>
      <c r="F20" s="123"/>
      <c r="G20" s="123"/>
      <c r="H20" s="123"/>
      <c r="I20" s="123"/>
      <c r="J20" s="29">
        <f>SUM(J17:J19)</f>
        <v>40500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  <c r="F26" s="36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8"/>
    </row>
  </sheetData>
  <mergeCells count="9">
    <mergeCell ref="A18:I18"/>
    <mergeCell ref="A19:I19"/>
    <mergeCell ref="A20:I20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DECEMBRE 18</vt:lpstr>
      <vt:lpstr>JANVIER 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2020-12-13T11:07:21Z</cp:lastPrinted>
  <dcterms:created xsi:type="dcterms:W3CDTF">2013-02-10T07:37:00Z</dcterms:created>
  <dcterms:modified xsi:type="dcterms:W3CDTF">2020-12-13T11:10:14Z</dcterms:modified>
</cp:coreProperties>
</file>