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JANVIER 2021" sheetId="2" r:id="rId1"/>
    <sheet name="LOYERS ENCAISSES DE FEV 2021" sheetId="4" r:id="rId2"/>
    <sheet name="LOYERS ENCAISSES  DE JANV 2021" sheetId="5" r:id="rId3"/>
    <sheet name="BILAN DE JANVIER 2021" sheetId="3" r:id="rId4"/>
  </sheets>
  <calcPr calcId="152511" iterateDelta="1E-4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10" i="4"/>
  <c r="J22" i="4" s="1"/>
  <c r="J9" i="4"/>
  <c r="J8" i="4"/>
  <c r="J7" i="4"/>
  <c r="I16" i="5" l="1"/>
  <c r="H16" i="5"/>
  <c r="G16" i="5"/>
  <c r="F16" i="5"/>
  <c r="E16" i="5"/>
  <c r="J15" i="5"/>
  <c r="J14" i="5"/>
  <c r="J13" i="5"/>
  <c r="J12" i="5"/>
  <c r="J16" i="5" s="1"/>
  <c r="J11" i="5"/>
  <c r="J10" i="5"/>
  <c r="J9" i="5"/>
  <c r="J8" i="5"/>
  <c r="J7" i="5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5" i="3" s="1"/>
  <c r="B13" i="3"/>
  <c r="D13" i="3" s="1"/>
</calcChain>
</file>

<file path=xl/sharedStrings.xml><?xml version="1.0" encoding="utf-8"?>
<sst xmlns="http://schemas.openxmlformats.org/spreadsheetml/2006/main" count="265" uniqueCount="189">
  <si>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</si>
  <si>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</si>
  <si>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</si>
  <si>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</si>
  <si>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</si>
  <si>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</si>
  <si>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</si>
  <si>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</si>
  <si>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</si>
  <si>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</si>
  <si>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</si>
  <si>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</si>
  <si>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</si>
  <si>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</si>
  <si>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</si>
  <si>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</si>
  <si>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</si>
  <si>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</si>
  <si>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</si>
  <si>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</si>
  <si>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</si>
  <si>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</si>
  <si>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</si>
  <si>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</si>
  <si>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</si>
  <si>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</si>
  <si>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</si>
  <si>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</si>
  <si>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</si>
  <si>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</si>
  <si>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</si>
  <si>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</si>
  <si>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</si>
  <si>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</si>
  <si>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</si>
  <si>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</si>
  <si>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</si>
  <si>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</si>
  <si>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</si>
  <si>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</si>
  <si>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</si>
  <si>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</si>
  <si>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</si>
  <si>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</si>
  <si>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</si>
  <si>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</si>
  <si>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</si>
  <si>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</si>
  <si>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</si>
  <si>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</si>
  <si>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</si>
  <si>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</si>
  <si>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</si>
  <si>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</si>
  <si>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</si>
  <si>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</si>
  <si>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</si>
  <si>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</si>
  <si>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</si>
  <si>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</si>
  <si>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</si>
  <si>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</si>
  <si>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</si>
  <si>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</si>
  <si>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</si>
  <si>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</si>
  <si>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</si>
  <si>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</si>
  <si>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</si>
  <si>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</si>
  <si>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</si>
  <si>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</si>
  <si>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</si>
  <si>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</si>
  <si>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</si>
  <si>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</si>
  <si>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</si>
  <si>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</si>
  <si>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</si>
  <si>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</si>
  <si>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</si>
  <si>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</si>
  <si>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</si>
  <si>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</si>
  <si>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</si>
  <si>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</si>
  <si>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</si>
  <si>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</si>
  <si>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</si>
  <si>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</si>
  <si>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</si>
  <si>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</si>
  <si>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</si>
  <si>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</si>
  <si>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</si>
  <si>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</si>
  <si>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</si>
  <si>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</si>
  <si>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</si>
  <si>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</si>
  <si>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</si>
  <si>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</si>
  <si>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</si>
  <si>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</si>
  <si>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</si>
  <si>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</si>
  <si>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</si>
  <si>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</si>
  <si>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 xml:space="preserve">FOFANA MOUSSA 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</si>
  <si>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</si>
  <si>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</si>
  <si>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</si>
  <si>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</si>
  <si>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</si>
  <si>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</si>
  <si>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</si>
  <si>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</si>
  <si>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</si>
  <si>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</si>
  <si>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</si>
  <si>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</si>
  <si>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</si>
  <si>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</si>
  <si>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</si>
  <si>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</si>
  <si>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</si>
  <si>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</si>
  <si>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</si>
  <si>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</si>
  <si>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</si>
  <si>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</si>
  <si>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</si>
  <si>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</si>
  <si>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</si>
  <si>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ESPECES</t>
  </si>
  <si>
    <t>BAH YOUSSOUF</t>
  </si>
  <si>
    <t>51142082</t>
  </si>
  <si>
    <t>DAOUDA MAH ZOPI ISABELLE</t>
  </si>
  <si>
    <t>AGOOLA AROUNA</t>
  </si>
  <si>
    <t>IL A PAYE 2 MOIS DE CAUTION+UN MOIS D'AVANCE+ COMMISSION CCGIM (280 000 F LE 30/11/2020) + 60 000 F MUTATIION SODECI ET CIE 60 000 F</t>
  </si>
  <si>
    <t>CAUTION GEREE PAR LE CCGIM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</si>
  <si>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</si>
  <si>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</si>
  <si>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REGULARISATION: LE LOYER A ÉTÉ PAYE LE 05/01/2021 PAR ORANGE</t>
  </si>
  <si>
    <t>LE LOYER EST PAYE A LA FIN DU MOIS  PAR L'AGENT AVANT LE BAIL EAUX ET FORETS</t>
  </si>
  <si>
    <t>RELEVE MENSUEL DES BAUX : MOIS DE JANVIER 2021</t>
  </si>
  <si>
    <t>ETAT DES ENCAISSEMENTS : MOIS  DE JANVIER 2021</t>
  </si>
  <si>
    <t>0709241251-0504538804</t>
  </si>
  <si>
    <t>10/02/21</t>
  </si>
  <si>
    <t>0707678755-0153289116</t>
  </si>
  <si>
    <t>15/02/21</t>
  </si>
  <si>
    <t>0708511244-0709805919</t>
  </si>
  <si>
    <t>03/02/21</t>
  </si>
  <si>
    <t>0140445986-07477784402</t>
  </si>
  <si>
    <t>0747291598-0101417514</t>
  </si>
  <si>
    <t>16/02/21</t>
  </si>
  <si>
    <t>0708412622-0143001639</t>
  </si>
  <si>
    <t>0757924621-0102427607</t>
  </si>
  <si>
    <t>0748105959-0102622769</t>
  </si>
  <si>
    <t>05/02/21</t>
  </si>
  <si>
    <t>28/01/21</t>
  </si>
  <si>
    <t>ETAT DES ENCAISSEMENTS : MOIS DE FEVRIER 2021</t>
  </si>
  <si>
    <t>0709303686</t>
  </si>
  <si>
    <t>13/02/21 OM</t>
  </si>
  <si>
    <t>22/01/21 ORANGE</t>
  </si>
  <si>
    <t>0778403702 - 0103410768</t>
  </si>
  <si>
    <t>12/02/21</t>
  </si>
  <si>
    <t>08/02/21</t>
  </si>
  <si>
    <t>0707744211-0544702857</t>
  </si>
  <si>
    <t>09/02 ESP</t>
  </si>
  <si>
    <t>15/01/21 MTN</t>
  </si>
  <si>
    <t>0586276482-0778740950</t>
  </si>
  <si>
    <t>09/02/21</t>
  </si>
  <si>
    <t>14/01/21 ORANGE</t>
  </si>
  <si>
    <t>0505238658</t>
  </si>
  <si>
    <t>0748222403-0576751927</t>
  </si>
  <si>
    <t>11/02/21</t>
  </si>
  <si>
    <t>0767476249-0101531502</t>
  </si>
  <si>
    <t>0749347547-0757739223</t>
  </si>
  <si>
    <t>KOFFI KADIMON AYMAR</t>
  </si>
  <si>
    <t>0748659354</t>
  </si>
  <si>
    <t>13/01/21ORANGE</t>
  </si>
  <si>
    <t>A CEDE L'APPARTEMENT A M KOFFI KADIMON AYMAR AU 07 48 65 93 54 A COMPTER DE FEVRIER 2021 POUR 3 MOIS</t>
  </si>
  <si>
    <t>0788209821-0141486103</t>
  </si>
  <si>
    <t>YOPOUGON NIANGON ACADEMIE 01/2021</t>
  </si>
  <si>
    <t>YOPOUGON NIANGON ACADEMIE 0 2/2021</t>
  </si>
  <si>
    <t>TOTAL VERSE LE 16/02/2021 A LA SIB</t>
  </si>
  <si>
    <t>BILAN : MOIS DE JANVIER 2021</t>
  </si>
  <si>
    <t>BONKANOU CHRISTOPHE  0749258719 LE 09/10/20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</si>
</sst>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D32" sqref="D3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9" t="s">
        <v>145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0" t="s">
        <v>6</v>
      </c>
      <c r="K3" s="120"/>
      <c r="L3" s="12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0" t="s">
        <v>67</v>
      </c>
      <c r="K4" s="120"/>
      <c r="L4" s="120"/>
    </row>
    <row r="5" spans="1:12" ht="18.75" x14ac:dyDescent="0.3">
      <c r="A5" s="94"/>
      <c r="J5" s="122" t="s">
        <v>68</v>
      </c>
      <c r="K5" s="122"/>
      <c r="L5" s="122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1" t="s">
        <v>19</v>
      </c>
      <c r="K6" s="121"/>
      <c r="L6" s="93" t="s">
        <v>20</v>
      </c>
    </row>
    <row r="7" spans="1:12" ht="15" customHeight="1" x14ac:dyDescent="0.25">
      <c r="A7" s="8">
        <v>1</v>
      </c>
      <c r="B7" s="7" t="s">
        <v>78</v>
      </c>
      <c r="C7" s="43" t="s">
        <v>28</v>
      </c>
      <c r="D7" s="8">
        <v>44521</v>
      </c>
      <c r="E7" s="35" t="s">
        <v>29</v>
      </c>
      <c r="F7" s="92" t="s">
        <v>30</v>
      </c>
      <c r="G7" s="8">
        <v>90000</v>
      </c>
      <c r="H7" s="13"/>
      <c r="I7" s="8"/>
      <c r="J7" s="11"/>
      <c r="K7" s="11"/>
      <c r="L7" s="92" t="s">
        <v>31</v>
      </c>
    </row>
    <row r="8" spans="1:12" ht="15.75" customHeight="1" x14ac:dyDescent="0.25">
      <c r="A8" s="8">
        <v>2</v>
      </c>
      <c r="B8" s="7" t="s">
        <v>69</v>
      </c>
      <c r="C8" s="43" t="s">
        <v>22</v>
      </c>
      <c r="D8" s="8">
        <v>67664</v>
      </c>
      <c r="E8" s="35" t="s">
        <v>23</v>
      </c>
      <c r="F8" s="92"/>
      <c r="G8" s="8">
        <v>90000</v>
      </c>
      <c r="H8" s="13"/>
      <c r="I8" s="8"/>
      <c r="J8" s="74" t="s">
        <v>70</v>
      </c>
      <c r="K8" s="74" t="s">
        <v>71</v>
      </c>
      <c r="L8" s="92" t="s">
        <v>32</v>
      </c>
    </row>
    <row r="9" spans="1:12" ht="15.75" customHeight="1" x14ac:dyDescent="0.25">
      <c r="A9" s="8">
        <v>3</v>
      </c>
      <c r="B9" s="7" t="s">
        <v>21</v>
      </c>
      <c r="C9" s="43" t="s">
        <v>22</v>
      </c>
      <c r="D9" s="8">
        <v>61145</v>
      </c>
      <c r="E9" s="9" t="s">
        <v>23</v>
      </c>
      <c r="F9" s="92" t="s">
        <v>24</v>
      </c>
      <c r="G9" s="8">
        <v>70000</v>
      </c>
      <c r="H9" s="10"/>
      <c r="I9" s="11"/>
      <c r="J9" s="74" t="s">
        <v>25</v>
      </c>
      <c r="K9" s="52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3" t="s">
        <v>92</v>
      </c>
      <c r="D10" s="8"/>
      <c r="E10" s="35" t="s">
        <v>93</v>
      </c>
      <c r="F10" s="92"/>
      <c r="G10" s="8">
        <v>110000</v>
      </c>
      <c r="H10" s="53"/>
      <c r="I10" s="54"/>
      <c r="J10" s="72" t="s">
        <v>94</v>
      </c>
      <c r="K10" s="72" t="s">
        <v>95</v>
      </c>
      <c r="L10" s="92" t="s">
        <v>52</v>
      </c>
    </row>
    <row r="11" spans="1:12" ht="15" customHeight="1" x14ac:dyDescent="0.25">
      <c r="A11" s="123" t="s">
        <v>33</v>
      </c>
      <c r="B11" s="124"/>
      <c r="C11" s="124"/>
      <c r="D11" s="124"/>
      <c r="E11" s="124"/>
      <c r="F11" s="125"/>
      <c r="G11" s="62">
        <f>SUM(G7:G10)</f>
        <v>360000</v>
      </c>
      <c r="H11" s="63"/>
      <c r="I11" s="62"/>
      <c r="J11" s="15"/>
      <c r="K11" s="15"/>
    </row>
    <row r="12" spans="1:12" ht="15" customHeight="1" x14ac:dyDescent="0.25">
      <c r="A12" s="126" t="s">
        <v>79</v>
      </c>
      <c r="B12" s="127"/>
      <c r="C12" s="127"/>
      <c r="D12" s="127"/>
      <c r="E12" s="127"/>
      <c r="F12" s="128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6" t="s">
        <v>83</v>
      </c>
      <c r="B13" s="127"/>
      <c r="C13" s="127"/>
      <c r="D13" s="127"/>
      <c r="E13" s="127"/>
      <c r="F13" s="128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35" t="s">
        <v>84</v>
      </c>
      <c r="B14" s="136"/>
      <c r="C14" s="136"/>
      <c r="D14" s="136"/>
      <c r="E14" s="136"/>
      <c r="F14" s="137"/>
      <c r="G14" s="37">
        <f>G11*-0.05</f>
        <v>-18000</v>
      </c>
      <c r="H14" s="37"/>
      <c r="I14" s="64"/>
      <c r="J14" s="65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3" t="s">
        <v>92</v>
      </c>
      <c r="D16" s="8"/>
      <c r="E16" s="35" t="s">
        <v>93</v>
      </c>
      <c r="F16" s="129" t="s">
        <v>96</v>
      </c>
      <c r="G16" s="129"/>
      <c r="H16" s="129"/>
      <c r="I16" s="129"/>
      <c r="J16" s="129"/>
      <c r="K16" s="129"/>
      <c r="L16" s="129"/>
    </row>
    <row r="17" spans="1:12" ht="15.75" customHeight="1" x14ac:dyDescent="0.25">
      <c r="A17" s="130" t="s">
        <v>126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</row>
    <row r="18" spans="1:12" ht="9" customHeight="1" x14ac:dyDescent="0.25"/>
    <row r="19" spans="1:12" ht="15.75" x14ac:dyDescent="0.25">
      <c r="A19" s="132" t="s">
        <v>129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4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3" t="s">
        <v>28</v>
      </c>
      <c r="D21" s="8">
        <v>48716</v>
      </c>
      <c r="E21" s="35" t="s">
        <v>29</v>
      </c>
      <c r="F21" s="92" t="s">
        <v>76</v>
      </c>
      <c r="G21" s="8">
        <v>90000</v>
      </c>
      <c r="H21" s="8"/>
      <c r="I21" s="41"/>
      <c r="J21" s="74" t="s">
        <v>88</v>
      </c>
      <c r="K21" s="74" t="s">
        <v>89</v>
      </c>
      <c r="L21" s="92" t="s">
        <v>90</v>
      </c>
    </row>
    <row r="22" spans="1:12" x14ac:dyDescent="0.25">
      <c r="A22" s="131" t="s">
        <v>127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1:12" x14ac:dyDescent="0.25">
      <c r="A23" s="120" t="s">
        <v>128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2" ht="15.75" x14ac:dyDescent="0.25">
      <c r="A24" s="132" t="s">
        <v>130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4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selection activeCell="K37" sqref="K37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9" customWidth="1"/>
    <col min="12" max="12" width="12.5703125" customWidth="1"/>
  </cols>
  <sheetData>
    <row r="1" spans="1:19" ht="20.25" customHeight="1" x14ac:dyDescent="0.25">
      <c r="A1" s="153" t="s">
        <v>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9" ht="18.75" x14ac:dyDescent="0.3">
      <c r="A2" s="154" t="s">
        <v>0</v>
      </c>
      <c r="B2" s="154"/>
      <c r="C2" s="154"/>
      <c r="D2" s="154"/>
      <c r="E2" s="155" t="s">
        <v>73</v>
      </c>
      <c r="F2" s="155"/>
      <c r="G2" s="155"/>
      <c r="H2" s="155"/>
      <c r="I2" s="155"/>
      <c r="J2" s="104"/>
      <c r="K2" s="104" t="s">
        <v>2</v>
      </c>
      <c r="L2" s="104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03" t="s">
        <v>74</v>
      </c>
      <c r="L3" s="103"/>
    </row>
    <row r="4" spans="1:19" ht="18.75" x14ac:dyDescent="0.3">
      <c r="A4" s="2" t="s">
        <v>7</v>
      </c>
      <c r="D4" s="104" t="s">
        <v>34</v>
      </c>
      <c r="E4" s="104"/>
      <c r="F4" s="104"/>
      <c r="G4" s="104"/>
      <c r="H4" s="104" t="s">
        <v>35</v>
      </c>
      <c r="I4" s="104"/>
      <c r="J4" s="104"/>
      <c r="K4" s="102" t="s">
        <v>67</v>
      </c>
      <c r="L4" s="102"/>
      <c r="M4" s="102"/>
    </row>
    <row r="5" spans="1:19" x14ac:dyDescent="0.25">
      <c r="K5" s="106" t="s">
        <v>68</v>
      </c>
      <c r="L5" s="106"/>
      <c r="M5" s="106"/>
    </row>
    <row r="6" spans="1:19" x14ac:dyDescent="0.25">
      <c r="A6" s="75" t="s">
        <v>10</v>
      </c>
      <c r="B6" s="76" t="s">
        <v>11</v>
      </c>
      <c r="C6" s="76" t="s">
        <v>97</v>
      </c>
      <c r="D6" s="76" t="s">
        <v>19</v>
      </c>
      <c r="E6" s="22" t="s">
        <v>39</v>
      </c>
      <c r="F6" s="76" t="s">
        <v>40</v>
      </c>
      <c r="G6" s="76" t="s">
        <v>80</v>
      </c>
      <c r="H6" s="23" t="s">
        <v>41</v>
      </c>
      <c r="I6" s="76" t="s">
        <v>17</v>
      </c>
      <c r="J6" s="76" t="s">
        <v>98</v>
      </c>
      <c r="K6" s="76" t="s">
        <v>43</v>
      </c>
      <c r="L6" s="76" t="s">
        <v>66</v>
      </c>
      <c r="M6" s="36"/>
      <c r="N6" s="66"/>
    </row>
    <row r="7" spans="1:19" ht="12.75" customHeight="1" x14ac:dyDescent="0.25">
      <c r="A7" s="12">
        <v>1</v>
      </c>
      <c r="B7" s="77" t="s">
        <v>99</v>
      </c>
      <c r="C7" s="78" t="s">
        <v>100</v>
      </c>
      <c r="D7" s="113" t="s">
        <v>162</v>
      </c>
      <c r="E7" s="79">
        <v>35000</v>
      </c>
      <c r="F7" s="80">
        <v>202500</v>
      </c>
      <c r="G7" s="80">
        <v>63000</v>
      </c>
      <c r="H7" s="42">
        <v>35000</v>
      </c>
      <c r="I7" s="42">
        <v>35000</v>
      </c>
      <c r="J7" s="80">
        <f>H7+I7</f>
        <v>70000</v>
      </c>
      <c r="K7" s="114" t="s">
        <v>163</v>
      </c>
      <c r="L7" s="115" t="s">
        <v>164</v>
      </c>
      <c r="N7" s="68"/>
    </row>
    <row r="8" spans="1:19" ht="14.25" customHeight="1" x14ac:dyDescent="0.25">
      <c r="A8" s="12">
        <v>2</v>
      </c>
      <c r="B8" s="77" t="s">
        <v>135</v>
      </c>
      <c r="C8" s="78" t="s">
        <v>49</v>
      </c>
      <c r="D8" s="113" t="s">
        <v>136</v>
      </c>
      <c r="E8" s="79">
        <v>50000</v>
      </c>
      <c r="F8" s="80"/>
      <c r="G8" s="80"/>
      <c r="H8" s="80">
        <v>50000</v>
      </c>
      <c r="I8" s="42"/>
      <c r="J8" s="80">
        <f t="shared" ref="J8:J21" si="0">H8+I8</f>
        <v>50000</v>
      </c>
      <c r="K8" s="67" t="s">
        <v>148</v>
      </c>
      <c r="L8" s="69" t="s">
        <v>134</v>
      </c>
      <c r="N8" s="68"/>
    </row>
    <row r="9" spans="1:19" ht="14.25" customHeight="1" x14ac:dyDescent="0.25">
      <c r="A9" s="12">
        <v>3</v>
      </c>
      <c r="B9" s="70" t="s">
        <v>137</v>
      </c>
      <c r="C9" s="78" t="s">
        <v>101</v>
      </c>
      <c r="D9" s="113" t="s">
        <v>165</v>
      </c>
      <c r="E9" s="79">
        <v>50000</v>
      </c>
      <c r="F9" s="80"/>
      <c r="G9" s="42"/>
      <c r="H9" s="80">
        <v>50000</v>
      </c>
      <c r="I9" s="42"/>
      <c r="J9" s="80">
        <f t="shared" si="0"/>
        <v>50000</v>
      </c>
      <c r="K9" s="67" t="s">
        <v>166</v>
      </c>
      <c r="L9" s="69" t="s">
        <v>124</v>
      </c>
      <c r="N9" s="68"/>
    </row>
    <row r="10" spans="1:19" ht="17.25" customHeight="1" x14ac:dyDescent="0.25">
      <c r="A10" s="12">
        <v>4</v>
      </c>
      <c r="B10" s="98" t="s">
        <v>121</v>
      </c>
      <c r="C10" s="78" t="s">
        <v>102</v>
      </c>
      <c r="D10" s="113" t="s">
        <v>103</v>
      </c>
      <c r="E10" s="79">
        <v>70000</v>
      </c>
      <c r="F10" s="80">
        <v>70000</v>
      </c>
      <c r="G10" s="80">
        <v>70000</v>
      </c>
      <c r="H10" s="80">
        <v>70000</v>
      </c>
      <c r="I10" s="42"/>
      <c r="J10" s="80">
        <f t="shared" si="0"/>
        <v>70000</v>
      </c>
      <c r="K10" s="67" t="s">
        <v>167</v>
      </c>
      <c r="L10" s="69" t="s">
        <v>124</v>
      </c>
      <c r="N10" s="68"/>
    </row>
    <row r="11" spans="1:19" ht="17.25" customHeight="1" x14ac:dyDescent="0.25">
      <c r="A11" s="12">
        <v>5</v>
      </c>
      <c r="B11" s="77" t="s">
        <v>104</v>
      </c>
      <c r="C11" s="78" t="s">
        <v>105</v>
      </c>
      <c r="D11" s="113" t="s">
        <v>168</v>
      </c>
      <c r="E11" s="79">
        <v>30000</v>
      </c>
      <c r="F11" s="80">
        <v>408000</v>
      </c>
      <c r="G11" s="80">
        <v>75000</v>
      </c>
      <c r="H11" s="80">
        <v>30000</v>
      </c>
      <c r="I11" s="42">
        <v>60000</v>
      </c>
      <c r="J11" s="80">
        <f t="shared" si="0"/>
        <v>90000</v>
      </c>
      <c r="K11" s="67" t="s">
        <v>169</v>
      </c>
      <c r="L11" s="116" t="s">
        <v>170</v>
      </c>
      <c r="M11" s="141"/>
      <c r="N11" s="142"/>
      <c r="O11" s="142"/>
      <c r="P11" s="142"/>
      <c r="Q11" s="142"/>
      <c r="R11" s="142"/>
      <c r="S11" s="142"/>
    </row>
    <row r="12" spans="1:19" ht="20.25" customHeight="1" x14ac:dyDescent="0.25">
      <c r="A12" s="12"/>
      <c r="B12" s="77"/>
      <c r="C12" s="78" t="s">
        <v>44</v>
      </c>
      <c r="D12" s="113"/>
      <c r="E12" s="79">
        <v>50000</v>
      </c>
      <c r="F12" s="80"/>
      <c r="G12" s="80"/>
      <c r="H12" s="80"/>
      <c r="I12" s="42"/>
      <c r="J12" s="80">
        <f t="shared" si="0"/>
        <v>0</v>
      </c>
      <c r="K12" s="67"/>
      <c r="L12" s="69"/>
      <c r="M12" s="95"/>
      <c r="N12" s="103"/>
      <c r="O12" s="103"/>
      <c r="P12" s="103"/>
      <c r="Q12" s="103"/>
      <c r="R12" s="103"/>
      <c r="S12" s="103"/>
    </row>
    <row r="13" spans="1:19" ht="18" customHeight="1" x14ac:dyDescent="0.25">
      <c r="A13" s="12">
        <v>7</v>
      </c>
      <c r="B13" s="81" t="s">
        <v>106</v>
      </c>
      <c r="C13" s="78" t="s">
        <v>107</v>
      </c>
      <c r="D13" s="113" t="s">
        <v>171</v>
      </c>
      <c r="E13" s="79">
        <v>40000</v>
      </c>
      <c r="F13" s="80">
        <v>348000</v>
      </c>
      <c r="G13" s="80">
        <v>68000</v>
      </c>
      <c r="H13" s="80">
        <v>40000</v>
      </c>
      <c r="I13" s="42">
        <v>40000</v>
      </c>
      <c r="J13" s="80">
        <f t="shared" si="0"/>
        <v>80000</v>
      </c>
      <c r="K13" s="67" t="s">
        <v>172</v>
      </c>
      <c r="L13" s="97" t="s">
        <v>173</v>
      </c>
      <c r="M13" s="49"/>
      <c r="N13" s="68"/>
    </row>
    <row r="14" spans="1:19" ht="13.5" customHeight="1" x14ac:dyDescent="0.25">
      <c r="A14" s="12">
        <v>8</v>
      </c>
      <c r="B14" s="77" t="s">
        <v>138</v>
      </c>
      <c r="C14" s="78" t="s">
        <v>110</v>
      </c>
      <c r="D14" s="113" t="s">
        <v>174</v>
      </c>
      <c r="E14" s="79">
        <v>70000</v>
      </c>
      <c r="F14" s="80">
        <v>77000</v>
      </c>
      <c r="G14" s="80">
        <v>7000</v>
      </c>
      <c r="H14" s="80"/>
      <c r="I14" s="42"/>
      <c r="J14" s="80">
        <f t="shared" si="0"/>
        <v>0</v>
      </c>
      <c r="K14" s="67"/>
      <c r="L14" s="97"/>
      <c r="N14" s="68"/>
    </row>
    <row r="15" spans="1:19" ht="18.75" x14ac:dyDescent="0.25">
      <c r="A15" s="12"/>
      <c r="B15" s="77"/>
      <c r="C15" s="78" t="s">
        <v>111</v>
      </c>
      <c r="D15" s="113"/>
      <c r="E15" s="79">
        <v>50000</v>
      </c>
      <c r="F15" s="80"/>
      <c r="G15" s="80"/>
      <c r="H15" s="80"/>
      <c r="I15" s="42"/>
      <c r="J15" s="80">
        <f t="shared" si="0"/>
        <v>0</v>
      </c>
      <c r="K15" s="67"/>
      <c r="L15" s="69"/>
      <c r="N15" s="68"/>
    </row>
    <row r="16" spans="1:19" ht="18.75" x14ac:dyDescent="0.25">
      <c r="A16" s="12">
        <v>10</v>
      </c>
      <c r="B16" s="77" t="s">
        <v>112</v>
      </c>
      <c r="C16" s="78" t="s">
        <v>113</v>
      </c>
      <c r="D16" s="113" t="s">
        <v>175</v>
      </c>
      <c r="E16" s="79">
        <v>50000</v>
      </c>
      <c r="F16" s="80">
        <v>20000</v>
      </c>
      <c r="G16" s="80">
        <v>20000</v>
      </c>
      <c r="H16" s="80">
        <v>50000</v>
      </c>
      <c r="I16" s="42"/>
      <c r="J16" s="80">
        <f t="shared" si="0"/>
        <v>50000</v>
      </c>
      <c r="K16" s="67" t="s">
        <v>176</v>
      </c>
      <c r="L16" s="69" t="s">
        <v>124</v>
      </c>
      <c r="N16" s="68"/>
    </row>
    <row r="17" spans="1:14" ht="18" customHeight="1" x14ac:dyDescent="0.25">
      <c r="A17" s="12">
        <v>11</v>
      </c>
      <c r="B17" s="82" t="s">
        <v>114</v>
      </c>
      <c r="C17" s="78" t="s">
        <v>115</v>
      </c>
      <c r="D17" s="113" t="s">
        <v>177</v>
      </c>
      <c r="E17" s="79">
        <v>50000</v>
      </c>
      <c r="F17" s="80">
        <v>290000</v>
      </c>
      <c r="G17" s="80">
        <v>25000</v>
      </c>
      <c r="H17" s="80"/>
      <c r="I17" s="42"/>
      <c r="J17" s="80">
        <f t="shared" si="0"/>
        <v>0</v>
      </c>
      <c r="K17" s="67"/>
      <c r="L17" s="69"/>
      <c r="M17" s="49"/>
      <c r="N17" s="68"/>
    </row>
    <row r="18" spans="1:14" ht="18.75" x14ac:dyDescent="0.25">
      <c r="A18" s="12">
        <v>12</v>
      </c>
      <c r="B18" s="83" t="s">
        <v>122</v>
      </c>
      <c r="C18" s="78" t="s">
        <v>116</v>
      </c>
      <c r="D18" s="113" t="s">
        <v>178</v>
      </c>
      <c r="E18" s="79">
        <v>50000</v>
      </c>
      <c r="F18" s="80">
        <v>280000</v>
      </c>
      <c r="G18" s="80">
        <v>30000</v>
      </c>
      <c r="H18" s="80"/>
      <c r="I18" s="42"/>
      <c r="J18" s="80">
        <f t="shared" si="0"/>
        <v>0</v>
      </c>
      <c r="K18" s="67"/>
      <c r="L18" s="69"/>
      <c r="M18" s="49"/>
      <c r="N18" s="68"/>
    </row>
    <row r="19" spans="1:14" ht="18" customHeight="1" x14ac:dyDescent="0.25">
      <c r="A19" s="12"/>
      <c r="B19" s="77"/>
      <c r="C19" s="78" t="s">
        <v>117</v>
      </c>
      <c r="D19" s="113"/>
      <c r="E19" s="79">
        <v>50000</v>
      </c>
      <c r="F19" s="80"/>
      <c r="G19" s="80"/>
      <c r="H19" s="80"/>
      <c r="I19" s="84"/>
      <c r="J19" s="80">
        <f t="shared" si="0"/>
        <v>0</v>
      </c>
      <c r="K19" s="67"/>
      <c r="L19" s="69"/>
    </row>
    <row r="20" spans="1:14" ht="18.75" x14ac:dyDescent="0.25">
      <c r="A20" s="12">
        <v>13</v>
      </c>
      <c r="B20" s="86" t="s">
        <v>118</v>
      </c>
      <c r="C20" s="85" t="s">
        <v>119</v>
      </c>
      <c r="D20" s="117"/>
      <c r="E20" s="87"/>
      <c r="F20" s="88"/>
      <c r="G20" s="88"/>
      <c r="H20" s="88"/>
      <c r="I20" s="99"/>
      <c r="J20" s="88">
        <f t="shared" si="0"/>
        <v>0</v>
      </c>
      <c r="K20" s="71"/>
      <c r="L20" s="89"/>
    </row>
    <row r="21" spans="1:14" ht="18.75" x14ac:dyDescent="0.25">
      <c r="A21" s="12">
        <v>14</v>
      </c>
      <c r="B21" s="70" t="s">
        <v>179</v>
      </c>
      <c r="C21" s="78" t="s">
        <v>120</v>
      </c>
      <c r="D21" s="113" t="s">
        <v>180</v>
      </c>
      <c r="E21" s="79">
        <v>50000</v>
      </c>
      <c r="F21" s="90">
        <v>90000</v>
      </c>
      <c r="G21" s="90">
        <v>40000</v>
      </c>
      <c r="H21" s="80"/>
      <c r="I21" s="42">
        <v>50000</v>
      </c>
      <c r="J21" s="80">
        <f t="shared" si="0"/>
        <v>50000</v>
      </c>
      <c r="K21" s="67"/>
      <c r="L21" s="97" t="s">
        <v>181</v>
      </c>
      <c r="M21" s="49"/>
    </row>
    <row r="22" spans="1:14" ht="18.75" x14ac:dyDescent="0.25">
      <c r="A22" s="143" t="s">
        <v>53</v>
      </c>
      <c r="B22" s="144"/>
      <c r="C22" s="144"/>
      <c r="D22" s="145"/>
      <c r="E22" s="58">
        <f>SUM(E7:E21)</f>
        <v>695000</v>
      </c>
      <c r="F22" s="46">
        <f>SUM(F7:F21)</f>
        <v>1785500</v>
      </c>
      <c r="G22" s="46">
        <f>SUM(G7:G21)</f>
        <v>398000</v>
      </c>
      <c r="H22" s="46">
        <f>SUM(H7:H21)</f>
        <v>325000</v>
      </c>
      <c r="I22" s="118">
        <f t="shared" ref="I22:J22" si="1">SUM(I7:I21)</f>
        <v>185000</v>
      </c>
      <c r="J22" s="46">
        <f t="shared" si="1"/>
        <v>510000</v>
      </c>
      <c r="K22" s="73" t="s">
        <v>155</v>
      </c>
      <c r="L22" s="91" t="s">
        <v>131</v>
      </c>
    </row>
    <row r="23" spans="1:14" x14ac:dyDescent="0.25">
      <c r="F23" s="49"/>
    </row>
    <row r="24" spans="1:14" ht="18.75" x14ac:dyDescent="0.25">
      <c r="A24" s="12">
        <v>4</v>
      </c>
      <c r="B24" s="81" t="s">
        <v>106</v>
      </c>
      <c r="C24" s="78" t="s">
        <v>107</v>
      </c>
      <c r="D24" s="38" t="s">
        <v>171</v>
      </c>
      <c r="E24" s="79">
        <v>40000</v>
      </c>
      <c r="F24" s="146" t="s">
        <v>188</v>
      </c>
      <c r="G24" s="147"/>
      <c r="H24" s="147"/>
      <c r="I24" s="147"/>
      <c r="J24" s="147"/>
      <c r="K24" s="147"/>
      <c r="L24" s="148"/>
    </row>
    <row r="26" spans="1:14" ht="18.75" x14ac:dyDescent="0.25">
      <c r="B26" s="77" t="s">
        <v>138</v>
      </c>
      <c r="C26" s="78" t="s">
        <v>110</v>
      </c>
      <c r="D26" s="149" t="s">
        <v>139</v>
      </c>
      <c r="E26" s="150"/>
      <c r="F26" s="150"/>
      <c r="G26" s="150"/>
      <c r="H26" s="150"/>
      <c r="I26" s="150"/>
      <c r="J26" s="150"/>
      <c r="K26" s="150"/>
      <c r="L26" s="151"/>
    </row>
    <row r="27" spans="1:14" x14ac:dyDescent="0.25">
      <c r="B27" s="120" t="s">
        <v>140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9" spans="1:14" ht="18.75" x14ac:dyDescent="0.25">
      <c r="B29" s="77" t="s">
        <v>135</v>
      </c>
      <c r="C29" s="78" t="s">
        <v>49</v>
      </c>
      <c r="D29" s="152" t="s">
        <v>141</v>
      </c>
      <c r="E29" s="152"/>
      <c r="F29" s="152"/>
      <c r="G29" s="152"/>
      <c r="H29" s="152"/>
      <c r="I29" s="152"/>
      <c r="J29" s="152"/>
      <c r="K29" s="152"/>
      <c r="L29" s="152"/>
    </row>
    <row r="30" spans="1:14" ht="18.75" x14ac:dyDescent="0.25">
      <c r="B30" s="70" t="s">
        <v>137</v>
      </c>
      <c r="C30" s="78" t="s">
        <v>101</v>
      </c>
      <c r="D30" s="152" t="s">
        <v>142</v>
      </c>
      <c r="E30" s="152"/>
      <c r="F30" s="152"/>
      <c r="G30" s="152"/>
      <c r="H30" s="152"/>
      <c r="I30" s="152"/>
      <c r="J30" s="152"/>
      <c r="K30" s="152"/>
      <c r="L30" s="152"/>
    </row>
    <row r="31" spans="1:14" ht="15.75" x14ac:dyDescent="0.25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</row>
    <row r="32" spans="1:14" ht="18.75" x14ac:dyDescent="0.25">
      <c r="A32" s="12">
        <v>14</v>
      </c>
      <c r="B32" s="70" t="s">
        <v>123</v>
      </c>
      <c r="C32" s="78" t="s">
        <v>120</v>
      </c>
      <c r="D32" s="138" t="s">
        <v>182</v>
      </c>
      <c r="E32" s="139"/>
      <c r="F32" s="139"/>
      <c r="G32" s="139"/>
      <c r="H32" s="139"/>
      <c r="I32" s="139"/>
      <c r="J32" s="139"/>
      <c r="K32" s="139"/>
      <c r="L32" s="140"/>
    </row>
    <row r="33" spans="1:4" ht="18.75" x14ac:dyDescent="0.25">
      <c r="A33" s="12">
        <v>15</v>
      </c>
      <c r="B33" s="70" t="s">
        <v>123</v>
      </c>
      <c r="C33" s="78" t="s">
        <v>120</v>
      </c>
      <c r="D33" s="113" t="s">
        <v>183</v>
      </c>
    </row>
  </sheetData>
  <mergeCells count="12">
    <mergeCell ref="A1:L1"/>
    <mergeCell ref="A2:D2"/>
    <mergeCell ref="E2:I2"/>
    <mergeCell ref="D29:L29"/>
    <mergeCell ref="A31:L31"/>
    <mergeCell ref="D32:L32"/>
    <mergeCell ref="M11:S11"/>
    <mergeCell ref="A22:D22"/>
    <mergeCell ref="F24:L24"/>
    <mergeCell ref="D26:L26"/>
    <mergeCell ref="B27:L27"/>
    <mergeCell ref="D30:L30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33" sqref="J3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53" t="s">
        <v>146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2" t="s">
        <v>0</v>
      </c>
      <c r="E2" s="155" t="s">
        <v>73</v>
      </c>
      <c r="F2" s="155"/>
      <c r="G2" s="155"/>
      <c r="H2" s="155"/>
      <c r="I2" s="155"/>
      <c r="J2" s="155"/>
      <c r="K2" s="155" t="s">
        <v>2</v>
      </c>
      <c r="L2" s="155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2" t="s">
        <v>74</v>
      </c>
      <c r="L3" s="142"/>
    </row>
    <row r="4" spans="1:14" ht="18.75" x14ac:dyDescent="0.3">
      <c r="A4" s="2" t="s">
        <v>7</v>
      </c>
      <c r="D4" s="104" t="s">
        <v>34</v>
      </c>
      <c r="E4" s="104"/>
      <c r="F4" s="104"/>
      <c r="G4" s="104"/>
      <c r="H4" s="104" t="s">
        <v>35</v>
      </c>
      <c r="I4" s="104"/>
      <c r="J4" s="104"/>
      <c r="K4" s="120" t="s">
        <v>67</v>
      </c>
      <c r="L4" s="120"/>
      <c r="M4" s="120"/>
    </row>
    <row r="5" spans="1:14" x14ac:dyDescent="0.25">
      <c r="K5" s="122" t="s">
        <v>68</v>
      </c>
      <c r="L5" s="122"/>
      <c r="M5" s="161"/>
    </row>
    <row r="6" spans="1:14" x14ac:dyDescent="0.25">
      <c r="A6" s="52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44" t="s">
        <v>86</v>
      </c>
      <c r="C7" s="78" t="s">
        <v>45</v>
      </c>
      <c r="D7" s="108" t="s">
        <v>147</v>
      </c>
      <c r="E7" s="42">
        <v>30000</v>
      </c>
      <c r="F7" s="42">
        <v>110000</v>
      </c>
      <c r="G7" s="42">
        <v>80200</v>
      </c>
      <c r="H7" s="80">
        <v>30000</v>
      </c>
      <c r="I7" s="80"/>
      <c r="J7" s="90">
        <f t="shared" ref="J7:J14" si="0">H7+I7</f>
        <v>30000</v>
      </c>
      <c r="K7" s="56" t="s">
        <v>148</v>
      </c>
      <c r="L7" s="12" t="s">
        <v>124</v>
      </c>
      <c r="N7" s="49"/>
    </row>
    <row r="8" spans="1:14" ht="21" x14ac:dyDescent="0.25">
      <c r="A8" s="12">
        <v>2</v>
      </c>
      <c r="B8" s="96" t="s">
        <v>46</v>
      </c>
      <c r="C8" s="78" t="s">
        <v>47</v>
      </c>
      <c r="D8" s="108" t="s">
        <v>149</v>
      </c>
      <c r="E8" s="42">
        <v>30000</v>
      </c>
      <c r="F8" s="42">
        <v>219100</v>
      </c>
      <c r="G8" s="42">
        <v>117000</v>
      </c>
      <c r="H8" s="80">
        <v>30000</v>
      </c>
      <c r="I8" s="80"/>
      <c r="J8" s="90">
        <f t="shared" si="0"/>
        <v>30000</v>
      </c>
      <c r="K8" s="56" t="s">
        <v>150</v>
      </c>
      <c r="L8" s="12" t="s">
        <v>124</v>
      </c>
      <c r="M8" s="49"/>
    </row>
    <row r="9" spans="1:14" ht="21" x14ac:dyDescent="0.25">
      <c r="A9" s="12">
        <v>3</v>
      </c>
      <c r="B9" s="96" t="s">
        <v>72</v>
      </c>
      <c r="C9" s="78" t="s">
        <v>48</v>
      </c>
      <c r="D9" s="108" t="s">
        <v>151</v>
      </c>
      <c r="E9" s="42">
        <v>35000</v>
      </c>
      <c r="F9" s="42">
        <v>87000</v>
      </c>
      <c r="G9" s="42">
        <v>17500</v>
      </c>
      <c r="H9" s="80">
        <v>35000</v>
      </c>
      <c r="I9" s="80"/>
      <c r="J9" s="90">
        <f t="shared" si="0"/>
        <v>35000</v>
      </c>
      <c r="K9" s="56" t="s">
        <v>152</v>
      </c>
      <c r="L9" s="12" t="s">
        <v>124</v>
      </c>
      <c r="N9" s="49"/>
    </row>
    <row r="10" spans="1:14" ht="21" x14ac:dyDescent="0.25">
      <c r="A10" s="12">
        <v>4</v>
      </c>
      <c r="B10" s="96" t="s">
        <v>50</v>
      </c>
      <c r="C10" s="78" t="s">
        <v>51</v>
      </c>
      <c r="D10" s="109" t="s">
        <v>153</v>
      </c>
      <c r="E10" s="42">
        <v>40000</v>
      </c>
      <c r="F10" s="42">
        <v>106100</v>
      </c>
      <c r="G10" s="42">
        <v>24000</v>
      </c>
      <c r="H10" s="80"/>
      <c r="I10" s="80"/>
      <c r="J10" s="90">
        <f t="shared" si="0"/>
        <v>0</v>
      </c>
      <c r="K10" s="56"/>
      <c r="L10" s="12"/>
    </row>
    <row r="11" spans="1:14" ht="14.25" customHeight="1" x14ac:dyDescent="0.25">
      <c r="A11" s="12">
        <v>5</v>
      </c>
      <c r="B11" s="77" t="s">
        <v>108</v>
      </c>
      <c r="C11" s="78" t="s">
        <v>109</v>
      </c>
      <c r="D11" s="109" t="s">
        <v>154</v>
      </c>
      <c r="E11" s="42">
        <v>70000</v>
      </c>
      <c r="F11" s="42"/>
      <c r="G11" s="80"/>
      <c r="H11" s="80">
        <v>70000</v>
      </c>
      <c r="I11" s="80"/>
      <c r="J11" s="90">
        <f t="shared" si="0"/>
        <v>70000</v>
      </c>
      <c r="K11" s="56" t="s">
        <v>155</v>
      </c>
      <c r="L11" s="110" t="s">
        <v>133</v>
      </c>
    </row>
    <row r="12" spans="1:14" ht="18.75" x14ac:dyDescent="0.25">
      <c r="A12" s="12">
        <v>6</v>
      </c>
      <c r="B12" s="44" t="s">
        <v>81</v>
      </c>
      <c r="C12" s="78" t="s">
        <v>27</v>
      </c>
      <c r="D12" s="109" t="s">
        <v>156</v>
      </c>
      <c r="E12" s="42">
        <v>59200</v>
      </c>
      <c r="F12" s="42"/>
      <c r="G12" s="51"/>
      <c r="H12" s="80"/>
      <c r="I12" s="42"/>
      <c r="J12" s="90">
        <f t="shared" si="0"/>
        <v>0</v>
      </c>
      <c r="K12" s="56"/>
      <c r="L12" s="110"/>
    </row>
    <row r="13" spans="1:14" ht="18.75" x14ac:dyDescent="0.25">
      <c r="A13" s="12">
        <v>7</v>
      </c>
      <c r="B13" s="44" t="s">
        <v>82</v>
      </c>
      <c r="C13" s="78" t="s">
        <v>77</v>
      </c>
      <c r="D13" s="109" t="s">
        <v>157</v>
      </c>
      <c r="E13" s="42">
        <v>59200</v>
      </c>
      <c r="F13" s="51">
        <v>1074400</v>
      </c>
      <c r="G13" s="42"/>
      <c r="H13" s="80"/>
      <c r="I13" s="42"/>
      <c r="J13" s="90">
        <f t="shared" si="0"/>
        <v>0</v>
      </c>
      <c r="K13" s="56"/>
      <c r="L13" s="110"/>
      <c r="M13" s="49"/>
      <c r="N13" s="49"/>
    </row>
    <row r="14" spans="1:14" ht="18" customHeight="1" x14ac:dyDescent="0.25">
      <c r="A14" s="12">
        <v>8</v>
      </c>
      <c r="B14" s="77" t="s">
        <v>132</v>
      </c>
      <c r="C14" s="78" t="s">
        <v>90</v>
      </c>
      <c r="D14" s="111" t="s">
        <v>158</v>
      </c>
      <c r="E14" s="79">
        <v>90000</v>
      </c>
      <c r="F14" s="90"/>
      <c r="G14" s="90"/>
      <c r="H14" s="80">
        <v>90000</v>
      </c>
      <c r="I14" s="42"/>
      <c r="J14" s="90">
        <f t="shared" si="0"/>
        <v>90000</v>
      </c>
      <c r="K14" s="56" t="s">
        <v>159</v>
      </c>
      <c r="L14" s="110" t="s">
        <v>124</v>
      </c>
      <c r="M14" s="49"/>
      <c r="N14" s="49"/>
    </row>
    <row r="15" spans="1:14" ht="18" customHeight="1" x14ac:dyDescent="0.25">
      <c r="A15" s="12">
        <v>9</v>
      </c>
      <c r="B15" s="77" t="s">
        <v>91</v>
      </c>
      <c r="C15" s="45" t="s">
        <v>52</v>
      </c>
      <c r="D15" s="109"/>
      <c r="E15" s="42">
        <v>20000</v>
      </c>
      <c r="F15" s="42">
        <v>37595</v>
      </c>
      <c r="G15" s="42"/>
      <c r="H15" s="80"/>
      <c r="I15" s="42">
        <v>20000</v>
      </c>
      <c r="J15" s="90">
        <f>H15+I15</f>
        <v>20000</v>
      </c>
      <c r="K15" s="56" t="s">
        <v>160</v>
      </c>
      <c r="L15" s="110" t="s">
        <v>133</v>
      </c>
      <c r="M15" s="49"/>
      <c r="N15" s="49"/>
    </row>
    <row r="16" spans="1:14" ht="18" customHeight="1" x14ac:dyDescent="0.25">
      <c r="A16" s="157" t="s">
        <v>53</v>
      </c>
      <c r="B16" s="157"/>
      <c r="C16" s="157"/>
      <c r="D16" s="157"/>
      <c r="E16" s="46">
        <f t="shared" ref="E16:J16" si="1">SUM(E7:E15)</f>
        <v>433400</v>
      </c>
      <c r="F16" s="58">
        <f t="shared" si="1"/>
        <v>1634195</v>
      </c>
      <c r="G16" s="46">
        <f t="shared" si="1"/>
        <v>238700</v>
      </c>
      <c r="H16" s="46">
        <f t="shared" si="1"/>
        <v>255000</v>
      </c>
      <c r="I16" s="46">
        <f t="shared" si="1"/>
        <v>20000</v>
      </c>
      <c r="J16" s="46">
        <f t="shared" si="1"/>
        <v>275000</v>
      </c>
      <c r="K16" s="112" t="s">
        <v>150</v>
      </c>
      <c r="L16" s="105" t="s">
        <v>131</v>
      </c>
    </row>
    <row r="17" spans="1:12" ht="18" customHeight="1" x14ac:dyDescent="0.2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</row>
    <row r="18" spans="1:12" ht="12" customHeight="1" x14ac:dyDescent="0.25"/>
    <row r="19" spans="1:12" ht="16.5" customHeight="1" x14ac:dyDescent="0.25">
      <c r="A19" s="12">
        <v>8</v>
      </c>
      <c r="B19" s="77" t="s">
        <v>132</v>
      </c>
      <c r="C19" s="78" t="s">
        <v>90</v>
      </c>
      <c r="D19" s="158" t="s">
        <v>143</v>
      </c>
      <c r="E19" s="159"/>
      <c r="F19" s="159"/>
      <c r="G19" s="159"/>
      <c r="H19" s="159"/>
      <c r="I19" s="159"/>
      <c r="J19" s="159"/>
      <c r="K19" s="159"/>
      <c r="L19" s="160"/>
    </row>
    <row r="20" spans="1:12" ht="9.75" customHeight="1" x14ac:dyDescent="0.25">
      <c r="A20" s="131" t="s">
        <v>144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</row>
    <row r="21" spans="1:12" ht="13.5" customHeight="1" x14ac:dyDescent="0.25">
      <c r="F21" s="49"/>
    </row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0">
    <mergeCell ref="A1:K1"/>
    <mergeCell ref="E2:J2"/>
    <mergeCell ref="K2:L2"/>
    <mergeCell ref="K3:L3"/>
    <mergeCell ref="K4:M4"/>
    <mergeCell ref="A20:L20"/>
    <mergeCell ref="A16:D16"/>
    <mergeCell ref="A17:L17"/>
    <mergeCell ref="D19:L19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F25" sqref="F25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53" t="s">
        <v>187</v>
      </c>
      <c r="B1" s="153"/>
      <c r="C1" s="153"/>
      <c r="D1" s="153"/>
      <c r="E1" s="153"/>
      <c r="F1" s="153"/>
      <c r="G1" s="153"/>
      <c r="H1" s="153"/>
      <c r="I1" s="153"/>
    </row>
    <row r="2" spans="1:10" ht="18.75" x14ac:dyDescent="0.3">
      <c r="A2" s="2" t="s">
        <v>125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65" t="s">
        <v>36</v>
      </c>
      <c r="D5" s="165"/>
      <c r="F5" s="165" t="s">
        <v>37</v>
      </c>
      <c r="G5" s="165"/>
      <c r="H5" s="39" t="s">
        <v>67</v>
      </c>
    </row>
    <row r="6" spans="1:10" x14ac:dyDescent="0.25">
      <c r="H6" s="40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7" t="s">
        <v>184</v>
      </c>
      <c r="B8" s="29">
        <v>275000</v>
      </c>
      <c r="C8" s="19"/>
      <c r="D8" s="30"/>
      <c r="E8" s="30">
        <f>B8*0.1</f>
        <v>27500</v>
      </c>
      <c r="F8" s="30">
        <f>(B8+C8)*0.12</f>
        <v>33000</v>
      </c>
      <c r="G8" s="30"/>
      <c r="H8" s="31">
        <f>B8*0.78</f>
        <v>214500</v>
      </c>
    </row>
    <row r="9" spans="1:10" ht="18.75" x14ac:dyDescent="0.3">
      <c r="A9" s="47" t="s">
        <v>185</v>
      </c>
      <c r="B9" s="29">
        <v>510000</v>
      </c>
      <c r="C9" s="19"/>
      <c r="D9" s="30"/>
      <c r="E9" s="30">
        <f>B9*0.1</f>
        <v>51000</v>
      </c>
      <c r="F9" s="30">
        <f>(B9+C9)*0.12</f>
        <v>61200</v>
      </c>
      <c r="G9" s="30"/>
      <c r="H9" s="31">
        <f>B9*0.78</f>
        <v>397800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7"/>
    </row>
    <row r="12" spans="1:10" ht="18.75" x14ac:dyDescent="0.3">
      <c r="A12" s="25" t="s">
        <v>62</v>
      </c>
      <c r="B12" s="32">
        <f>SUM(B8:B11)</f>
        <v>785000</v>
      </c>
      <c r="C12" s="59">
        <f>SUM(C10:C11)</f>
        <v>360000</v>
      </c>
      <c r="D12" s="31">
        <f>SUM(D10:D11)</f>
        <v>18000</v>
      </c>
      <c r="E12" s="48">
        <f>SUM(E8:E11)</f>
        <v>78500</v>
      </c>
      <c r="F12" s="30">
        <f t="shared" si="0"/>
        <v>137400</v>
      </c>
      <c r="G12" s="31">
        <f>C12*0.88</f>
        <v>316800</v>
      </c>
      <c r="H12" s="31">
        <f>SUM(H8:H11)</f>
        <v>612300</v>
      </c>
    </row>
    <row r="13" spans="1:10" ht="23.25" x14ac:dyDescent="0.35">
      <c r="A13" s="60" t="s">
        <v>63</v>
      </c>
      <c r="B13" s="31">
        <f>B12+C12</f>
        <v>1145000</v>
      </c>
      <c r="C13" s="61"/>
      <c r="D13" s="166">
        <f>SUM(B13:C13)</f>
        <v>1145000</v>
      </c>
      <c r="E13" s="166"/>
      <c r="F13" s="167"/>
      <c r="G13" s="167"/>
      <c r="H13" s="167"/>
    </row>
    <row r="14" spans="1:10" ht="21" x14ac:dyDescent="0.35">
      <c r="A14" s="55" t="s">
        <v>64</v>
      </c>
      <c r="B14" s="31">
        <f>-(D12+E12)</f>
        <v>-96500</v>
      </c>
      <c r="C14" s="163"/>
      <c r="D14" s="164"/>
      <c r="E14" s="164"/>
      <c r="F14" s="164"/>
      <c r="G14" s="164"/>
      <c r="H14" s="164"/>
    </row>
    <row r="15" spans="1:10" ht="18.75" x14ac:dyDescent="0.3">
      <c r="A15" s="107" t="s">
        <v>186</v>
      </c>
      <c r="B15" s="50">
        <f>B12+B14</f>
        <v>688500</v>
      </c>
      <c r="C15" s="100"/>
      <c r="D15" s="162"/>
      <c r="E15" s="162"/>
      <c r="F15" s="162"/>
      <c r="G15" s="162"/>
      <c r="H15" s="162"/>
    </row>
    <row r="16" spans="1:10" ht="6" customHeight="1" x14ac:dyDescent="0.3">
      <c r="A16" s="36"/>
      <c r="B16" s="36"/>
      <c r="C16" s="101"/>
      <c r="D16" s="100"/>
      <c r="E16" s="100"/>
      <c r="F16" s="100"/>
      <c r="G16" s="100"/>
      <c r="H16" s="100"/>
    </row>
    <row r="17" spans="1:2" ht="18.75" x14ac:dyDescent="0.3">
      <c r="A17" s="20" t="s">
        <v>85</v>
      </c>
      <c r="B17" s="57"/>
    </row>
    <row r="18" spans="1:2" ht="6" customHeight="1" x14ac:dyDescent="0.25"/>
  </sheetData>
  <mergeCells count="7">
    <mergeCell ref="D15:H15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JANVIER 2021</vt:lpstr>
      <vt:lpstr>LOYERS ENCAISSES DE FEV 2021</vt:lpstr>
      <vt:lpstr>LOYERS ENCAISSES  DE JANV 2021</vt:lpstr>
      <vt:lpstr>BILAN DE JANVIER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2021-02-16T11:09:04Z</cp:lastPrinted>
  <dcterms:created xsi:type="dcterms:W3CDTF">2015-04-15T15:36:35Z</dcterms:created>
  <dcterms:modified xsi:type="dcterms:W3CDTF">2021-02-22T13:13:57Z</dcterms:modified>
</cp:coreProperties>
</file>