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FOFANA KOURANIMA\FICHE D ENCAISSEMENT\LES BILANS MENSUELS\BILAN 2021\"/>
    </mc:Choice>
  </mc:AlternateContent>
  <bookViews>
    <workbookView xWindow="0" yWindow="0" windowWidth="19200" windowHeight="11595" activeTab="3"/>
  </bookViews>
  <sheets>
    <sheet name="BAUX NOVEMBRE 2021" sheetId="2" r:id="rId1"/>
    <sheet name="LOYERS ENCAISSES DE DECEMBRE 21" sheetId="6" r:id="rId2"/>
    <sheet name="LOYERS ENCAISSES NOVEMBRE 2021" sheetId="7" r:id="rId3"/>
    <sheet name="BILAN DE NOVEMBRE 2021" sheetId="8" r:id="rId4"/>
  </sheets>
  <calcPr calcId="152511" iterateDelta="1E-4"/>
</workbook>
</file>

<file path=xl/calcChain.xml><?xml version="1.0" encoding="utf-8"?>
<calcChain xmlns="http://schemas.openxmlformats.org/spreadsheetml/2006/main">
  <c r="I24" i="6" l="1"/>
  <c r="H24" i="6"/>
  <c r="G24" i="6"/>
  <c r="F24" i="6"/>
  <c r="E24" i="6"/>
  <c r="J23" i="6"/>
  <c r="J21" i="6"/>
  <c r="J20" i="6"/>
  <c r="J19" i="6"/>
  <c r="J18" i="6"/>
  <c r="J17" i="6"/>
  <c r="J16" i="6"/>
  <c r="J15" i="6"/>
  <c r="J14" i="6"/>
  <c r="J13" i="6"/>
  <c r="J12" i="6"/>
  <c r="J11" i="6"/>
  <c r="J24" i="6" s="1"/>
  <c r="J10" i="6"/>
  <c r="J9" i="6"/>
  <c r="J8" i="6"/>
  <c r="J7" i="6"/>
  <c r="I14" i="7" l="1"/>
  <c r="H14" i="7"/>
  <c r="G14" i="7"/>
  <c r="F14" i="7"/>
  <c r="E14" i="7"/>
  <c r="J13" i="7"/>
  <c r="J12" i="7"/>
  <c r="J11" i="7"/>
  <c r="J10" i="7"/>
  <c r="J9" i="7"/>
  <c r="J8" i="7"/>
  <c r="J7" i="7"/>
  <c r="J14" i="7" s="1"/>
  <c r="G11" i="2" l="1"/>
  <c r="G12" i="2" s="1"/>
  <c r="G13" i="2" l="1"/>
  <c r="G14" i="2"/>
  <c r="C12" i="8" l="1"/>
  <c r="G12" i="8" s="1"/>
  <c r="B12" i="8"/>
  <c r="G11" i="8"/>
  <c r="F11" i="8"/>
  <c r="D11" i="8"/>
  <c r="G10" i="8"/>
  <c r="F10" i="8"/>
  <c r="D10" i="8"/>
  <c r="D12" i="8" s="1"/>
  <c r="H9" i="8"/>
  <c r="F9" i="8"/>
  <c r="E9" i="8"/>
  <c r="H8" i="8"/>
  <c r="F8" i="8"/>
  <c r="E8" i="8"/>
  <c r="E12" i="8" l="1"/>
  <c r="F12" i="8"/>
  <c r="H12" i="8"/>
  <c r="B14" i="8"/>
  <c r="B15" i="8" s="1"/>
  <c r="B13" i="8"/>
  <c r="D13" i="8" s="1"/>
</calcChain>
</file>

<file path=xl/sharedStrings.xml><?xml version="1.0" encoding="utf-8"?>
<sst xmlns="http://schemas.openxmlformats.org/spreadsheetml/2006/main" count="251" uniqueCount="185">
  <si>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</si>
  <si>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</si>
  <si>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</si>
  <si>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</si>
  <si>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</si>
  <si>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</si>
  <si>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</si>
  <si>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</si>
  <si>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</si>
  <si>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</si>
  <si>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</si>
  <si>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</si>
  <si>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</si>
  <si>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</si>
  <si>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</si>
  <si>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</si>
  <si>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</si>
  <si>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</si>
  <si>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</si>
  <si>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</si>
  <si>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</si>
  <si>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</si>
  <si>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</si>
  <si>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</si>
  <si>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</si>
  <si>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</si>
  <si>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</si>
  <si>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</si>
  <si>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</si>
  <si>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</si>
  <si>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</si>
  <si>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</si>
  <si>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</si>
  <si>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</si>
  <si>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</si>
  <si>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</si>
  <si>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</si>
  <si>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</si>
  <si>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</si>
  <si>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</si>
  <si>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</si>
  <si>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</si>
  <si>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</si>
  <si>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</si>
  <si>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</si>
  <si>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</si>
  <si>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</si>
  <si>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</si>
  <si>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</si>
  <si>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</si>
  <si>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</si>
  <si>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</si>
  <si>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</si>
  <si>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</si>
  <si>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</si>
  <si>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</si>
  <si>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</si>
  <si>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</si>
  <si>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</si>
  <si>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</si>
  <si>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</si>
  <si>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</si>
  <si>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</si>
  <si>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</si>
  <si>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</si>
  <si>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</si>
  <si>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</si>
  <si>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</si>
  <si>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</si>
  <si>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</si>
  <si>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</si>
  <si>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</si>
  <si>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</si>
  <si>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</si>
  <si>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</si>
  <si>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</si>
  <si>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</si>
  <si>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</si>
  <si>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</si>
  <si>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</si>
  <si>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</si>
  <si>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</si>
  <si>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</si>
  <si>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</si>
  <si>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</si>
  <si>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</si>
  <si>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</si>
  <si>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</si>
  <si>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</si>
  <si>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</si>
  <si>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</si>
  <si>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</si>
  <si>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</si>
  <si>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PORTE</t>
  </si>
  <si>
    <t>MONTANTS</t>
  </si>
  <si>
    <t>AKA AKE HERMANCE</t>
  </si>
  <si>
    <t>RC2</t>
  </si>
  <si>
    <t>RC4</t>
  </si>
  <si>
    <t>3G1</t>
  </si>
  <si>
    <t>M IRIE BI CLEMENT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</si>
  <si>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</si>
  <si>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</si>
  <si>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</si>
  <si>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</si>
  <si>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</si>
  <si>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</si>
  <si>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</si>
  <si>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</si>
  <si>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</si>
  <si>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</si>
  <si>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</si>
  <si>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</si>
  <si>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</si>
  <si>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</si>
  <si>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</si>
  <si>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</si>
  <si>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CCGIM (Cabinet Conseil et de Gestion Immobilière)</t>
  </si>
  <si>
    <t>BAIL RESILIE LE 31 AOUT 2020 EN COMPENSATION DE 90 000 F PRELEVE SUR SA SOLDE A LA DEMANDE DU SERVICE LOGEMENT GENDARMERIE</t>
  </si>
  <si>
    <t>LES CLES ONT ÉTÉ  RESTITUEES  LE 22 SEPTEMBRE 2020</t>
  </si>
  <si>
    <t>DIKI DIABATE</t>
  </si>
  <si>
    <t>BHCI</t>
  </si>
  <si>
    <t>AGOOLA AROUNA</t>
  </si>
  <si>
    <t>0707678755-0153289116</t>
  </si>
  <si>
    <t>0708511244-0709805919</t>
  </si>
  <si>
    <t>0757924621-0102427607</t>
  </si>
  <si>
    <t>0748105959-0102622769</t>
  </si>
  <si>
    <t>0709303686</t>
  </si>
  <si>
    <t>0707744211-0544702857</t>
  </si>
  <si>
    <t>0505238658</t>
  </si>
  <si>
    <t>0748222403-0576751927</t>
  </si>
  <si>
    <t>0767476249-0101531502</t>
  </si>
  <si>
    <t>0749347547-0757739223</t>
  </si>
  <si>
    <t>0748659354</t>
  </si>
  <si>
    <t>0757689322-0504538804</t>
  </si>
  <si>
    <t>0140445986-0777784402</t>
  </si>
  <si>
    <t>0708142622-0143001639</t>
  </si>
  <si>
    <t xml:space="preserve">M FOFANA: 07 78 33 14 91- Mme 05 95 56 30 38 </t>
  </si>
  <si>
    <t xml:space="preserve">    FILLE FATOU : 07 07 11 53 84</t>
  </si>
  <si>
    <t>WAVE</t>
  </si>
  <si>
    <t>Mlle OULAÏ GNONSIEKAN BENEDICTE RACHEL</t>
  </si>
  <si>
    <t>0758381510-0595250310</t>
  </si>
  <si>
    <t>NDEDI CHRIST JUNIOR</t>
  </si>
  <si>
    <t>0594385442-0141878172</t>
  </si>
  <si>
    <t>ZEULI MEBA FABRICE WILFRIED</t>
  </si>
  <si>
    <t>0748150106-0758762463</t>
  </si>
  <si>
    <t>KOFFI KADIMON AYMAR (3D1)</t>
  </si>
  <si>
    <t>Mlle FAHE DANIELLE</t>
  </si>
  <si>
    <t>0759196883-0153414294</t>
  </si>
  <si>
    <t>OULAÏ KANE AUBIN (2D1)</t>
  </si>
  <si>
    <t>A PAYE 2 MOIS DE CAUTION ET 3 MOIS AVANCES LE 26/07/2021 (250 000 F)</t>
  </si>
  <si>
    <t>LA CAUTION GEREE PAR LE PROPRIETAIRE</t>
  </si>
  <si>
    <t>A LIBERE LE MAGASIN ET RESTITUE LES CLES LE 17/08/2021 AU PROPRIETAIRE</t>
  </si>
  <si>
    <t>0141629154-0707332890</t>
  </si>
  <si>
    <t>0586276482-0778740950</t>
  </si>
  <si>
    <t>CAUTION GEREE PAR PROPRIETAIRE BONKANOU CHRISTOPHE  0749258719 LE 09/10/20</t>
  </si>
  <si>
    <t>06/11/21</t>
  </si>
  <si>
    <t>ETAT DES ENCAISSEMENTS : MOIS  DE NOVEMBRE 2021</t>
  </si>
  <si>
    <t>RESILIE</t>
  </si>
  <si>
    <t>LE 14/12/20 RDV SCE DES BAUX GENDARMERIE POUR CONTENTIEUX  DE  206 347 F CONTRE M TANOH N'DRI BERENGER 3D2 (47144460 - 03297692)</t>
  </si>
  <si>
    <t>RELEVE MENSUEL DES BAUX : MOIS DE NOVEMBRE 2021</t>
  </si>
  <si>
    <t>10/12 WAVE</t>
  </si>
  <si>
    <t>14/12 WAVE</t>
  </si>
  <si>
    <t>09/12/21</t>
  </si>
  <si>
    <t>08/12/21</t>
  </si>
  <si>
    <t>02/12/21</t>
  </si>
  <si>
    <t>14/12/21</t>
  </si>
  <si>
    <t>ETAT DES ENCAISSEMENTS : MOIS  DE DECEMBRE 2021</t>
  </si>
  <si>
    <t>25/11/21 OM</t>
  </si>
  <si>
    <t>20/11/21</t>
  </si>
  <si>
    <t>CAUTION</t>
  </si>
  <si>
    <t>10/12/21</t>
  </si>
  <si>
    <t>ORANGE</t>
  </si>
  <si>
    <t>N'GUESSAN ANGE-SAMUEL</t>
  </si>
  <si>
    <t>0757000669-0749724798</t>
  </si>
  <si>
    <t>14/10/21</t>
  </si>
  <si>
    <t>ESPECES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</si>
  <si>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</si>
  <si>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24/11/21</t>
  </si>
  <si>
    <t>16/11/21 WU</t>
  </si>
  <si>
    <t>13/12/21</t>
  </si>
  <si>
    <t>06/12/21</t>
  </si>
  <si>
    <t>BILAN : MOIS DE NOVEMBRE 2021</t>
  </si>
  <si>
    <t>YOPOUGON NIANGON ACADEMIE 11/2021</t>
  </si>
  <si>
    <t>YOPOUGON NIANGON ACADEMIE 12/2021</t>
  </si>
  <si>
    <t>TOTAL VERSE ……../12/2021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</si>
</sst>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165" fontId="1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5" fillId="0" borderId="0" xfId="0" applyFont="1" applyAlignment="1">
      <alignment horizontal="center" vertical="top"/>
    </xf>
    <xf numFmtId="0" fontId="0" fillId="0" borderId="4" xfId="0" applyBorder="1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49" fontId="1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8" fillId="0" borderId="2" xfId="0" applyNumberFormat="1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87" zoomScaleNormal="87" workbookViewId="0">
      <selection activeCell="E22" sqref="E2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30" t="s">
        <v>159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"/>
    </row>
    <row r="2" spans="1:12" x14ac:dyDescent="0.25">
      <c r="A2" s="2" t="s">
        <v>84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2" t="s">
        <v>6</v>
      </c>
      <c r="K3" s="122"/>
      <c r="L3" s="122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2" t="s">
        <v>66</v>
      </c>
      <c r="K4" s="122"/>
      <c r="L4" s="122"/>
    </row>
    <row r="5" spans="1:12" ht="18.75" x14ac:dyDescent="0.3">
      <c r="A5" s="117"/>
      <c r="J5" s="131" t="s">
        <v>67</v>
      </c>
      <c r="K5" s="131"/>
      <c r="L5" s="131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2" t="s">
        <v>19</v>
      </c>
      <c r="K6" s="132"/>
      <c r="L6" s="119" t="s">
        <v>20</v>
      </c>
    </row>
    <row r="7" spans="1:12" ht="15" customHeight="1" x14ac:dyDescent="0.25">
      <c r="A7" s="8">
        <v>1</v>
      </c>
      <c r="B7" s="7" t="s">
        <v>75</v>
      </c>
      <c r="C7" s="37" t="s">
        <v>28</v>
      </c>
      <c r="D7" s="8">
        <v>44521</v>
      </c>
      <c r="E7" s="32" t="s">
        <v>29</v>
      </c>
      <c r="F7" s="120" t="s">
        <v>30</v>
      </c>
      <c r="G7" s="8">
        <v>90000</v>
      </c>
      <c r="H7" s="13"/>
      <c r="I7" s="8"/>
      <c r="J7" s="8"/>
      <c r="K7" s="9"/>
      <c r="L7" s="120" t="s">
        <v>31</v>
      </c>
    </row>
    <row r="8" spans="1:12" ht="15.75" customHeight="1" x14ac:dyDescent="0.25">
      <c r="A8" s="8">
        <v>2</v>
      </c>
      <c r="B8" s="7" t="s">
        <v>68</v>
      </c>
      <c r="C8" s="37" t="s">
        <v>22</v>
      </c>
      <c r="D8" s="8">
        <v>67664</v>
      </c>
      <c r="E8" s="32" t="s">
        <v>23</v>
      </c>
      <c r="F8" s="120"/>
      <c r="G8" s="8">
        <v>90000</v>
      </c>
      <c r="H8" s="13"/>
      <c r="I8" s="8"/>
      <c r="J8" s="66" t="s">
        <v>69</v>
      </c>
      <c r="K8" s="66" t="s">
        <v>70</v>
      </c>
      <c r="L8" s="120" t="s">
        <v>32</v>
      </c>
    </row>
    <row r="9" spans="1:12" ht="15.75" customHeight="1" x14ac:dyDescent="0.25">
      <c r="A9" s="8">
        <v>3</v>
      </c>
      <c r="B9" s="7" t="s">
        <v>21</v>
      </c>
      <c r="C9" s="37" t="s">
        <v>22</v>
      </c>
      <c r="D9" s="8">
        <v>61145</v>
      </c>
      <c r="E9" s="9" t="s">
        <v>23</v>
      </c>
      <c r="F9" s="120" t="s">
        <v>24</v>
      </c>
      <c r="G9" s="8">
        <v>70000</v>
      </c>
      <c r="H9" s="10"/>
      <c r="I9" s="11"/>
      <c r="J9" s="66" t="s">
        <v>25</v>
      </c>
      <c r="K9" s="46"/>
      <c r="L9" s="12" t="s">
        <v>26</v>
      </c>
    </row>
    <row r="10" spans="1:12" ht="15" customHeight="1" x14ac:dyDescent="0.25">
      <c r="A10" s="8">
        <v>4</v>
      </c>
      <c r="B10" s="14" t="s">
        <v>88</v>
      </c>
      <c r="C10" s="37" t="s">
        <v>89</v>
      </c>
      <c r="D10" s="8"/>
      <c r="E10" s="32" t="s">
        <v>90</v>
      </c>
      <c r="F10" s="120"/>
      <c r="G10" s="8">
        <v>110000</v>
      </c>
      <c r="H10" s="47"/>
      <c r="I10" s="48"/>
      <c r="J10" s="65" t="s">
        <v>91</v>
      </c>
      <c r="K10" s="65" t="s">
        <v>92</v>
      </c>
      <c r="L10" s="120" t="s">
        <v>51</v>
      </c>
    </row>
    <row r="11" spans="1:12" ht="15" customHeight="1" x14ac:dyDescent="0.25">
      <c r="A11" s="134" t="s">
        <v>33</v>
      </c>
      <c r="B11" s="135"/>
      <c r="C11" s="135"/>
      <c r="D11" s="135"/>
      <c r="E11" s="135"/>
      <c r="F11" s="136"/>
      <c r="G11" s="55">
        <f>SUM(G7:G10)</f>
        <v>360000</v>
      </c>
      <c r="H11" s="56"/>
      <c r="I11" s="55"/>
      <c r="J11" s="15"/>
      <c r="K11" s="15"/>
    </row>
    <row r="12" spans="1:12" ht="15" customHeight="1" x14ac:dyDescent="0.25">
      <c r="A12" s="137" t="s">
        <v>76</v>
      </c>
      <c r="B12" s="138"/>
      <c r="C12" s="138"/>
      <c r="D12" s="138"/>
      <c r="E12" s="138"/>
      <c r="F12" s="139"/>
      <c r="G12" s="34">
        <f>G11*-0.12</f>
        <v>-43200</v>
      </c>
      <c r="H12" s="16"/>
      <c r="I12" s="17"/>
      <c r="J12" s="15"/>
      <c r="K12" s="15"/>
    </row>
    <row r="13" spans="1:12" ht="15" customHeight="1" x14ac:dyDescent="0.25">
      <c r="A13" s="137" t="s">
        <v>80</v>
      </c>
      <c r="B13" s="138"/>
      <c r="C13" s="138"/>
      <c r="D13" s="138"/>
      <c r="E13" s="138"/>
      <c r="F13" s="139"/>
      <c r="G13" s="34">
        <f>SUM(G11:G12)</f>
        <v>316800</v>
      </c>
      <c r="H13" s="16"/>
      <c r="I13" s="17"/>
      <c r="J13" s="15"/>
      <c r="K13" s="15"/>
    </row>
    <row r="14" spans="1:12" ht="15" customHeight="1" x14ac:dyDescent="0.25">
      <c r="A14" s="140" t="s">
        <v>81</v>
      </c>
      <c r="B14" s="141"/>
      <c r="C14" s="141"/>
      <c r="D14" s="141"/>
      <c r="E14" s="141"/>
      <c r="F14" s="142"/>
      <c r="G14" s="34">
        <f>G11*-0.05</f>
        <v>-18000</v>
      </c>
      <c r="H14" s="34"/>
      <c r="I14" s="57"/>
      <c r="J14" s="58"/>
    </row>
    <row r="15" spans="1:12" ht="15.75" customHeight="1" x14ac:dyDescent="0.25"/>
    <row r="16" spans="1:12" ht="9" customHeight="1" x14ac:dyDescent="0.25"/>
    <row r="17" spans="1:15" ht="25.5" customHeight="1" x14ac:dyDescent="0.25">
      <c r="A17" s="8">
        <v>5</v>
      </c>
      <c r="B17" s="14" t="s">
        <v>72</v>
      </c>
      <c r="C17" s="37" t="s">
        <v>28</v>
      </c>
      <c r="D17" s="8">
        <v>48716</v>
      </c>
      <c r="E17" s="32" t="s">
        <v>29</v>
      </c>
      <c r="F17" s="120" t="s">
        <v>73</v>
      </c>
      <c r="G17" s="8">
        <v>90000</v>
      </c>
      <c r="H17" s="8"/>
      <c r="I17" s="35"/>
      <c r="J17" s="66" t="s">
        <v>85</v>
      </c>
      <c r="K17" s="66" t="s">
        <v>86</v>
      </c>
      <c r="L17" s="120" t="s">
        <v>87</v>
      </c>
      <c r="M17" s="143" t="s">
        <v>157</v>
      </c>
      <c r="N17" s="122"/>
      <c r="O17" s="122"/>
    </row>
    <row r="18" spans="1:15" ht="15" customHeight="1" x14ac:dyDescent="0.25">
      <c r="A18" s="121" t="s">
        <v>117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</row>
    <row r="19" spans="1:15" ht="15.75" customHeight="1" x14ac:dyDescent="0.25">
      <c r="A19" s="122" t="s">
        <v>118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</row>
    <row r="20" spans="1:15" ht="20.25" customHeight="1" x14ac:dyDescent="0.25">
      <c r="A20" s="122" t="s">
        <v>158</v>
      </c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</row>
    <row r="21" spans="1:15" ht="19.5" customHeight="1" x14ac:dyDescent="0.25"/>
    <row r="24" spans="1:15" ht="15.75" customHeight="1" x14ac:dyDescent="0.25"/>
  </sheetData>
  <mergeCells count="13">
    <mergeCell ref="M17:O17"/>
    <mergeCell ref="A18:L18"/>
    <mergeCell ref="A19:L19"/>
    <mergeCell ref="A20:L20"/>
    <mergeCell ref="A1:K1"/>
    <mergeCell ref="J3:L3"/>
    <mergeCell ref="J4:L4"/>
    <mergeCell ref="J5:L5"/>
    <mergeCell ref="J6:K6"/>
    <mergeCell ref="A11:F11"/>
    <mergeCell ref="A12:F12"/>
    <mergeCell ref="A13:F13"/>
    <mergeCell ref="A14:F1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J24" sqref="J24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124" t="s">
        <v>166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</row>
    <row r="2" spans="1:19" ht="18.75" x14ac:dyDescent="0.3">
      <c r="A2" s="2" t="s">
        <v>0</v>
      </c>
      <c r="E2" s="145" t="s">
        <v>136</v>
      </c>
      <c r="F2" s="145"/>
      <c r="G2" s="145"/>
      <c r="H2" s="145"/>
      <c r="I2" s="145"/>
      <c r="J2" s="145"/>
      <c r="K2" s="146" t="s">
        <v>2</v>
      </c>
      <c r="L2" s="146"/>
    </row>
    <row r="3" spans="1:19" ht="18.75" x14ac:dyDescent="0.3">
      <c r="A3" s="2" t="s">
        <v>3</v>
      </c>
      <c r="E3" s="19"/>
      <c r="F3" s="19"/>
      <c r="G3" s="19"/>
      <c r="H3" s="19" t="s">
        <v>5</v>
      </c>
      <c r="I3" s="19"/>
      <c r="K3" s="147"/>
      <c r="L3" s="147"/>
    </row>
    <row r="4" spans="1:19" ht="18.75" x14ac:dyDescent="0.3">
      <c r="A4" s="2" t="s">
        <v>7</v>
      </c>
      <c r="D4" s="117" t="s">
        <v>34</v>
      </c>
      <c r="E4" s="117"/>
      <c r="F4" s="117"/>
      <c r="G4" s="117"/>
      <c r="H4" s="117" t="s">
        <v>137</v>
      </c>
      <c r="I4" s="117"/>
      <c r="J4" s="117"/>
      <c r="K4" s="122"/>
      <c r="L4" s="122"/>
      <c r="M4" s="122"/>
    </row>
    <row r="5" spans="1:19" x14ac:dyDescent="0.25">
      <c r="K5" s="116"/>
      <c r="L5" s="116"/>
      <c r="M5" s="116"/>
    </row>
    <row r="6" spans="1:19" x14ac:dyDescent="0.25">
      <c r="A6" s="67" t="s">
        <v>10</v>
      </c>
      <c r="B6" s="68" t="s">
        <v>11</v>
      </c>
      <c r="C6" s="68" t="s">
        <v>93</v>
      </c>
      <c r="D6" s="68" t="s">
        <v>19</v>
      </c>
      <c r="E6" s="20" t="s">
        <v>38</v>
      </c>
      <c r="F6" s="68" t="s">
        <v>39</v>
      </c>
      <c r="G6" s="68" t="s">
        <v>77</v>
      </c>
      <c r="H6" s="21" t="s">
        <v>40</v>
      </c>
      <c r="I6" s="68" t="s">
        <v>17</v>
      </c>
      <c r="J6" s="68" t="s">
        <v>94</v>
      </c>
      <c r="K6" s="68" t="s">
        <v>42</v>
      </c>
      <c r="L6" s="68" t="s">
        <v>65</v>
      </c>
      <c r="M6" s="33"/>
      <c r="N6" s="59"/>
    </row>
    <row r="7" spans="1:19" ht="18.75" x14ac:dyDescent="0.25">
      <c r="A7" s="12">
        <v>1</v>
      </c>
      <c r="B7" s="69" t="s">
        <v>95</v>
      </c>
      <c r="C7" s="70" t="s">
        <v>96</v>
      </c>
      <c r="D7" s="92" t="s">
        <v>126</v>
      </c>
      <c r="E7" s="36">
        <v>35000</v>
      </c>
      <c r="F7" s="36">
        <v>133000</v>
      </c>
      <c r="G7" s="71">
        <v>98000</v>
      </c>
      <c r="H7" s="36"/>
      <c r="I7" s="36">
        <v>35000</v>
      </c>
      <c r="J7" s="71">
        <f t="shared" ref="J7:J13" si="0">H7+I7</f>
        <v>35000</v>
      </c>
      <c r="K7" s="49"/>
      <c r="L7" s="144" t="s">
        <v>167</v>
      </c>
      <c r="M7" s="43"/>
      <c r="N7" s="61"/>
    </row>
    <row r="8" spans="1:19" ht="21" x14ac:dyDescent="0.25">
      <c r="A8" s="12"/>
      <c r="B8" s="69"/>
      <c r="C8" s="70" t="s">
        <v>48</v>
      </c>
      <c r="D8" s="92"/>
      <c r="E8" s="36"/>
      <c r="F8" s="71"/>
      <c r="G8" s="71"/>
      <c r="H8" s="71"/>
      <c r="I8" s="36"/>
      <c r="J8" s="71">
        <f t="shared" si="0"/>
        <v>0</v>
      </c>
      <c r="K8" s="49"/>
      <c r="L8" s="113"/>
      <c r="M8" s="43"/>
      <c r="N8" s="61"/>
    </row>
    <row r="9" spans="1:19" ht="21" x14ac:dyDescent="0.25">
      <c r="A9" s="12"/>
      <c r="B9" s="63"/>
      <c r="C9" s="70" t="s">
        <v>97</v>
      </c>
      <c r="D9" s="92"/>
      <c r="E9" s="36"/>
      <c r="F9" s="71"/>
      <c r="G9" s="71"/>
      <c r="H9" s="71"/>
      <c r="I9" s="36">
        <v>20000</v>
      </c>
      <c r="J9" s="71">
        <f t="shared" si="0"/>
        <v>20000</v>
      </c>
      <c r="K9" s="49" t="s">
        <v>168</v>
      </c>
      <c r="L9" s="113" t="s">
        <v>169</v>
      </c>
      <c r="M9" s="43"/>
      <c r="N9" s="61"/>
    </row>
    <row r="10" spans="1:19" ht="21" x14ac:dyDescent="0.25">
      <c r="A10" s="12">
        <v>4</v>
      </c>
      <c r="B10" s="82" t="s">
        <v>114</v>
      </c>
      <c r="C10" s="70" t="s">
        <v>98</v>
      </c>
      <c r="D10" s="92" t="s">
        <v>152</v>
      </c>
      <c r="E10" s="36">
        <v>70000</v>
      </c>
      <c r="F10" s="71">
        <v>74800</v>
      </c>
      <c r="G10" s="71">
        <v>74800</v>
      </c>
      <c r="H10" s="71">
        <v>70000</v>
      </c>
      <c r="I10" s="36"/>
      <c r="J10" s="71">
        <f t="shared" si="0"/>
        <v>70000</v>
      </c>
      <c r="K10" s="49" t="s">
        <v>170</v>
      </c>
      <c r="L10" s="113" t="s">
        <v>171</v>
      </c>
      <c r="M10" s="103"/>
      <c r="N10" s="118"/>
      <c r="O10" s="118"/>
    </row>
    <row r="11" spans="1:19" ht="14.25" customHeight="1" x14ac:dyDescent="0.25">
      <c r="A11" s="12">
        <v>5</v>
      </c>
      <c r="B11" s="69" t="s">
        <v>99</v>
      </c>
      <c r="C11" s="70" t="s">
        <v>100</v>
      </c>
      <c r="D11" s="92" t="s">
        <v>127</v>
      </c>
      <c r="E11" s="36">
        <v>30000</v>
      </c>
      <c r="F11" s="36">
        <v>224000</v>
      </c>
      <c r="G11" s="36">
        <v>114000</v>
      </c>
      <c r="H11" s="71"/>
      <c r="I11" s="36"/>
      <c r="J11" s="71">
        <f t="shared" si="0"/>
        <v>0</v>
      </c>
      <c r="K11" s="49"/>
      <c r="L11" s="62"/>
      <c r="M11" s="104"/>
      <c r="N11" s="118"/>
      <c r="O11" s="118"/>
      <c r="P11" s="118"/>
      <c r="Q11" s="118"/>
      <c r="R11" s="118"/>
      <c r="S11" s="118"/>
    </row>
    <row r="12" spans="1:19" ht="18.75" x14ac:dyDescent="0.25">
      <c r="A12" s="12">
        <v>6</v>
      </c>
      <c r="B12" s="102" t="s">
        <v>139</v>
      </c>
      <c r="C12" s="70" t="s">
        <v>43</v>
      </c>
      <c r="D12" s="92" t="s">
        <v>140</v>
      </c>
      <c r="E12" s="36">
        <v>50000</v>
      </c>
      <c r="F12" s="36">
        <v>5000</v>
      </c>
      <c r="G12" s="71">
        <v>5000</v>
      </c>
      <c r="H12" s="71">
        <v>50000</v>
      </c>
      <c r="I12" s="36"/>
      <c r="J12" s="71">
        <f t="shared" si="0"/>
        <v>50000</v>
      </c>
      <c r="K12" s="49" t="s">
        <v>162</v>
      </c>
      <c r="L12" s="62" t="s">
        <v>138</v>
      </c>
      <c r="M12" s="98"/>
      <c r="N12" s="118"/>
      <c r="O12" s="118"/>
      <c r="P12" s="118"/>
      <c r="Q12" s="118"/>
      <c r="R12" s="118"/>
      <c r="S12" s="118"/>
    </row>
    <row r="13" spans="1:19" ht="21" x14ac:dyDescent="0.25">
      <c r="A13" s="12">
        <v>7</v>
      </c>
      <c r="B13" s="63" t="s">
        <v>172</v>
      </c>
      <c r="C13" s="70" t="s">
        <v>46</v>
      </c>
      <c r="D13" s="92" t="s">
        <v>173</v>
      </c>
      <c r="E13" s="36">
        <v>50000</v>
      </c>
      <c r="F13" s="36"/>
      <c r="G13" s="71"/>
      <c r="H13" s="71">
        <v>50000</v>
      </c>
      <c r="I13" s="36"/>
      <c r="J13" s="71">
        <f t="shared" si="0"/>
        <v>50000</v>
      </c>
      <c r="K13" s="49" t="s">
        <v>174</v>
      </c>
      <c r="L13" s="113" t="s">
        <v>175</v>
      </c>
      <c r="M13" s="98"/>
      <c r="N13" s="118"/>
      <c r="O13" s="118"/>
      <c r="P13" s="118"/>
      <c r="Q13" s="118"/>
      <c r="R13" s="118"/>
      <c r="S13" s="118"/>
    </row>
    <row r="14" spans="1:19" ht="18" customHeight="1" x14ac:dyDescent="0.25">
      <c r="A14" s="12">
        <v>8</v>
      </c>
      <c r="B14" s="72" t="s">
        <v>101</v>
      </c>
      <c r="C14" s="70" t="s">
        <v>102</v>
      </c>
      <c r="D14" s="92" t="s">
        <v>176</v>
      </c>
      <c r="E14" s="36">
        <v>40000</v>
      </c>
      <c r="F14" s="36">
        <v>392000</v>
      </c>
      <c r="G14" s="71">
        <v>88000</v>
      </c>
      <c r="H14" s="71">
        <v>40000</v>
      </c>
      <c r="I14" s="36">
        <v>10000</v>
      </c>
      <c r="J14" s="71">
        <f>H14+I14</f>
        <v>50000</v>
      </c>
      <c r="K14" s="49" t="s">
        <v>177</v>
      </c>
      <c r="L14" s="113" t="s">
        <v>138</v>
      </c>
      <c r="M14" s="43"/>
      <c r="N14" s="61"/>
      <c r="P14" s="99"/>
    </row>
    <row r="15" spans="1:19" ht="18" customHeight="1" x14ac:dyDescent="0.25">
      <c r="A15" s="12">
        <v>9</v>
      </c>
      <c r="B15" s="69" t="s">
        <v>141</v>
      </c>
      <c r="C15" s="70" t="s">
        <v>103</v>
      </c>
      <c r="D15" s="88" t="s">
        <v>142</v>
      </c>
      <c r="E15" s="36">
        <v>70000</v>
      </c>
      <c r="F15" s="36">
        <v>77000</v>
      </c>
      <c r="G15" s="71">
        <v>7000</v>
      </c>
      <c r="H15" s="71"/>
      <c r="I15" s="36">
        <v>70000</v>
      </c>
      <c r="J15" s="71">
        <f t="shared" ref="J15:J23" si="1">H15+I15</f>
        <v>70000</v>
      </c>
      <c r="K15" s="49"/>
      <c r="L15" s="133" t="s">
        <v>178</v>
      </c>
      <c r="M15" s="43"/>
      <c r="N15" s="61"/>
      <c r="P15" s="99"/>
    </row>
    <row r="16" spans="1:19" ht="18" customHeight="1" x14ac:dyDescent="0.25">
      <c r="A16" s="12">
        <v>10</v>
      </c>
      <c r="B16" s="69" t="s">
        <v>121</v>
      </c>
      <c r="C16" s="70" t="s">
        <v>104</v>
      </c>
      <c r="D16" s="92" t="s">
        <v>128</v>
      </c>
      <c r="E16" s="36">
        <v>70000</v>
      </c>
      <c r="F16" s="71">
        <v>77000</v>
      </c>
      <c r="G16" s="71">
        <v>7000</v>
      </c>
      <c r="H16" s="71">
        <v>70000</v>
      </c>
      <c r="I16" s="36">
        <v>70000</v>
      </c>
      <c r="J16" s="71">
        <f t="shared" si="1"/>
        <v>140000</v>
      </c>
      <c r="K16" s="49" t="s">
        <v>179</v>
      </c>
      <c r="L16" s="62" t="s">
        <v>175</v>
      </c>
      <c r="M16" s="43"/>
      <c r="N16" s="61"/>
    </row>
    <row r="17" spans="1:14" ht="18" customHeight="1" x14ac:dyDescent="0.25">
      <c r="A17" s="12">
        <v>11</v>
      </c>
      <c r="B17" s="82" t="s">
        <v>143</v>
      </c>
      <c r="C17" s="70" t="s">
        <v>105</v>
      </c>
      <c r="D17" s="92" t="s">
        <v>144</v>
      </c>
      <c r="E17" s="36">
        <v>50000</v>
      </c>
      <c r="F17" s="71">
        <v>5000</v>
      </c>
      <c r="G17" s="71">
        <v>5000</v>
      </c>
      <c r="H17" s="71">
        <v>50000</v>
      </c>
      <c r="I17" s="36"/>
      <c r="J17" s="71">
        <f t="shared" si="1"/>
        <v>50000</v>
      </c>
      <c r="K17" s="49" t="s">
        <v>180</v>
      </c>
      <c r="L17" s="113" t="s">
        <v>138</v>
      </c>
      <c r="N17" s="61"/>
    </row>
    <row r="18" spans="1:14" ht="12" customHeight="1" x14ac:dyDescent="0.25">
      <c r="A18" s="12">
        <v>12</v>
      </c>
      <c r="B18" s="69" t="s">
        <v>106</v>
      </c>
      <c r="C18" s="70" t="s">
        <v>107</v>
      </c>
      <c r="D18" s="92" t="s">
        <v>129</v>
      </c>
      <c r="E18" s="36">
        <v>50000</v>
      </c>
      <c r="F18" s="71">
        <v>33000</v>
      </c>
      <c r="G18" s="71">
        <v>33000</v>
      </c>
      <c r="H18" s="71">
        <v>50000</v>
      </c>
      <c r="I18" s="36"/>
      <c r="J18" s="71">
        <f t="shared" si="1"/>
        <v>50000</v>
      </c>
      <c r="K18" s="49" t="s">
        <v>170</v>
      </c>
      <c r="L18" s="113" t="s">
        <v>138</v>
      </c>
      <c r="M18" s="43"/>
      <c r="N18" s="61"/>
    </row>
    <row r="19" spans="1:14" ht="16.5" customHeight="1" x14ac:dyDescent="0.25">
      <c r="A19" s="12">
        <v>13</v>
      </c>
      <c r="B19" s="63" t="s">
        <v>145</v>
      </c>
      <c r="C19" s="70" t="s">
        <v>108</v>
      </c>
      <c r="D19" s="92" t="s">
        <v>132</v>
      </c>
      <c r="E19" s="36">
        <v>50000</v>
      </c>
      <c r="F19" s="96">
        <v>500000</v>
      </c>
      <c r="G19" s="96">
        <v>100000</v>
      </c>
      <c r="H19" s="71"/>
      <c r="I19" s="36"/>
      <c r="J19" s="71">
        <f t="shared" si="1"/>
        <v>0</v>
      </c>
      <c r="K19" s="49"/>
      <c r="L19" s="62"/>
      <c r="M19" s="43"/>
      <c r="N19" s="61"/>
    </row>
    <row r="20" spans="1:14" ht="9.75" customHeight="1" x14ac:dyDescent="0.25">
      <c r="A20" s="12">
        <v>14</v>
      </c>
      <c r="B20" s="114" t="s">
        <v>115</v>
      </c>
      <c r="C20" s="70" t="s">
        <v>109</v>
      </c>
      <c r="D20" s="92" t="s">
        <v>131</v>
      </c>
      <c r="E20" s="36">
        <v>50000</v>
      </c>
      <c r="F20" s="36">
        <v>295000</v>
      </c>
      <c r="G20" s="71">
        <v>45000</v>
      </c>
      <c r="H20" s="71">
        <v>50000</v>
      </c>
      <c r="I20" s="36"/>
      <c r="J20" s="71">
        <f t="shared" si="1"/>
        <v>50000</v>
      </c>
      <c r="K20" s="49" t="s">
        <v>163</v>
      </c>
      <c r="L20" s="113" t="s">
        <v>138</v>
      </c>
      <c r="M20" s="43"/>
      <c r="N20" s="61"/>
    </row>
    <row r="21" spans="1:14" ht="13.5" customHeight="1" x14ac:dyDescent="0.25">
      <c r="A21" s="12">
        <v>15</v>
      </c>
      <c r="B21" s="69" t="s">
        <v>146</v>
      </c>
      <c r="C21" s="70" t="s">
        <v>110</v>
      </c>
      <c r="D21" s="92" t="s">
        <v>147</v>
      </c>
      <c r="E21" s="36">
        <v>50000</v>
      </c>
      <c r="F21" s="36">
        <v>55000</v>
      </c>
      <c r="G21" s="71">
        <v>5000</v>
      </c>
      <c r="H21" s="71">
        <v>50000</v>
      </c>
      <c r="I21" s="36"/>
      <c r="J21" s="71">
        <f t="shared" si="1"/>
        <v>50000</v>
      </c>
      <c r="K21" s="49" t="s">
        <v>162</v>
      </c>
      <c r="L21" s="113" t="s">
        <v>171</v>
      </c>
      <c r="N21" s="43"/>
    </row>
    <row r="22" spans="1:14" ht="8.25" customHeight="1" x14ac:dyDescent="0.25">
      <c r="A22" s="12">
        <v>16</v>
      </c>
      <c r="B22" s="75" t="s">
        <v>111</v>
      </c>
      <c r="C22" s="74" t="s">
        <v>112</v>
      </c>
      <c r="D22" s="93"/>
      <c r="E22" s="76"/>
      <c r="F22" s="83"/>
      <c r="G22" s="77"/>
      <c r="H22" s="77"/>
      <c r="I22" s="83"/>
      <c r="J22" s="83"/>
      <c r="K22" s="64"/>
      <c r="L22" s="78"/>
    </row>
    <row r="23" spans="1:14" ht="17.25" customHeight="1" x14ac:dyDescent="0.25">
      <c r="A23" s="12">
        <v>17</v>
      </c>
      <c r="B23" s="73" t="s">
        <v>148</v>
      </c>
      <c r="C23" s="70" t="s">
        <v>113</v>
      </c>
      <c r="D23" s="92" t="s">
        <v>130</v>
      </c>
      <c r="E23" s="36">
        <v>50000</v>
      </c>
      <c r="F23" s="100">
        <v>510500</v>
      </c>
      <c r="G23" s="101">
        <v>115000</v>
      </c>
      <c r="H23" s="71">
        <v>50000</v>
      </c>
      <c r="I23" s="36"/>
      <c r="J23" s="71">
        <f t="shared" si="1"/>
        <v>50000</v>
      </c>
      <c r="K23" s="49" t="s">
        <v>179</v>
      </c>
      <c r="L23" s="113" t="s">
        <v>138</v>
      </c>
      <c r="M23" s="43"/>
    </row>
    <row r="24" spans="1:14" ht="17.25" customHeight="1" x14ac:dyDescent="0.25">
      <c r="A24" s="151" t="s">
        <v>52</v>
      </c>
      <c r="B24" s="152"/>
      <c r="C24" s="152"/>
      <c r="D24" s="153"/>
      <c r="E24" s="51">
        <f>SUM(E7:E23)</f>
        <v>715000</v>
      </c>
      <c r="F24" s="40">
        <f>SUM(F7:F23)</f>
        <v>2381300</v>
      </c>
      <c r="G24" s="40">
        <f>SUM(G7:G23)</f>
        <v>696800</v>
      </c>
      <c r="H24" s="40">
        <f>SUM(H7:H23)</f>
        <v>530000</v>
      </c>
      <c r="I24" s="154">
        <f t="shared" ref="I24" si="2">SUM(I7:I23)</f>
        <v>205000</v>
      </c>
      <c r="J24" s="40">
        <f>SUM(J7:J23)</f>
        <v>735000</v>
      </c>
      <c r="K24" s="49" t="s">
        <v>165</v>
      </c>
      <c r="L24" s="80"/>
    </row>
    <row r="25" spans="1:14" ht="9" customHeight="1" x14ac:dyDescent="0.25">
      <c r="F25" s="43"/>
    </row>
    <row r="26" spans="1:14" ht="10.5" customHeight="1" x14ac:dyDescent="0.25">
      <c r="A26" s="12">
        <v>6</v>
      </c>
      <c r="B26" s="102" t="s">
        <v>139</v>
      </c>
      <c r="C26" s="70" t="s">
        <v>43</v>
      </c>
      <c r="D26" s="92" t="s">
        <v>140</v>
      </c>
      <c r="E26" s="97">
        <v>50000</v>
      </c>
      <c r="F26" s="155" t="s">
        <v>149</v>
      </c>
      <c r="G26" s="155"/>
      <c r="H26" s="155"/>
      <c r="I26" s="155"/>
      <c r="J26" s="155"/>
      <c r="K26" s="155"/>
      <c r="L26" s="155"/>
    </row>
    <row r="27" spans="1:14" x14ac:dyDescent="0.25">
      <c r="A27" s="122" t="s">
        <v>150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</row>
    <row r="28" spans="1:14" ht="12.75" customHeight="1" x14ac:dyDescent="0.25"/>
    <row r="29" spans="1:14" ht="12.75" customHeight="1" x14ac:dyDescent="0.25">
      <c r="A29" s="12">
        <v>4</v>
      </c>
      <c r="B29" s="72" t="s">
        <v>101</v>
      </c>
      <c r="C29" s="70" t="s">
        <v>102</v>
      </c>
      <c r="D29" s="92" t="s">
        <v>153</v>
      </c>
      <c r="E29" s="97">
        <v>40000</v>
      </c>
      <c r="F29" s="156" t="s">
        <v>154</v>
      </c>
      <c r="G29" s="157"/>
      <c r="H29" s="157"/>
      <c r="I29" s="157"/>
      <c r="J29" s="157"/>
      <c r="K29" s="157"/>
      <c r="L29" s="158"/>
    </row>
    <row r="30" spans="1:14" ht="6" customHeight="1" x14ac:dyDescent="0.25"/>
  </sheetData>
  <mergeCells count="9">
    <mergeCell ref="F26:L26"/>
    <mergeCell ref="A27:L27"/>
    <mergeCell ref="F29:L29"/>
    <mergeCell ref="A1:K1"/>
    <mergeCell ref="E2:J2"/>
    <mergeCell ref="K2:L2"/>
    <mergeCell ref="K3:L3"/>
    <mergeCell ref="K4:M4"/>
    <mergeCell ref="A24:D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J14" sqref="J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24" t="s">
        <v>156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</row>
    <row r="2" spans="1:14" ht="18.75" x14ac:dyDescent="0.3">
      <c r="A2" s="2" t="s">
        <v>0</v>
      </c>
      <c r="E2" s="145" t="s">
        <v>136</v>
      </c>
      <c r="F2" s="145"/>
      <c r="G2" s="145"/>
      <c r="H2" s="145"/>
      <c r="I2" s="145"/>
      <c r="J2" s="145"/>
      <c r="K2" s="146" t="s">
        <v>2</v>
      </c>
      <c r="L2" s="146"/>
    </row>
    <row r="3" spans="1:14" ht="18.75" x14ac:dyDescent="0.3">
      <c r="A3" s="2" t="s">
        <v>3</v>
      </c>
      <c r="E3" s="19"/>
      <c r="F3" s="19"/>
      <c r="G3" s="19"/>
      <c r="H3" s="19" t="s">
        <v>5</v>
      </c>
      <c r="I3" s="19"/>
      <c r="K3" s="147"/>
      <c r="L3" s="147"/>
    </row>
    <row r="4" spans="1:14" ht="18.75" x14ac:dyDescent="0.3">
      <c r="A4" s="2" t="s">
        <v>7</v>
      </c>
      <c r="D4" s="117" t="s">
        <v>34</v>
      </c>
      <c r="E4" s="117"/>
      <c r="F4" s="117"/>
      <c r="G4" s="117"/>
      <c r="H4" s="117" t="s">
        <v>137</v>
      </c>
      <c r="I4" s="117"/>
      <c r="J4" s="117"/>
      <c r="K4" s="122"/>
      <c r="L4" s="122"/>
      <c r="M4" s="122"/>
    </row>
    <row r="5" spans="1:14" x14ac:dyDescent="0.25">
      <c r="K5" s="131"/>
      <c r="L5" s="131"/>
      <c r="M5" s="148"/>
    </row>
    <row r="6" spans="1:14" x14ac:dyDescent="0.25">
      <c r="A6" s="46" t="s">
        <v>10</v>
      </c>
      <c r="B6" s="20" t="s">
        <v>11</v>
      </c>
      <c r="C6" s="20" t="s">
        <v>37</v>
      </c>
      <c r="D6" s="20" t="s">
        <v>19</v>
      </c>
      <c r="E6" s="20" t="s">
        <v>38</v>
      </c>
      <c r="F6" s="20" t="s">
        <v>39</v>
      </c>
      <c r="G6" s="20" t="s">
        <v>77</v>
      </c>
      <c r="H6" s="21" t="s">
        <v>40</v>
      </c>
      <c r="I6" s="20" t="s">
        <v>17</v>
      </c>
      <c r="J6" s="22" t="s">
        <v>41</v>
      </c>
      <c r="K6" s="20" t="s">
        <v>42</v>
      </c>
      <c r="L6" s="22" t="s">
        <v>65</v>
      </c>
      <c r="M6" s="33"/>
    </row>
    <row r="7" spans="1:14" ht="12.75" customHeight="1" x14ac:dyDescent="0.25">
      <c r="A7" s="12">
        <v>1</v>
      </c>
      <c r="B7" s="94" t="s">
        <v>83</v>
      </c>
      <c r="C7" s="70" t="s">
        <v>44</v>
      </c>
      <c r="D7" s="87" t="s">
        <v>133</v>
      </c>
      <c r="E7" s="36">
        <v>30000</v>
      </c>
      <c r="F7" s="36">
        <v>113000</v>
      </c>
      <c r="G7" s="36">
        <v>83200</v>
      </c>
      <c r="H7" s="71">
        <v>30000</v>
      </c>
      <c r="I7" s="36">
        <v>30000</v>
      </c>
      <c r="J7" s="79">
        <f>H7+I7</f>
        <v>60000</v>
      </c>
      <c r="K7" s="60" t="s">
        <v>160</v>
      </c>
      <c r="L7" s="149" t="s">
        <v>161</v>
      </c>
      <c r="M7" s="43"/>
      <c r="N7" s="43"/>
    </row>
    <row r="8" spans="1:14" ht="14.25" customHeight="1" x14ac:dyDescent="0.25">
      <c r="A8" s="12">
        <v>2</v>
      </c>
      <c r="B8" s="81" t="s">
        <v>71</v>
      </c>
      <c r="C8" s="70" t="s">
        <v>47</v>
      </c>
      <c r="D8" s="87" t="s">
        <v>123</v>
      </c>
      <c r="E8" s="36">
        <v>35000</v>
      </c>
      <c r="F8" s="36">
        <v>78500</v>
      </c>
      <c r="G8" s="36">
        <v>38500</v>
      </c>
      <c r="H8" s="71">
        <v>35000</v>
      </c>
      <c r="I8" s="71"/>
      <c r="J8" s="79">
        <f t="shared" ref="J8:J13" si="0">H8+I8</f>
        <v>35000</v>
      </c>
      <c r="K8" s="49" t="s">
        <v>162</v>
      </c>
      <c r="L8" s="89" t="s">
        <v>138</v>
      </c>
      <c r="N8" s="43"/>
    </row>
    <row r="9" spans="1:14" ht="14.25" customHeight="1" x14ac:dyDescent="0.25">
      <c r="A9" s="12">
        <v>3</v>
      </c>
      <c r="B9" s="81" t="s">
        <v>49</v>
      </c>
      <c r="C9" s="70" t="s">
        <v>50</v>
      </c>
      <c r="D9" s="88" t="s">
        <v>134</v>
      </c>
      <c r="E9" s="36">
        <v>40000</v>
      </c>
      <c r="F9" s="36">
        <v>128000</v>
      </c>
      <c r="G9" s="36">
        <v>48000</v>
      </c>
      <c r="H9" s="71"/>
      <c r="I9" s="36"/>
      <c r="J9" s="79">
        <f t="shared" si="0"/>
        <v>0</v>
      </c>
      <c r="K9" s="49"/>
      <c r="L9" s="89"/>
      <c r="M9" s="43"/>
    </row>
    <row r="10" spans="1:14" ht="17.25" customHeight="1" x14ac:dyDescent="0.25">
      <c r="A10" s="12">
        <v>4</v>
      </c>
      <c r="B10" s="38" t="s">
        <v>78</v>
      </c>
      <c r="C10" s="70" t="s">
        <v>27</v>
      </c>
      <c r="D10" s="88" t="s">
        <v>135</v>
      </c>
      <c r="E10" s="36">
        <v>59200</v>
      </c>
      <c r="F10" s="36"/>
      <c r="G10" s="45"/>
      <c r="H10" s="71"/>
      <c r="I10" s="36"/>
      <c r="J10" s="79">
        <f t="shared" si="0"/>
        <v>0</v>
      </c>
      <c r="K10" s="49" t="s">
        <v>155</v>
      </c>
      <c r="L10" s="89" t="s">
        <v>120</v>
      </c>
    </row>
    <row r="11" spans="1:14" ht="17.25" customHeight="1" x14ac:dyDescent="0.25">
      <c r="A11" s="12">
        <v>5</v>
      </c>
      <c r="B11" s="38" t="s">
        <v>79</v>
      </c>
      <c r="C11" s="70" t="s">
        <v>74</v>
      </c>
      <c r="D11" s="88" t="s">
        <v>124</v>
      </c>
      <c r="E11" s="36">
        <v>59200</v>
      </c>
      <c r="F11" s="45">
        <v>733900</v>
      </c>
      <c r="G11" s="36">
        <v>238220</v>
      </c>
      <c r="H11" s="71"/>
      <c r="I11" s="36"/>
      <c r="J11" s="79">
        <f t="shared" si="0"/>
        <v>0</v>
      </c>
      <c r="K11" s="49"/>
      <c r="L11" s="89"/>
      <c r="M11" s="43"/>
      <c r="N11" s="43"/>
    </row>
    <row r="12" spans="1:14" ht="20.25" customHeight="1" x14ac:dyDescent="0.25">
      <c r="A12" s="12">
        <v>6</v>
      </c>
      <c r="B12" s="95" t="s">
        <v>119</v>
      </c>
      <c r="C12" s="70" t="s">
        <v>87</v>
      </c>
      <c r="D12" s="90" t="s">
        <v>125</v>
      </c>
      <c r="E12" s="97">
        <v>90000</v>
      </c>
      <c r="F12" s="96">
        <v>108000</v>
      </c>
      <c r="G12" s="96">
        <v>18000</v>
      </c>
      <c r="H12" s="71">
        <v>90000</v>
      </c>
      <c r="I12" s="36"/>
      <c r="J12" s="79">
        <f t="shared" si="0"/>
        <v>90000</v>
      </c>
      <c r="K12" s="49" t="s">
        <v>163</v>
      </c>
      <c r="L12" s="89" t="s">
        <v>138</v>
      </c>
      <c r="M12" s="43"/>
      <c r="N12" s="43"/>
    </row>
    <row r="13" spans="1:14" ht="18" customHeight="1" x14ac:dyDescent="0.25">
      <c r="A13" s="12">
        <v>7</v>
      </c>
      <c r="B13" s="95" t="s">
        <v>88</v>
      </c>
      <c r="C13" s="39" t="s">
        <v>51</v>
      </c>
      <c r="D13" s="88"/>
      <c r="E13" s="36">
        <v>20000</v>
      </c>
      <c r="F13" s="36">
        <v>39595</v>
      </c>
      <c r="G13" s="36"/>
      <c r="H13" s="36">
        <v>20000</v>
      </c>
      <c r="I13" s="36"/>
      <c r="J13" s="79">
        <f t="shared" si="0"/>
        <v>20000</v>
      </c>
      <c r="K13" s="49" t="s">
        <v>164</v>
      </c>
      <c r="L13" s="89" t="s">
        <v>120</v>
      </c>
      <c r="M13" s="43"/>
      <c r="N13" s="43"/>
    </row>
    <row r="14" spans="1:14" ht="13.5" customHeight="1" x14ac:dyDescent="0.25">
      <c r="A14" s="150" t="s">
        <v>52</v>
      </c>
      <c r="B14" s="150"/>
      <c r="C14" s="150"/>
      <c r="D14" s="150"/>
      <c r="E14" s="40">
        <f>SUM(E7:E13)</f>
        <v>333400</v>
      </c>
      <c r="F14" s="51">
        <f>SUM(F7:F13)</f>
        <v>1200995</v>
      </c>
      <c r="G14" s="40">
        <f t="shared" ref="G14" si="1">SUM(G7:G13)</f>
        <v>425920</v>
      </c>
      <c r="H14" s="40">
        <f>SUM(H7:H13)</f>
        <v>175000</v>
      </c>
      <c r="I14" s="40">
        <f t="shared" ref="I14:J14" si="2">SUM(I7:I13)</f>
        <v>30000</v>
      </c>
      <c r="J14" s="40">
        <f t="shared" si="2"/>
        <v>205000</v>
      </c>
      <c r="K14" s="91" t="s">
        <v>165</v>
      </c>
      <c r="L14" s="115"/>
    </row>
    <row r="15" spans="1:14" x14ac:dyDescent="0.25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</row>
    <row r="17" spans="1:12" ht="18" customHeight="1" x14ac:dyDescent="0.25">
      <c r="A17" s="12">
        <v>2</v>
      </c>
      <c r="B17" s="81" t="s">
        <v>45</v>
      </c>
      <c r="C17" s="70" t="s">
        <v>46</v>
      </c>
      <c r="D17" s="87" t="s">
        <v>122</v>
      </c>
      <c r="E17" s="36">
        <v>30000</v>
      </c>
      <c r="F17" s="36">
        <v>265200</v>
      </c>
      <c r="G17" s="36">
        <v>129000</v>
      </c>
      <c r="H17" s="105"/>
      <c r="I17" s="61"/>
      <c r="J17" s="106"/>
      <c r="K17" s="107"/>
      <c r="L17" s="108"/>
    </row>
    <row r="18" spans="1:12" x14ac:dyDescent="0.25">
      <c r="A18" s="121" t="s">
        <v>151</v>
      </c>
      <c r="B18" s="121"/>
      <c r="C18" s="121"/>
      <c r="D18" s="121"/>
      <c r="E18" s="121"/>
      <c r="F18" s="121"/>
      <c r="G18" s="121"/>
      <c r="H18" s="148"/>
      <c r="I18" s="148"/>
      <c r="J18" s="148"/>
      <c r="K18" s="148"/>
      <c r="L18" s="148"/>
    </row>
    <row r="19" spans="1:12" ht="18" customHeight="1" x14ac:dyDescent="0.25">
      <c r="H19" s="43"/>
      <c r="J19" s="43"/>
    </row>
    <row r="20" spans="1:12" x14ac:dyDescent="0.25">
      <c r="H20" s="43"/>
      <c r="K20" t="s">
        <v>84</v>
      </c>
    </row>
  </sheetData>
  <mergeCells count="9">
    <mergeCell ref="A14:D14"/>
    <mergeCell ref="A15:L15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workbookViewId="0">
      <selection activeCell="B22" sqref="B22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24" t="s">
        <v>181</v>
      </c>
      <c r="B1" s="124"/>
      <c r="C1" s="124"/>
      <c r="D1" s="124"/>
      <c r="E1" s="124"/>
      <c r="F1" s="124"/>
      <c r="G1" s="124"/>
      <c r="H1" s="124"/>
      <c r="I1" s="124"/>
    </row>
    <row r="2" spans="1:10" ht="18.75" x14ac:dyDescent="0.3">
      <c r="A2" s="2" t="s">
        <v>116</v>
      </c>
      <c r="C2" s="19" t="s">
        <v>1</v>
      </c>
      <c r="F2" s="19"/>
      <c r="H2" s="111" t="s">
        <v>2</v>
      </c>
      <c r="I2" s="111"/>
    </row>
    <row r="3" spans="1:10" ht="18.75" x14ac:dyDescent="0.3">
      <c r="A3" s="2" t="s">
        <v>3</v>
      </c>
      <c r="C3" s="19" t="s">
        <v>4</v>
      </c>
      <c r="F3" s="19"/>
      <c r="G3" s="19" t="s">
        <v>5</v>
      </c>
    </row>
    <row r="4" spans="1:10" ht="18.75" x14ac:dyDescent="0.3">
      <c r="A4" s="2" t="s">
        <v>7</v>
      </c>
      <c r="B4" s="31" t="s">
        <v>34</v>
      </c>
      <c r="C4" s="31"/>
      <c r="D4" s="112" t="s">
        <v>64</v>
      </c>
      <c r="G4" s="112"/>
    </row>
    <row r="5" spans="1:10" ht="18.75" x14ac:dyDescent="0.3">
      <c r="C5" s="125" t="s">
        <v>35</v>
      </c>
      <c r="D5" s="125"/>
      <c r="F5" s="125" t="s">
        <v>36</v>
      </c>
      <c r="G5" s="125"/>
      <c r="H5" s="109" t="s">
        <v>66</v>
      </c>
    </row>
    <row r="6" spans="1:10" x14ac:dyDescent="0.25">
      <c r="H6" s="110" t="s">
        <v>67</v>
      </c>
    </row>
    <row r="7" spans="1:10" ht="18.75" x14ac:dyDescent="0.3">
      <c r="A7" s="23" t="s">
        <v>53</v>
      </c>
      <c r="B7" s="23" t="s">
        <v>54</v>
      </c>
      <c r="C7" s="23" t="s">
        <v>55</v>
      </c>
      <c r="D7" s="24">
        <v>0.05</v>
      </c>
      <c r="E7" s="24">
        <v>0.1</v>
      </c>
      <c r="F7" s="25" t="s">
        <v>56</v>
      </c>
      <c r="G7" s="25" t="s">
        <v>57</v>
      </c>
      <c r="H7" s="26" t="s">
        <v>58</v>
      </c>
    </row>
    <row r="8" spans="1:10" ht="18.75" x14ac:dyDescent="0.3">
      <c r="A8" s="41" t="s">
        <v>182</v>
      </c>
      <c r="B8" s="27">
        <v>205000</v>
      </c>
      <c r="C8" s="18"/>
      <c r="D8" s="28"/>
      <c r="E8" s="28">
        <f>B8*0.1</f>
        <v>20500</v>
      </c>
      <c r="F8" s="28">
        <f>(B8+C8)*0.12</f>
        <v>24600</v>
      </c>
      <c r="G8" s="28"/>
      <c r="H8" s="29">
        <f>B8*0.78</f>
        <v>159900</v>
      </c>
    </row>
    <row r="9" spans="1:10" ht="18.75" x14ac:dyDescent="0.3">
      <c r="A9" s="41" t="s">
        <v>183</v>
      </c>
      <c r="B9" s="27">
        <v>735000</v>
      </c>
      <c r="C9" s="18"/>
      <c r="D9" s="28"/>
      <c r="E9" s="28">
        <f>B9*0.1</f>
        <v>73500</v>
      </c>
      <c r="F9" s="28">
        <f>(B9+C9)*0.12</f>
        <v>88200</v>
      </c>
      <c r="G9" s="28"/>
      <c r="H9" s="29">
        <f>B9*0.78</f>
        <v>573300</v>
      </c>
    </row>
    <row r="10" spans="1:10" ht="18.75" x14ac:dyDescent="0.3">
      <c r="A10" s="18" t="s">
        <v>59</v>
      </c>
      <c r="B10" s="18"/>
      <c r="C10" s="27">
        <v>90000</v>
      </c>
      <c r="D10" s="27">
        <f>C10*0.05</f>
        <v>4500</v>
      </c>
      <c r="E10" s="28"/>
      <c r="F10" s="28">
        <f t="shared" ref="F10:F12" si="0">(B10+C10)*0.12</f>
        <v>10800</v>
      </c>
      <c r="G10" s="29">
        <f t="shared" ref="G10:G11" si="1">C10*0.88</f>
        <v>79200</v>
      </c>
      <c r="H10" s="29"/>
    </row>
    <row r="11" spans="1:10" ht="18.75" x14ac:dyDescent="0.3">
      <c r="A11" s="18" t="s">
        <v>60</v>
      </c>
      <c r="B11" s="18"/>
      <c r="C11" s="27">
        <v>270000</v>
      </c>
      <c r="D11" s="27">
        <f>C11*0.05</f>
        <v>13500</v>
      </c>
      <c r="E11" s="28"/>
      <c r="F11" s="28">
        <f t="shared" si="0"/>
        <v>32400</v>
      </c>
      <c r="G11" s="29">
        <f t="shared" si="1"/>
        <v>237600</v>
      </c>
      <c r="H11" s="28"/>
      <c r="J11" s="50"/>
    </row>
    <row r="12" spans="1:10" ht="18.75" x14ac:dyDescent="0.3">
      <c r="A12" s="23" t="s">
        <v>61</v>
      </c>
      <c r="B12" s="30">
        <f>SUM(B8:B11)</f>
        <v>940000</v>
      </c>
      <c r="C12" s="52">
        <f>SUM(C10:C11)</f>
        <v>360000</v>
      </c>
      <c r="D12" s="29">
        <f>SUM(D10:D11)</f>
        <v>18000</v>
      </c>
      <c r="E12" s="42">
        <f>SUM(E8:E11)</f>
        <v>94000</v>
      </c>
      <c r="F12" s="28">
        <f t="shared" si="0"/>
        <v>156000</v>
      </c>
      <c r="G12" s="29">
        <f>C12*0.88</f>
        <v>316800</v>
      </c>
      <c r="H12" s="29">
        <f>SUM(H8:H11)</f>
        <v>733200</v>
      </c>
    </row>
    <row r="13" spans="1:10" ht="23.25" x14ac:dyDescent="0.35">
      <c r="A13" s="53" t="s">
        <v>62</v>
      </c>
      <c r="B13" s="29">
        <f>B12+C12</f>
        <v>1300000</v>
      </c>
      <c r="C13" s="54"/>
      <c r="D13" s="126">
        <f>SUM(B13:C13)</f>
        <v>1300000</v>
      </c>
      <c r="E13" s="126"/>
      <c r="F13" s="127"/>
      <c r="G13" s="127"/>
      <c r="H13" s="127"/>
    </row>
    <row r="14" spans="1:10" ht="21" x14ac:dyDescent="0.35">
      <c r="A14" s="53" t="s">
        <v>63</v>
      </c>
      <c r="B14" s="29">
        <f>-(D12+E12)</f>
        <v>-112000</v>
      </c>
      <c r="C14" s="128"/>
      <c r="D14" s="129"/>
      <c r="E14" s="129"/>
      <c r="F14" s="129"/>
      <c r="G14" s="129"/>
      <c r="H14" s="129"/>
    </row>
    <row r="15" spans="1:10" ht="18.75" x14ac:dyDescent="0.3">
      <c r="A15" s="86" t="s">
        <v>184</v>
      </c>
      <c r="B15" s="44">
        <f>SUM(B12+B14)</f>
        <v>828000</v>
      </c>
      <c r="C15" s="84"/>
      <c r="D15" s="123"/>
      <c r="E15" s="123"/>
      <c r="F15" s="123"/>
      <c r="G15" s="123"/>
      <c r="H15" s="123"/>
    </row>
    <row r="16" spans="1:10" ht="6" customHeight="1" x14ac:dyDescent="0.3">
      <c r="A16" s="33"/>
      <c r="B16" s="33"/>
      <c r="C16" s="85"/>
      <c r="D16" s="84"/>
      <c r="E16" s="84"/>
      <c r="F16" s="84"/>
      <c r="G16" s="84"/>
      <c r="H16" s="84"/>
    </row>
    <row r="17" spans="1:2" ht="18.75" x14ac:dyDescent="0.3">
      <c r="A17" s="19" t="s">
        <v>82</v>
      </c>
      <c r="B17" s="50"/>
    </row>
    <row r="18" spans="1:2" ht="6" customHeight="1" x14ac:dyDescent="0.25"/>
  </sheetData>
  <mergeCells count="7">
    <mergeCell ref="D15:H15"/>
    <mergeCell ref="A1:I1"/>
    <mergeCell ref="C5:D5"/>
    <mergeCell ref="F5:G5"/>
    <mergeCell ref="D13:E13"/>
    <mergeCell ref="F13:H13"/>
    <mergeCell ref="C14:H14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NOVEMBRE 2021</vt:lpstr>
      <vt:lpstr>LOYERS ENCAISSES DE DECEMBRE 21</vt:lpstr>
      <vt:lpstr>LOYERS ENCAISSES NOVEMBRE 2021</vt:lpstr>
      <vt:lpstr>BILAN DE NOVEMBRE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2021-12-14T11:50:57Z</cp:lastPrinted>
  <dcterms:created xsi:type="dcterms:W3CDTF">2015-04-15T15:36:35Z</dcterms:created>
  <dcterms:modified xsi:type="dcterms:W3CDTF">2021-12-14T11:51:28Z</dcterms:modified>
</cp:coreProperties>
</file>