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 firstSheet="1" activeTab="3"/>
  </bookViews>
  <sheets>
    <sheet name="BAUX D'AOUT 2018" sheetId="2" r:id="rId1"/>
    <sheet name="LOYERS ENCAISSES SEPTEMBRE 1-18" sheetId="4" r:id="rId2"/>
    <sheet name="LOYERS ENCAISSES AOUT 2-2018" sheetId="5" r:id="rId3"/>
    <sheet name="BILAN AOUT 2018" sheetId="3" r:id="rId4"/>
  </sheets>
  <calcPr calcId="125725"/>
</workbook>
</file>

<file path=xl/calcChain.xml><?xml version="1.0" encoding="utf-8"?>
<calcChain xmlns="http://schemas.openxmlformats.org/spreadsheetml/2006/main">
  <c r="I19" i="4"/>
  <c r="H19"/>
  <c r="G19"/>
  <c r="F19"/>
  <c r="E19"/>
  <c r="J13"/>
  <c r="J12"/>
  <c r="J11"/>
  <c r="J10"/>
  <c r="J9"/>
  <c r="J8"/>
  <c r="J19" s="1"/>
  <c r="I21" i="5"/>
  <c r="H21"/>
  <c r="G21"/>
  <c r="F21"/>
  <c r="E21"/>
  <c r="J20"/>
  <c r="J19"/>
  <c r="J18"/>
  <c r="J17"/>
  <c r="J16"/>
  <c r="J15"/>
  <c r="J14"/>
  <c r="J13"/>
  <c r="J12"/>
  <c r="J11"/>
  <c r="J10"/>
  <c r="J9"/>
  <c r="J8"/>
  <c r="J7"/>
  <c r="J21" s="1"/>
  <c r="J22" i="2"/>
  <c r="J21"/>
  <c r="G13"/>
  <c r="G14" s="1"/>
  <c r="G15" l="1"/>
  <c r="G16" s="1"/>
  <c r="G17"/>
  <c r="H17" s="1"/>
  <c r="C12" i="3" l="1"/>
  <c r="H9" l="1"/>
  <c r="F9"/>
  <c r="E9"/>
  <c r="B12" l="1"/>
  <c r="F12" l="1"/>
  <c r="G12"/>
  <c r="G10" l="1"/>
  <c r="G11"/>
  <c r="H8" l="1"/>
  <c r="H12" s="1"/>
  <c r="F10" l="1"/>
  <c r="F11"/>
  <c r="F8"/>
  <c r="D11" l="1"/>
  <c r="D10"/>
  <c r="E8"/>
  <c r="E12" s="1"/>
  <c r="D12" l="1"/>
  <c r="B14" s="1"/>
  <c r="B13"/>
  <c r="B15" l="1"/>
</calcChain>
</file>

<file path=xl/sharedStrings.xml><?xml version="1.0" encoding="utf-8"?>
<sst xmlns="http://schemas.openxmlformats.org/spreadsheetml/2006/main" count="234" uniqueCount="165">
  <si>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</si>
  <si>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</si>
  <si>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</si>
  <si>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</si>
  <si>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</si>
  <si>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</si>
  <si>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</si>
  <si>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</si>
  <si>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</si>
  <si>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</si>
  <si>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</si>
  <si>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</si>
  <si>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</si>
  <si>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</si>
  <si>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</si>
  <si>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</si>
  <si>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</si>
  <si>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</si>
  <si>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</si>
  <si>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</si>
  <si>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</si>
  <si>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</si>
  <si>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</si>
  <si>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</si>
  <si>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</si>
  <si>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</si>
  <si>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</si>
  <si>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</si>
  <si>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</si>
  <si>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</si>
  <si>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</si>
  <si>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</si>
  <si>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</si>
  <si>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</si>
  <si>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</si>
  <si>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</si>
  <si>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</si>
  <si>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</si>
  <si>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</si>
  <si>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</si>
  <si>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</si>
  <si>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</si>
  <si>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</si>
  <si>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</si>
  <si>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</si>
  <si>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</si>
  <si>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</si>
  <si>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</si>
  <si>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</si>
  <si>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</si>
  <si>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</si>
  <si>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</si>
  <si>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</si>
  <si>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</si>
  <si>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</si>
  <si>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</si>
  <si>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</si>
  <si>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</si>
  <si>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</si>
  <si>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</si>
  <si>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</si>
  <si>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</si>
  <si>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</si>
  <si>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</si>
  <si>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</si>
  <si>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</si>
  <si>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</si>
  <si>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</si>
  <si>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</si>
  <si>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</si>
  <si>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</si>
  <si>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</si>
  <si>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</si>
  <si>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</si>
  <si>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</si>
  <si>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</si>
  <si>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</si>
  <si>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</si>
  <si>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</si>
  <si>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</si>
  <si>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</si>
  <si>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</si>
  <si>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</si>
  <si>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</si>
  <si>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</si>
  <si>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</si>
  <si>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</si>
  <si>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</si>
  <si>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</si>
  <si>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</si>
  <si>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</si>
  <si>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</si>
  <si>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</si>
  <si>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</si>
  <si>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</si>
  <si>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</si>
  <si>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</si>
  <si>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</si>
  <si>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</si>
  <si>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</si>
  <si>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</si>
  <si>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</si>
  <si>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</si>
  <si>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</si>
  <si>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</si>
  <si>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</si>
  <si>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BANQUE : SIB</t>
  </si>
  <si>
    <t>BANQUE : SGCI</t>
  </si>
  <si>
    <t>PRELEVEMENT DIRECT DES IMPOTS 12% SUR LES BAUX</t>
  </si>
  <si>
    <t>BAH ALLASSANE</t>
  </si>
  <si>
    <t>47135692</t>
  </si>
  <si>
    <t>09241251</t>
  </si>
  <si>
    <t>07678755</t>
  </si>
  <si>
    <t>07595990</t>
  </si>
  <si>
    <t>PENALITES</t>
  </si>
  <si>
    <t>ESPECES</t>
  </si>
  <si>
    <t>STUDIO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</si>
  <si>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</si>
  <si>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</si>
  <si>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</si>
  <si>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</si>
  <si>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</si>
  <si>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</si>
  <si>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</si>
  <si>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</si>
  <si>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</si>
  <si>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</si>
  <si>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</si>
  <si>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</si>
  <si>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</si>
  <si>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</si>
  <si>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</si>
  <si>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</si>
  <si>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</si>
  <si>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</si>
  <si>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MA YANCHUN</t>
  </si>
  <si>
    <t>M IRIE BI CLEMENT</t>
  </si>
  <si>
    <t>07744211-44702857</t>
  </si>
  <si>
    <t>NOUVEAU GERANT DU MAGASIN GAZ : M IRIE BI CLEMENT : 07 74 42 11 - 44 70 28 57</t>
  </si>
  <si>
    <t>CCGIM</t>
  </si>
  <si>
    <t>08511244-09805919</t>
  </si>
  <si>
    <t xml:space="preserve">Mlle DIOMANDE KONIA </t>
  </si>
  <si>
    <t>78740950</t>
  </si>
  <si>
    <t>ESPECES 08+09/18</t>
  </si>
  <si>
    <t>1G1</t>
  </si>
  <si>
    <t>RELEVE MENSUEL DES BAUX : MOIS D'AOUT 2018</t>
  </si>
  <si>
    <t>ETAT DES ENCAISSEMENTS : MOIS DE SEPTEMBRE  1 2018</t>
  </si>
  <si>
    <t>BILAN : MOIS D'AOUT 2018</t>
  </si>
  <si>
    <t>ETAT DES ENCAISSEMENTS : MOIS D'AOUT  2 2018</t>
  </si>
  <si>
    <t>10/09/18</t>
  </si>
  <si>
    <t>MTN</t>
  </si>
  <si>
    <t>MOOV</t>
  </si>
  <si>
    <t>05/09/08</t>
  </si>
  <si>
    <t>ORANGE MONEY</t>
  </si>
  <si>
    <t>11/09/18</t>
  </si>
  <si>
    <t>09987300 -48764375</t>
  </si>
  <si>
    <t>03/09/18</t>
  </si>
  <si>
    <t>BHCI</t>
  </si>
  <si>
    <t>14/09/18</t>
  </si>
  <si>
    <t xml:space="preserve">ESPECES </t>
  </si>
  <si>
    <t>86377040</t>
  </si>
  <si>
    <t>09/09/18</t>
  </si>
  <si>
    <t>YOPOUGON NIANGON ACADEMIE 09/18</t>
  </si>
  <si>
    <t>YOPOUGON NIANGON ACADEMIE 08/18</t>
  </si>
  <si>
    <t>TOTAL VERSE LE 15/09/2018</t>
  </si>
</sst>
</file>

<file path=xl/styles.xml><?xml version="1.0" encoding="utf-8"?>
<styleSheet xmlns="http://schemas.openxmlformats.org/spreadsheetml/2006/main">
  <numFmts count="2">
    <numFmt numFmtId="164" formatCode="#,##0\ &quot;F&quot;;[Red]\-#,##0\ &quot;F&quot;"/>
    <numFmt numFmtId="165" formatCode="#,##0\ &quot;F&quot;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opLeftCell="A10" zoomScale="115" zoomScaleNormal="115" workbookViewId="0">
      <selection activeCell="B12" sqref="B12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122" t="s">
        <v>145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"/>
    </row>
    <row r="2" spans="1:12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3" t="s">
        <v>6</v>
      </c>
      <c r="K3" s="123"/>
      <c r="L3" s="123"/>
    </row>
    <row r="4" spans="1:12" ht="15" customHeight="1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3" t="s">
        <v>85</v>
      </c>
      <c r="K4" s="123"/>
      <c r="L4" s="123"/>
    </row>
    <row r="5" spans="1:12" ht="18.75">
      <c r="A5" s="97"/>
      <c r="J5" s="125" t="s">
        <v>86</v>
      </c>
      <c r="K5" s="125"/>
      <c r="L5" s="125"/>
    </row>
    <row r="6" spans="1:12" ht="31.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4" t="s">
        <v>19</v>
      </c>
      <c r="K6" s="124"/>
      <c r="L6" s="95" t="s">
        <v>20</v>
      </c>
    </row>
    <row r="7" spans="1:12" ht="15.75">
      <c r="A7" s="8">
        <v>1</v>
      </c>
      <c r="B7" s="15" t="s">
        <v>36</v>
      </c>
      <c r="C7" s="60" t="s">
        <v>37</v>
      </c>
      <c r="D7" s="8">
        <v>28226</v>
      </c>
      <c r="E7" s="43" t="s">
        <v>29</v>
      </c>
      <c r="F7" s="10" t="s">
        <v>38</v>
      </c>
      <c r="G7" s="8">
        <v>70000</v>
      </c>
      <c r="H7" s="43"/>
      <c r="I7" s="9"/>
      <c r="J7" s="8"/>
      <c r="K7" s="9"/>
      <c r="L7" s="10" t="s">
        <v>39</v>
      </c>
    </row>
    <row r="8" spans="1:12" ht="15.75">
      <c r="A8" s="8">
        <v>2</v>
      </c>
      <c r="B8" s="7" t="s">
        <v>104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98">
        <v>57636449</v>
      </c>
      <c r="K9" s="9"/>
      <c r="L9" s="10" t="s">
        <v>34</v>
      </c>
    </row>
    <row r="10" spans="1:12" ht="15.75" customHeight="1">
      <c r="A10" s="8">
        <v>4</v>
      </c>
      <c r="B10" s="7" t="s">
        <v>87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98" t="s">
        <v>88</v>
      </c>
      <c r="K10" s="98" t="s">
        <v>89</v>
      </c>
      <c r="L10" s="10" t="s">
        <v>61</v>
      </c>
    </row>
    <row r="11" spans="1:12" ht="15.75" customHeight="1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99" t="s">
        <v>25</v>
      </c>
      <c r="K11" s="96"/>
      <c r="L11" s="13" t="s">
        <v>26</v>
      </c>
    </row>
    <row r="12" spans="1:12" ht="15.75">
      <c r="A12" s="8">
        <v>6</v>
      </c>
      <c r="B12" s="15" t="s">
        <v>97</v>
      </c>
      <c r="C12" s="60" t="s">
        <v>28</v>
      </c>
      <c r="D12" s="8">
        <v>48716</v>
      </c>
      <c r="E12" s="43" t="s">
        <v>29</v>
      </c>
      <c r="F12" s="10" t="s">
        <v>98</v>
      </c>
      <c r="G12" s="8">
        <v>90000</v>
      </c>
      <c r="H12" s="8">
        <v>210000</v>
      </c>
      <c r="I12" s="52"/>
      <c r="J12" s="98" t="s">
        <v>99</v>
      </c>
      <c r="K12" s="99" t="s">
        <v>100</v>
      </c>
      <c r="L12" s="10" t="s">
        <v>101</v>
      </c>
    </row>
    <row r="13" spans="1:12" ht="15" customHeight="1">
      <c r="A13" s="110" t="s">
        <v>40</v>
      </c>
      <c r="B13" s="111"/>
      <c r="C13" s="111"/>
      <c r="D13" s="111"/>
      <c r="E13" s="111"/>
      <c r="F13" s="112"/>
      <c r="G13" s="16">
        <f>SUM(G7:G12)</f>
        <v>440000</v>
      </c>
      <c r="H13" s="17"/>
      <c r="I13" s="16"/>
      <c r="J13" s="18"/>
      <c r="K13" s="18"/>
    </row>
    <row r="14" spans="1:12" ht="15" customHeight="1">
      <c r="A14" s="113" t="s">
        <v>108</v>
      </c>
      <c r="B14" s="114"/>
      <c r="C14" s="114"/>
      <c r="D14" s="114"/>
      <c r="E14" s="114"/>
      <c r="F14" s="115"/>
      <c r="G14" s="19">
        <f>(G13*0.12)</f>
        <v>52800</v>
      </c>
      <c r="H14" s="20"/>
      <c r="I14" s="21"/>
      <c r="J14" s="18"/>
      <c r="K14" s="18"/>
    </row>
    <row r="15" spans="1:12" ht="15" customHeight="1">
      <c r="A15" s="113" t="s">
        <v>125</v>
      </c>
      <c r="B15" s="114"/>
      <c r="C15" s="114"/>
      <c r="D15" s="114"/>
      <c r="E15" s="114"/>
      <c r="F15" s="115"/>
      <c r="G15" s="46">
        <f>G13-G14</f>
        <v>387200</v>
      </c>
      <c r="H15" s="20"/>
      <c r="I15" s="21"/>
      <c r="J15" s="18"/>
      <c r="K15" s="18"/>
    </row>
    <row r="16" spans="1:12" ht="15" customHeight="1">
      <c r="A16" s="116" t="s">
        <v>126</v>
      </c>
      <c r="B16" s="117"/>
      <c r="C16" s="117"/>
      <c r="D16" s="117"/>
      <c r="E16" s="117"/>
      <c r="F16" s="118"/>
      <c r="G16" s="46">
        <f>SUM(G15:G15)</f>
        <v>387200</v>
      </c>
      <c r="H16" s="20"/>
      <c r="I16" s="21"/>
      <c r="J16" s="18"/>
      <c r="K16" s="18"/>
    </row>
    <row r="17" spans="1:12" ht="15" customHeight="1">
      <c r="A17" s="119" t="s">
        <v>127</v>
      </c>
      <c r="B17" s="120"/>
      <c r="C17" s="120"/>
      <c r="D17" s="120"/>
      <c r="E17" s="120"/>
      <c r="F17" s="121"/>
      <c r="G17" s="79">
        <f>G13*0.05</f>
        <v>22000</v>
      </c>
      <c r="H17" s="108">
        <f>SUM(G17:G17)</f>
        <v>22000</v>
      </c>
      <c r="I17" s="109"/>
      <c r="J17" s="22"/>
    </row>
    <row r="18" spans="1:12" ht="15" customHeight="1">
      <c r="A18" s="80">
        <v>1</v>
      </c>
      <c r="B18" s="81" t="s">
        <v>128</v>
      </c>
      <c r="C18" s="80"/>
      <c r="D18" s="82">
        <v>29450</v>
      </c>
      <c r="E18" s="126" t="s">
        <v>129</v>
      </c>
      <c r="F18" s="127"/>
      <c r="G18" s="127"/>
      <c r="H18" s="127"/>
      <c r="I18" s="127"/>
      <c r="J18" s="128" t="s">
        <v>130</v>
      </c>
      <c r="K18" s="128"/>
      <c r="L18" s="128"/>
    </row>
    <row r="19" spans="1:12" ht="15" customHeight="1">
      <c r="A19" s="80">
        <v>2</v>
      </c>
      <c r="B19" s="81" t="s">
        <v>131</v>
      </c>
      <c r="C19" s="80"/>
      <c r="D19" s="82">
        <v>61761</v>
      </c>
      <c r="E19" s="126" t="s">
        <v>129</v>
      </c>
      <c r="F19" s="127"/>
      <c r="G19" s="127"/>
      <c r="H19" s="127"/>
      <c r="I19" s="127"/>
      <c r="J19" s="129" t="s">
        <v>132</v>
      </c>
      <c r="K19" s="129"/>
      <c r="L19" s="129"/>
    </row>
    <row r="20" spans="1:12" ht="7.5" customHeight="1">
      <c r="A20" s="125"/>
      <c r="B20" s="125"/>
      <c r="C20" s="125"/>
      <c r="D20" s="125"/>
      <c r="E20" s="125"/>
      <c r="F20" s="125"/>
      <c r="G20" s="125"/>
      <c r="H20" s="125"/>
      <c r="I20" s="125"/>
    </row>
    <row r="21" spans="1:12" ht="18.75">
      <c r="A21" s="130" t="s">
        <v>106</v>
      </c>
      <c r="B21" s="130"/>
      <c r="C21" s="130"/>
      <c r="D21" s="130"/>
      <c r="E21" s="131">
        <v>308000</v>
      </c>
      <c r="F21" s="132"/>
      <c r="G21" s="132"/>
      <c r="H21" s="132"/>
      <c r="I21" s="61">
        <v>4</v>
      </c>
      <c r="J21" s="133">
        <f>SUM(E21:H21)</f>
        <v>308000</v>
      </c>
      <c r="K21" s="134"/>
    </row>
    <row r="22" spans="1:12" ht="17.25" customHeight="1">
      <c r="A22" s="130" t="s">
        <v>107</v>
      </c>
      <c r="B22" s="130"/>
      <c r="C22" s="130"/>
      <c r="D22" s="130"/>
      <c r="E22" s="131">
        <v>123200</v>
      </c>
      <c r="F22" s="132"/>
      <c r="G22" s="132"/>
      <c r="H22" s="132"/>
      <c r="I22" s="62">
        <v>2</v>
      </c>
      <c r="J22" s="133">
        <f>SUM(E22)</f>
        <v>123200</v>
      </c>
      <c r="K22" s="134"/>
    </row>
  </sheetData>
  <mergeCells count="22">
    <mergeCell ref="A21:D21"/>
    <mergeCell ref="E21:H21"/>
    <mergeCell ref="J21:K21"/>
    <mergeCell ref="A22:D22"/>
    <mergeCell ref="E22:H22"/>
    <mergeCell ref="J22:K22"/>
    <mergeCell ref="E18:I18"/>
    <mergeCell ref="J18:L18"/>
    <mergeCell ref="E19:I19"/>
    <mergeCell ref="J19:L19"/>
    <mergeCell ref="A20:I20"/>
    <mergeCell ref="A1:K1"/>
    <mergeCell ref="J3:L3"/>
    <mergeCell ref="J6:K6"/>
    <mergeCell ref="J5:L5"/>
    <mergeCell ref="J4:L4"/>
    <mergeCell ref="H17:I17"/>
    <mergeCell ref="A13:F13"/>
    <mergeCell ref="A14:F14"/>
    <mergeCell ref="A15:F15"/>
    <mergeCell ref="A16:F16"/>
    <mergeCell ref="A17:F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4" workbookViewId="0">
      <selection activeCell="L20" sqref="L20"/>
    </sheetView>
  </sheetViews>
  <sheetFormatPr baseColWidth="10" defaultRowHeight="1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>
      <c r="A1" s="105" t="s">
        <v>146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3" ht="18.75">
      <c r="A2" s="143" t="s">
        <v>0</v>
      </c>
      <c r="B2" s="143"/>
      <c r="C2" s="143"/>
      <c r="D2" s="143"/>
      <c r="E2" s="137" t="s">
        <v>92</v>
      </c>
      <c r="F2" s="137"/>
      <c r="G2" s="137"/>
      <c r="H2" s="137"/>
      <c r="I2" s="137"/>
      <c r="J2" s="106"/>
      <c r="K2" s="106" t="s">
        <v>2</v>
      </c>
      <c r="L2" s="106"/>
    </row>
    <row r="3" spans="1:13" ht="18.75">
      <c r="A3" s="2" t="s">
        <v>3</v>
      </c>
      <c r="E3" s="24"/>
      <c r="F3" s="24"/>
      <c r="G3" s="24"/>
      <c r="H3" s="24" t="s">
        <v>5</v>
      </c>
      <c r="I3" s="24"/>
      <c r="K3" s="107" t="s">
        <v>95</v>
      </c>
      <c r="L3" s="107"/>
    </row>
    <row r="4" spans="1:13" ht="18.75">
      <c r="A4" s="2" t="s">
        <v>7</v>
      </c>
      <c r="D4" s="106" t="s">
        <v>41</v>
      </c>
      <c r="E4" s="106"/>
      <c r="F4" s="106"/>
      <c r="G4" s="106"/>
      <c r="H4" s="106" t="s">
        <v>42</v>
      </c>
      <c r="I4" s="106"/>
      <c r="J4" s="106"/>
      <c r="K4" s="103" t="s">
        <v>85</v>
      </c>
      <c r="L4" s="103"/>
      <c r="M4" s="103"/>
    </row>
    <row r="5" spans="1:13">
      <c r="K5" s="104" t="s">
        <v>86</v>
      </c>
      <c r="L5" s="104"/>
      <c r="M5" s="104"/>
    </row>
    <row r="6" spans="1:13">
      <c r="K6" s="102"/>
      <c r="L6" s="102"/>
      <c r="M6" s="104"/>
    </row>
    <row r="7" spans="1:13" ht="12.75" customHeight="1">
      <c r="A7" s="101" t="s">
        <v>10</v>
      </c>
      <c r="B7" s="26" t="s">
        <v>11</v>
      </c>
      <c r="C7" s="26" t="s">
        <v>45</v>
      </c>
      <c r="D7" s="26" t="s">
        <v>19</v>
      </c>
      <c r="E7" s="26" t="s">
        <v>46</v>
      </c>
      <c r="F7" s="26" t="s">
        <v>114</v>
      </c>
      <c r="G7" s="26" t="s">
        <v>47</v>
      </c>
      <c r="H7" s="27" t="s">
        <v>48</v>
      </c>
      <c r="I7" s="26" t="s">
        <v>17</v>
      </c>
      <c r="J7" s="28" t="s">
        <v>49</v>
      </c>
      <c r="K7" s="26" t="s">
        <v>50</v>
      </c>
      <c r="L7" s="28" t="s">
        <v>84</v>
      </c>
      <c r="M7" s="45"/>
    </row>
    <row r="8" spans="1:13" ht="14.25" customHeight="1">
      <c r="A8" s="13">
        <v>1</v>
      </c>
      <c r="B8" s="48" t="s">
        <v>93</v>
      </c>
      <c r="C8" s="30" t="s">
        <v>57</v>
      </c>
      <c r="D8" s="47" t="s">
        <v>94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78" t="s">
        <v>154</v>
      </c>
      <c r="L8" s="55" t="s">
        <v>153</v>
      </c>
    </row>
    <row r="9" spans="1:13" ht="14.25" customHeight="1">
      <c r="A9" s="13">
        <v>2</v>
      </c>
      <c r="B9" s="48" t="s">
        <v>117</v>
      </c>
      <c r="C9" s="30" t="s">
        <v>60</v>
      </c>
      <c r="D9" s="47" t="s">
        <v>118</v>
      </c>
      <c r="E9" s="54">
        <v>35000</v>
      </c>
      <c r="F9" s="54">
        <v>17500</v>
      </c>
      <c r="G9" s="54">
        <v>119000</v>
      </c>
      <c r="H9" s="54"/>
      <c r="I9" s="54"/>
      <c r="J9" s="54">
        <f t="shared" ref="J9:J13" si="0">SUM(H9:I9)</f>
        <v>0</v>
      </c>
      <c r="K9" s="78"/>
      <c r="L9" s="55"/>
    </row>
    <row r="10" spans="1:13" ht="17.25" customHeight="1">
      <c r="A10" s="13">
        <v>3</v>
      </c>
      <c r="B10" s="48" t="s">
        <v>133</v>
      </c>
      <c r="C10" s="30" t="s">
        <v>35</v>
      </c>
      <c r="D10" s="47" t="s">
        <v>134</v>
      </c>
      <c r="E10" s="54">
        <v>70000</v>
      </c>
      <c r="F10" s="54"/>
      <c r="G10" s="54"/>
      <c r="H10" s="54">
        <v>70000</v>
      </c>
      <c r="I10" s="54"/>
      <c r="J10" s="54">
        <f t="shared" si="0"/>
        <v>70000</v>
      </c>
      <c r="K10" s="78" t="s">
        <v>156</v>
      </c>
      <c r="L10" s="55" t="s">
        <v>159</v>
      </c>
    </row>
    <row r="11" spans="1:13" ht="17.25" customHeight="1">
      <c r="A11" s="13">
        <v>4</v>
      </c>
      <c r="B11" s="48" t="s">
        <v>135</v>
      </c>
      <c r="C11" s="30" t="s">
        <v>70</v>
      </c>
      <c r="D11" s="29" t="s">
        <v>160</v>
      </c>
      <c r="E11" s="54">
        <v>120000</v>
      </c>
      <c r="F11" s="54"/>
      <c r="G11" s="54"/>
      <c r="H11" s="54">
        <v>120000</v>
      </c>
      <c r="I11" s="54"/>
      <c r="J11" s="54">
        <f t="shared" si="0"/>
        <v>120000</v>
      </c>
      <c r="K11" s="78" t="s">
        <v>161</v>
      </c>
      <c r="L11" s="55" t="s">
        <v>115</v>
      </c>
    </row>
    <row r="12" spans="1:13" ht="20.25" customHeight="1">
      <c r="A12" s="13">
        <v>5</v>
      </c>
      <c r="B12" s="48" t="s">
        <v>136</v>
      </c>
      <c r="C12" s="30" t="s">
        <v>51</v>
      </c>
      <c r="D12" s="47" t="s">
        <v>137</v>
      </c>
      <c r="E12" s="54">
        <v>30000</v>
      </c>
      <c r="F12" s="94">
        <v>12000</v>
      </c>
      <c r="G12" s="94">
        <v>92000</v>
      </c>
      <c r="H12" s="54">
        <v>30000</v>
      </c>
      <c r="I12" s="54">
        <v>10000</v>
      </c>
      <c r="J12" s="54">
        <f t="shared" si="0"/>
        <v>40000</v>
      </c>
      <c r="K12" s="78" t="s">
        <v>149</v>
      </c>
      <c r="L12" s="55" t="s">
        <v>150</v>
      </c>
    </row>
    <row r="13" spans="1:13" ht="18" customHeight="1">
      <c r="A13" s="13">
        <v>6</v>
      </c>
      <c r="B13" s="77" t="s">
        <v>141</v>
      </c>
      <c r="C13" s="30" t="s">
        <v>64</v>
      </c>
      <c r="D13" s="47" t="s">
        <v>142</v>
      </c>
      <c r="E13" s="54">
        <v>40000</v>
      </c>
      <c r="F13" s="94"/>
      <c r="G13" s="94"/>
      <c r="H13" s="54"/>
      <c r="I13" s="54"/>
      <c r="J13" s="54">
        <f t="shared" si="0"/>
        <v>0</v>
      </c>
      <c r="K13" s="78"/>
      <c r="L13" s="55" t="s">
        <v>143</v>
      </c>
    </row>
    <row r="14" spans="1:13" ht="13.5" customHeight="1">
      <c r="A14" s="13">
        <v>7</v>
      </c>
      <c r="B14" s="77"/>
      <c r="C14" s="30" t="s">
        <v>144</v>
      </c>
      <c r="D14" s="47"/>
      <c r="E14" s="54">
        <v>50000</v>
      </c>
      <c r="F14" s="94"/>
      <c r="G14" s="94"/>
      <c r="H14" s="54"/>
      <c r="I14" s="54"/>
      <c r="J14" s="54"/>
      <c r="K14" s="78"/>
      <c r="L14" s="55"/>
    </row>
    <row r="15" spans="1:13" ht="15.75">
      <c r="A15" s="13">
        <v>8</v>
      </c>
      <c r="B15" s="77"/>
      <c r="C15" s="30" t="s">
        <v>90</v>
      </c>
      <c r="D15" s="47"/>
      <c r="E15" s="54">
        <v>50000</v>
      </c>
      <c r="F15" s="94"/>
      <c r="G15" s="94"/>
      <c r="H15" s="54"/>
      <c r="I15" s="54"/>
      <c r="J15" s="54"/>
      <c r="K15" s="78"/>
      <c r="L15" s="55"/>
    </row>
    <row r="16" spans="1:13" ht="15.75">
      <c r="A16" s="13">
        <v>9</v>
      </c>
      <c r="B16" s="77"/>
      <c r="C16" s="30" t="s">
        <v>67</v>
      </c>
      <c r="D16" s="47"/>
      <c r="E16" s="54">
        <v>50000</v>
      </c>
      <c r="F16" s="94"/>
      <c r="G16" s="94"/>
      <c r="H16" s="54"/>
      <c r="I16" s="54"/>
      <c r="J16" s="54"/>
      <c r="K16" s="78"/>
      <c r="L16" s="55"/>
    </row>
    <row r="17" spans="1:12" ht="18" customHeight="1">
      <c r="A17" s="13">
        <v>10</v>
      </c>
      <c r="B17" s="77"/>
      <c r="C17" s="30" t="s">
        <v>68</v>
      </c>
      <c r="D17" s="47"/>
      <c r="E17" s="54">
        <v>50000</v>
      </c>
      <c r="F17" s="94"/>
      <c r="G17" s="94"/>
      <c r="H17" s="54"/>
      <c r="I17" s="54"/>
      <c r="J17" s="54"/>
      <c r="K17" s="78"/>
      <c r="L17" s="55"/>
    </row>
    <row r="18" spans="1:12" ht="15.75">
      <c r="A18" s="13">
        <v>11</v>
      </c>
      <c r="B18" s="77"/>
      <c r="C18" s="30" t="s">
        <v>69</v>
      </c>
      <c r="D18" s="47"/>
      <c r="E18" s="54">
        <v>50000</v>
      </c>
      <c r="F18" s="94"/>
      <c r="G18" s="94"/>
      <c r="H18" s="54"/>
      <c r="I18" s="54"/>
      <c r="J18" s="54"/>
      <c r="K18" s="78"/>
      <c r="L18" s="55"/>
    </row>
    <row r="19" spans="1:12" ht="18" customHeight="1">
      <c r="A19" s="100" t="s">
        <v>71</v>
      </c>
      <c r="B19" s="100"/>
      <c r="C19" s="100"/>
      <c r="D19" s="100"/>
      <c r="E19" s="90">
        <f>SUM(E8:E18)</f>
        <v>580000</v>
      </c>
      <c r="F19" s="90">
        <f t="shared" ref="F19:J19" si="1">SUM(F8:F18)</f>
        <v>29500</v>
      </c>
      <c r="G19" s="90">
        <f t="shared" si="1"/>
        <v>211000</v>
      </c>
      <c r="H19" s="90">
        <f t="shared" si="1"/>
        <v>255000</v>
      </c>
      <c r="I19" s="90">
        <f t="shared" si="1"/>
        <v>10000</v>
      </c>
      <c r="J19" s="90">
        <f t="shared" si="1"/>
        <v>265000</v>
      </c>
      <c r="K19" s="84" t="s">
        <v>158</v>
      </c>
      <c r="L19" s="32" t="s">
        <v>139</v>
      </c>
    </row>
    <row r="20" spans="1:12" ht="18.75">
      <c r="A20" s="56"/>
      <c r="B20" s="56"/>
      <c r="C20" s="56"/>
      <c r="D20" s="56"/>
      <c r="E20" s="57"/>
      <c r="F20" s="57"/>
      <c r="G20" s="57"/>
      <c r="H20" s="57"/>
      <c r="I20" s="57"/>
      <c r="J20" s="57"/>
      <c r="K20" s="58"/>
      <c r="L20" s="59"/>
    </row>
  </sheetData>
  <mergeCells count="2">
    <mergeCell ref="A2:D2"/>
    <mergeCell ref="E2:I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4" workbookViewId="0">
      <selection activeCell="A22" sqref="A22:L22"/>
    </sheetView>
  </sheetViews>
  <sheetFormatPr baseColWidth="10" defaultRowHeight="1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>
      <c r="A1" s="136" t="s">
        <v>148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4" ht="18.75">
      <c r="A2" s="2" t="s">
        <v>0</v>
      </c>
      <c r="E2" s="137" t="s">
        <v>92</v>
      </c>
      <c r="F2" s="137"/>
      <c r="G2" s="137"/>
      <c r="H2" s="137"/>
      <c r="I2" s="137"/>
      <c r="J2" s="137"/>
      <c r="K2" s="137" t="s">
        <v>2</v>
      </c>
      <c r="L2" s="137"/>
    </row>
    <row r="3" spans="1:14" ht="18.75">
      <c r="A3" s="2" t="s">
        <v>3</v>
      </c>
      <c r="E3" s="24"/>
      <c r="F3" s="24"/>
      <c r="G3" s="24"/>
      <c r="H3" s="24" t="s">
        <v>5</v>
      </c>
      <c r="I3" s="24"/>
      <c r="K3" s="138" t="s">
        <v>95</v>
      </c>
      <c r="L3" s="138"/>
    </row>
    <row r="4" spans="1:14" ht="18.75">
      <c r="A4" s="2" t="s">
        <v>7</v>
      </c>
      <c r="D4" s="106" t="s">
        <v>41</v>
      </c>
      <c r="E4" s="106"/>
      <c r="F4" s="106"/>
      <c r="G4" s="106"/>
      <c r="H4" s="106" t="s">
        <v>42</v>
      </c>
      <c r="I4" s="106"/>
      <c r="J4" s="106"/>
      <c r="K4" s="123" t="s">
        <v>85</v>
      </c>
      <c r="L4" s="123"/>
      <c r="M4" s="123"/>
    </row>
    <row r="5" spans="1:14">
      <c r="K5" s="125" t="s">
        <v>86</v>
      </c>
      <c r="L5" s="125"/>
      <c r="M5" s="135"/>
    </row>
    <row r="6" spans="1:14">
      <c r="A6" s="101" t="s">
        <v>10</v>
      </c>
      <c r="B6" s="26" t="s">
        <v>11</v>
      </c>
      <c r="C6" s="26" t="s">
        <v>45</v>
      </c>
      <c r="D6" s="26" t="s">
        <v>19</v>
      </c>
      <c r="E6" s="26" t="s">
        <v>46</v>
      </c>
      <c r="F6" s="26" t="s">
        <v>47</v>
      </c>
      <c r="G6" s="26" t="s">
        <v>114</v>
      </c>
      <c r="H6" s="27" t="s">
        <v>48</v>
      </c>
      <c r="I6" s="26" t="s">
        <v>17</v>
      </c>
      <c r="J6" s="28" t="s">
        <v>49</v>
      </c>
      <c r="K6" s="26" t="s">
        <v>50</v>
      </c>
      <c r="L6" s="28" t="s">
        <v>84</v>
      </c>
      <c r="M6" s="45"/>
    </row>
    <row r="7" spans="1:14" ht="15.75">
      <c r="A7" s="13">
        <v>1</v>
      </c>
      <c r="B7" s="63" t="s">
        <v>109</v>
      </c>
      <c r="C7" s="64" t="s">
        <v>52</v>
      </c>
      <c r="D7" s="65" t="s">
        <v>110</v>
      </c>
      <c r="E7" s="54">
        <v>30000</v>
      </c>
      <c r="F7" s="54"/>
      <c r="G7" s="54"/>
      <c r="H7" s="54">
        <v>30000</v>
      </c>
      <c r="I7" s="54"/>
      <c r="J7" s="31">
        <f>SUM(H7:I7)</f>
        <v>30000</v>
      </c>
      <c r="K7" s="53" t="s">
        <v>149</v>
      </c>
      <c r="L7" s="92" t="s">
        <v>150</v>
      </c>
    </row>
    <row r="8" spans="1:14" ht="15.75">
      <c r="A8" s="13">
        <v>2</v>
      </c>
      <c r="B8" s="63" t="s">
        <v>102</v>
      </c>
      <c r="C8" s="64" t="s">
        <v>53</v>
      </c>
      <c r="D8" s="65" t="s">
        <v>111</v>
      </c>
      <c r="E8" s="54">
        <v>30000</v>
      </c>
      <c r="F8" s="54">
        <v>9000</v>
      </c>
      <c r="G8" s="54">
        <v>9000</v>
      </c>
      <c r="H8" s="54">
        <v>30000</v>
      </c>
      <c r="I8" s="54"/>
      <c r="J8" s="31">
        <f t="shared" ref="J8:J20" si="0">SUM(H8:I8)</f>
        <v>30000</v>
      </c>
      <c r="K8" s="53" t="s">
        <v>149</v>
      </c>
      <c r="L8" s="92" t="s">
        <v>151</v>
      </c>
      <c r="N8" s="89"/>
    </row>
    <row r="9" spans="1:14" ht="15.75">
      <c r="A9" s="13">
        <v>3</v>
      </c>
      <c r="B9" s="63" t="s">
        <v>54</v>
      </c>
      <c r="C9" s="64" t="s">
        <v>55</v>
      </c>
      <c r="D9" s="65" t="s">
        <v>112</v>
      </c>
      <c r="E9" s="54">
        <v>30000</v>
      </c>
      <c r="F9" s="54">
        <v>100000</v>
      </c>
      <c r="G9" s="54">
        <v>9000</v>
      </c>
      <c r="H9" s="54"/>
      <c r="I9" s="54"/>
      <c r="J9" s="31">
        <f t="shared" si="0"/>
        <v>0</v>
      </c>
      <c r="K9" s="53"/>
      <c r="L9" s="92"/>
    </row>
    <row r="10" spans="1:14" ht="15.75">
      <c r="A10" s="13">
        <v>4</v>
      </c>
      <c r="B10" s="63" t="s">
        <v>91</v>
      </c>
      <c r="C10" s="13" t="s">
        <v>56</v>
      </c>
      <c r="D10" s="65" t="s">
        <v>140</v>
      </c>
      <c r="E10" s="54">
        <v>35000</v>
      </c>
      <c r="F10" s="54">
        <v>42000</v>
      </c>
      <c r="G10" s="54">
        <v>7000</v>
      </c>
      <c r="H10" s="54">
        <v>35000</v>
      </c>
      <c r="I10" s="54"/>
      <c r="J10" s="31">
        <f t="shared" si="0"/>
        <v>35000</v>
      </c>
      <c r="K10" s="53" t="s">
        <v>152</v>
      </c>
      <c r="L10" s="142" t="s">
        <v>153</v>
      </c>
    </row>
    <row r="11" spans="1:14" ht="15.75">
      <c r="A11" s="13">
        <v>5</v>
      </c>
      <c r="B11" s="66" t="s">
        <v>58</v>
      </c>
      <c r="C11" s="64" t="s">
        <v>59</v>
      </c>
      <c r="D11" s="47" t="s">
        <v>113</v>
      </c>
      <c r="E11" s="54">
        <v>30000</v>
      </c>
      <c r="F11" s="54">
        <v>75000</v>
      </c>
      <c r="G11" s="54">
        <v>12000</v>
      </c>
      <c r="H11" s="54"/>
      <c r="I11" s="54"/>
      <c r="J11" s="31">
        <f t="shared" si="0"/>
        <v>0</v>
      </c>
      <c r="K11" s="53"/>
      <c r="L11" s="142"/>
      <c r="N11" s="89"/>
    </row>
    <row r="12" spans="1:14" ht="15.75">
      <c r="A12" s="13">
        <v>6</v>
      </c>
      <c r="B12" s="63" t="s">
        <v>62</v>
      </c>
      <c r="C12" s="64" t="s">
        <v>63</v>
      </c>
      <c r="D12" s="47" t="s">
        <v>96</v>
      </c>
      <c r="E12" s="54">
        <v>40000</v>
      </c>
      <c r="F12" s="54">
        <v>8000</v>
      </c>
      <c r="G12" s="54">
        <v>8000</v>
      </c>
      <c r="H12" s="54">
        <v>40000</v>
      </c>
      <c r="I12" s="54"/>
      <c r="J12" s="31">
        <f t="shared" si="0"/>
        <v>40000</v>
      </c>
      <c r="K12" s="53" t="s">
        <v>154</v>
      </c>
      <c r="L12" s="142" t="s">
        <v>153</v>
      </c>
    </row>
    <row r="13" spans="1:14" ht="13.5" customHeight="1">
      <c r="A13" s="13">
        <v>7</v>
      </c>
      <c r="B13" s="63" t="s">
        <v>65</v>
      </c>
      <c r="C13" s="64" t="s">
        <v>66</v>
      </c>
      <c r="D13" s="29" t="s">
        <v>155</v>
      </c>
      <c r="E13" s="54">
        <v>40000</v>
      </c>
      <c r="F13" s="54">
        <v>143000</v>
      </c>
      <c r="G13" s="54">
        <v>16000</v>
      </c>
      <c r="H13" s="54"/>
      <c r="I13" s="54"/>
      <c r="J13" s="31">
        <f t="shared" si="0"/>
        <v>0</v>
      </c>
      <c r="K13" s="53"/>
      <c r="L13" s="92"/>
    </row>
    <row r="14" spans="1:14" ht="18" customHeight="1">
      <c r="A14" s="13">
        <v>8</v>
      </c>
      <c r="B14" s="63" t="s">
        <v>119</v>
      </c>
      <c r="C14" s="64" t="s">
        <v>27</v>
      </c>
      <c r="D14" s="29" t="s">
        <v>120</v>
      </c>
      <c r="E14" s="54">
        <v>61600</v>
      </c>
      <c r="F14" s="54"/>
      <c r="G14" s="54"/>
      <c r="H14" s="54">
        <v>61600</v>
      </c>
      <c r="I14" s="54"/>
      <c r="J14" s="31">
        <f t="shared" si="0"/>
        <v>61600</v>
      </c>
      <c r="K14" s="53" t="s">
        <v>156</v>
      </c>
      <c r="L14" s="44" t="s">
        <v>157</v>
      </c>
    </row>
    <row r="15" spans="1:14" ht="18" customHeight="1">
      <c r="A15" s="13">
        <v>9</v>
      </c>
      <c r="B15" s="63" t="s">
        <v>121</v>
      </c>
      <c r="C15" s="64" t="s">
        <v>103</v>
      </c>
      <c r="D15" s="29" t="s">
        <v>122</v>
      </c>
      <c r="E15" s="54">
        <v>61600</v>
      </c>
      <c r="F15" s="54">
        <v>113200</v>
      </c>
      <c r="G15" s="54">
        <v>6400</v>
      </c>
      <c r="H15" s="54"/>
      <c r="I15" s="54"/>
      <c r="J15" s="31">
        <f t="shared" si="0"/>
        <v>0</v>
      </c>
      <c r="K15" s="53"/>
      <c r="L15" s="44"/>
      <c r="N15" s="89"/>
    </row>
    <row r="16" spans="1:14" ht="15.75">
      <c r="A16" s="67"/>
      <c r="B16" s="68"/>
      <c r="C16" s="69" t="s">
        <v>90</v>
      </c>
      <c r="D16" s="70"/>
      <c r="E16" s="71"/>
      <c r="F16" s="71"/>
      <c r="G16" s="71"/>
      <c r="H16" s="71"/>
      <c r="I16" s="71"/>
      <c r="J16" s="31">
        <f t="shared" si="0"/>
        <v>0</v>
      </c>
      <c r="K16" s="73"/>
      <c r="L16" s="72" t="s">
        <v>116</v>
      </c>
    </row>
    <row r="17" spans="1:12" ht="18" customHeight="1">
      <c r="A17" s="67"/>
      <c r="B17" s="68"/>
      <c r="C17" s="69" t="s">
        <v>67</v>
      </c>
      <c r="D17" s="68"/>
      <c r="E17" s="74"/>
      <c r="F17" s="68"/>
      <c r="G17" s="68"/>
      <c r="H17" s="74"/>
      <c r="I17" s="71"/>
      <c r="J17" s="31">
        <f t="shared" si="0"/>
        <v>0</v>
      </c>
      <c r="K17" s="75"/>
      <c r="L17" s="72" t="s">
        <v>116</v>
      </c>
    </row>
    <row r="18" spans="1:12" ht="18" customHeight="1">
      <c r="A18" s="67"/>
      <c r="B18" s="68"/>
      <c r="C18" s="69" t="s">
        <v>68</v>
      </c>
      <c r="D18" s="68"/>
      <c r="E18" s="74"/>
      <c r="F18" s="68"/>
      <c r="G18" s="68"/>
      <c r="H18" s="74"/>
      <c r="I18" s="71"/>
      <c r="J18" s="31">
        <f t="shared" si="0"/>
        <v>0</v>
      </c>
      <c r="K18" s="75"/>
      <c r="L18" s="72" t="s">
        <v>116</v>
      </c>
    </row>
    <row r="19" spans="1:12" ht="12" customHeight="1">
      <c r="A19" s="67"/>
      <c r="B19" s="68"/>
      <c r="C19" s="69" t="s">
        <v>69</v>
      </c>
      <c r="D19" s="68"/>
      <c r="E19" s="74"/>
      <c r="F19" s="68"/>
      <c r="G19" s="68"/>
      <c r="H19" s="74"/>
      <c r="I19" s="71"/>
      <c r="J19" s="31">
        <f t="shared" si="0"/>
        <v>0</v>
      </c>
      <c r="K19" s="76"/>
      <c r="L19" s="72" t="s">
        <v>116</v>
      </c>
    </row>
    <row r="20" spans="1:12" ht="16.5" customHeight="1">
      <c r="A20" s="30">
        <v>10</v>
      </c>
      <c r="B20" s="48" t="s">
        <v>123</v>
      </c>
      <c r="C20" s="51" t="s">
        <v>105</v>
      </c>
      <c r="D20" s="48" t="s">
        <v>124</v>
      </c>
      <c r="E20" s="31">
        <v>40000</v>
      </c>
      <c r="F20" s="31">
        <v>80000</v>
      </c>
      <c r="G20" s="48"/>
      <c r="H20" s="31"/>
      <c r="I20" s="31"/>
      <c r="J20" s="31">
        <f t="shared" si="0"/>
        <v>0</v>
      </c>
      <c r="K20" s="53"/>
      <c r="L20" s="53"/>
    </row>
    <row r="21" spans="1:12" ht="13.5" customHeight="1">
      <c r="A21" s="134" t="s">
        <v>71</v>
      </c>
      <c r="B21" s="134"/>
      <c r="C21" s="134"/>
      <c r="D21" s="134"/>
      <c r="E21" s="83">
        <f>SUM(E7:E20)</f>
        <v>398200</v>
      </c>
      <c r="F21" s="83">
        <f t="shared" ref="F21:J21" si="1">SUM(F7:F20)</f>
        <v>570200</v>
      </c>
      <c r="G21" s="83">
        <f t="shared" si="1"/>
        <v>67400</v>
      </c>
      <c r="H21" s="83">
        <f t="shared" si="1"/>
        <v>196600</v>
      </c>
      <c r="I21" s="83">
        <f t="shared" si="1"/>
        <v>0</v>
      </c>
      <c r="J21" s="83">
        <f t="shared" si="1"/>
        <v>196600</v>
      </c>
      <c r="K21" s="91" t="s">
        <v>158</v>
      </c>
      <c r="L21" s="100" t="s">
        <v>139</v>
      </c>
    </row>
    <row r="22" spans="1:12" ht="13.5" customHeight="1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</row>
    <row r="23" spans="1:12" ht="14.25" customHeight="1">
      <c r="A23" s="123" t="s">
        <v>138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</row>
    <row r="24" spans="1:12" ht="17.25" customHeight="1"/>
    <row r="25" spans="1:12" ht="17.25" customHeight="1"/>
    <row r="26" spans="1:12" ht="18.75" customHeight="1"/>
    <row r="27" spans="1:12" ht="10.5" customHeight="1"/>
    <row r="29" spans="1:12" ht="12.75" customHeight="1"/>
    <row r="30" spans="1:12" ht="12.75" customHeight="1"/>
    <row r="31" spans="1:12" ht="6" customHeight="1"/>
  </sheetData>
  <mergeCells count="9">
    <mergeCell ref="K5:M5"/>
    <mergeCell ref="A23:L23"/>
    <mergeCell ref="A21:D21"/>
    <mergeCell ref="A22:L22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9"/>
  <sheetViews>
    <sheetView tabSelected="1" topLeftCell="A10" workbookViewId="0">
      <selection activeCell="A17" sqref="A17:H17"/>
    </sheetView>
  </sheetViews>
  <sheetFormatPr baseColWidth="10" defaultRowHeight="1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>
      <c r="A1" s="136" t="s">
        <v>147</v>
      </c>
      <c r="B1" s="136"/>
      <c r="C1" s="136"/>
      <c r="D1" s="136"/>
      <c r="E1" s="136"/>
      <c r="F1" s="136"/>
      <c r="G1" s="136"/>
      <c r="H1" s="136"/>
      <c r="I1" s="136"/>
    </row>
    <row r="2" spans="1:9" ht="18.75">
      <c r="A2" s="2" t="s">
        <v>0</v>
      </c>
      <c r="C2" s="24" t="s">
        <v>1</v>
      </c>
      <c r="F2" s="24"/>
      <c r="H2" s="42" t="s">
        <v>2</v>
      </c>
      <c r="I2" s="42"/>
    </row>
    <row r="3" spans="1:9" ht="18.75">
      <c r="A3" s="2" t="s">
        <v>3</v>
      </c>
      <c r="C3" s="24" t="s">
        <v>4</v>
      </c>
      <c r="F3" s="24"/>
      <c r="G3" s="24" t="s">
        <v>5</v>
      </c>
    </row>
    <row r="4" spans="1:9" ht="18.75">
      <c r="A4" s="2" t="s">
        <v>7</v>
      </c>
      <c r="B4" s="41" t="s">
        <v>41</v>
      </c>
      <c r="C4" s="41"/>
      <c r="D4" s="25" t="s">
        <v>83</v>
      </c>
      <c r="G4" s="25"/>
    </row>
    <row r="5" spans="1:9" ht="18.75">
      <c r="C5" s="140" t="s">
        <v>43</v>
      </c>
      <c r="D5" s="140"/>
      <c r="F5" s="140" t="s">
        <v>44</v>
      </c>
      <c r="G5" s="140"/>
      <c r="H5" s="49" t="s">
        <v>85</v>
      </c>
    </row>
    <row r="6" spans="1:9">
      <c r="H6" s="50" t="s">
        <v>86</v>
      </c>
    </row>
    <row r="7" spans="1:9" ht="18.75">
      <c r="A7" s="32" t="s">
        <v>72</v>
      </c>
      <c r="B7" s="32" t="s">
        <v>73</v>
      </c>
      <c r="C7" s="32" t="s">
        <v>74</v>
      </c>
      <c r="D7" s="33">
        <v>0.05</v>
      </c>
      <c r="E7" s="33">
        <v>0.1</v>
      </c>
      <c r="F7" s="34" t="s">
        <v>75</v>
      </c>
      <c r="G7" s="34" t="s">
        <v>76</v>
      </c>
      <c r="H7" s="35" t="s">
        <v>77</v>
      </c>
    </row>
    <row r="8" spans="1:9" ht="18.75">
      <c r="A8" s="85" t="s">
        <v>162</v>
      </c>
      <c r="B8" s="36">
        <v>265000</v>
      </c>
      <c r="C8" s="23"/>
      <c r="D8" s="37"/>
      <c r="E8" s="37">
        <f>B8*0.1</f>
        <v>26500</v>
      </c>
      <c r="F8" s="37">
        <f>(B8+C8)*0.12</f>
        <v>31800</v>
      </c>
      <c r="G8" s="37"/>
      <c r="H8" s="38">
        <f>B8*0.78</f>
        <v>206700</v>
      </c>
    </row>
    <row r="9" spans="1:9" ht="18.75">
      <c r="A9" s="85" t="s">
        <v>163</v>
      </c>
      <c r="B9" s="36">
        <v>196600</v>
      </c>
      <c r="C9" s="23"/>
      <c r="D9" s="37"/>
      <c r="E9" s="37">
        <f>B9*0.1</f>
        <v>19660</v>
      </c>
      <c r="F9" s="37">
        <f>(B9+C9)*0.12</f>
        <v>23592</v>
      </c>
      <c r="G9" s="37"/>
      <c r="H9" s="38">
        <f>B9*0.78</f>
        <v>153348</v>
      </c>
    </row>
    <row r="10" spans="1:9" ht="18.75">
      <c r="A10" s="23" t="s">
        <v>78</v>
      </c>
      <c r="B10" s="23"/>
      <c r="C10" s="86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>
      <c r="A11" s="23" t="s">
        <v>79</v>
      </c>
      <c r="B11" s="23"/>
      <c r="C11" s="86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>
      <c r="A12" s="32" t="s">
        <v>80</v>
      </c>
      <c r="B12" s="39">
        <f>SUM(B8:B11)</f>
        <v>461600</v>
      </c>
      <c r="C12" s="87">
        <f>SUM(C10:C11)</f>
        <v>440000</v>
      </c>
      <c r="D12" s="38">
        <f>SUM(D10:D11)</f>
        <v>22000</v>
      </c>
      <c r="E12" s="88">
        <f>SUM(E8:E11)</f>
        <v>46160</v>
      </c>
      <c r="F12" s="37">
        <f t="shared" si="0"/>
        <v>108192</v>
      </c>
      <c r="G12" s="38">
        <f>C12*0.88</f>
        <v>387200</v>
      </c>
      <c r="H12" s="38">
        <f>SUM(H8:H11)</f>
        <v>360048</v>
      </c>
    </row>
    <row r="13" spans="1:9" ht="21">
      <c r="A13" s="40" t="s">
        <v>81</v>
      </c>
      <c r="B13" s="38">
        <f>B12+C12</f>
        <v>901600</v>
      </c>
    </row>
    <row r="14" spans="1:9" ht="21">
      <c r="A14" s="40" t="s">
        <v>82</v>
      </c>
      <c r="B14" s="39">
        <f>D12+E12</f>
        <v>68160</v>
      </c>
    </row>
    <row r="15" spans="1:9" ht="18.75">
      <c r="A15" s="144" t="s">
        <v>164</v>
      </c>
      <c r="B15" s="93">
        <f>B12-B14</f>
        <v>393440</v>
      </c>
    </row>
    <row r="16" spans="1:9" ht="15.75" customHeight="1">
      <c r="A16" s="141"/>
      <c r="B16" s="141"/>
      <c r="C16" s="141"/>
      <c r="D16" s="141"/>
      <c r="E16" s="141"/>
      <c r="F16" s="141"/>
      <c r="G16" s="141"/>
      <c r="H16" s="141"/>
      <c r="I16" s="141"/>
    </row>
    <row r="17" spans="1:8">
      <c r="A17" s="123"/>
      <c r="B17" s="123"/>
      <c r="C17" s="123"/>
      <c r="D17" s="123"/>
      <c r="E17" s="123"/>
      <c r="F17" s="123"/>
      <c r="G17" s="123"/>
      <c r="H17" s="123"/>
    </row>
    <row r="18" spans="1:8">
      <c r="A18" s="123"/>
      <c r="B18" s="123"/>
      <c r="C18" s="123"/>
      <c r="D18" s="123"/>
      <c r="E18" s="123"/>
      <c r="F18" s="123"/>
      <c r="G18" s="123"/>
      <c r="H18" s="123"/>
    </row>
    <row r="19" spans="1:8">
      <c r="A19" s="123"/>
      <c r="B19" s="123"/>
      <c r="C19" s="123"/>
      <c r="D19" s="123"/>
      <c r="E19" s="123"/>
      <c r="F19" s="123"/>
      <c r="G19" s="123"/>
      <c r="H19" s="123"/>
    </row>
  </sheetData>
  <mergeCells count="7">
    <mergeCell ref="A19:H19"/>
    <mergeCell ref="A18:H18"/>
    <mergeCell ref="A1:I1"/>
    <mergeCell ref="C5:D5"/>
    <mergeCell ref="F5:G5"/>
    <mergeCell ref="A16:I16"/>
    <mergeCell ref="A17:H17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D'AOUT 2018</vt:lpstr>
      <vt:lpstr>LOYERS ENCAISSES SEPTEMBRE 1-18</vt:lpstr>
      <vt:lpstr>LOYERS ENCAISSES AOUT 2-2018</vt:lpstr>
      <vt:lpstr>BILAN AOUT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Internet</cp:lastModifiedBy>
  <cp:lastPrinted>2018-09-15T08:29:01Z</cp:lastPrinted>
  <dcterms:created xsi:type="dcterms:W3CDTF">2015-04-15T15:36:35Z</dcterms:created>
  <dcterms:modified xsi:type="dcterms:W3CDTF">2018-09-15T08:34:52Z</dcterms:modified>
</cp:coreProperties>
</file>