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FOFANA KOURANIMA\LES BILANS MENSUELS\"/>
    </mc:Choice>
  </mc:AlternateContent>
  <bookViews>
    <workbookView xWindow="240" yWindow="45" windowWidth="20115" windowHeight="7995" firstSheet="1" activeTab="3"/>
  </bookViews>
  <sheets>
    <sheet name="BAUX DE JUIN 18" sheetId="2" r:id="rId1"/>
    <sheet name="LOYERS ENCAISSES JUILLET 1-18" sheetId="4" r:id="rId2"/>
    <sheet name="LOYERS ENCAISSES JUIN 2-2018" sheetId="5" r:id="rId3"/>
    <sheet name="BILAN JUIN 2018" sheetId="3" r:id="rId4"/>
  </sheets>
  <calcPr calcId="152511"/>
</workbook>
</file>

<file path=xl/calcChain.xml><?xml version="1.0" encoding="utf-8"?>
<calcChain xmlns="http://schemas.openxmlformats.org/spreadsheetml/2006/main">
  <c r="J25" i="5" l="1"/>
  <c r="I22" i="5"/>
  <c r="H22" i="5"/>
  <c r="G22" i="5"/>
  <c r="F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22" i="5" s="1"/>
  <c r="I13" i="4"/>
  <c r="H13" i="4"/>
  <c r="G13" i="4"/>
  <c r="F13" i="4"/>
  <c r="E13" i="4"/>
  <c r="J12" i="4"/>
  <c r="J11" i="4"/>
  <c r="J10" i="4"/>
  <c r="J9" i="4"/>
  <c r="J8" i="4"/>
  <c r="J13" i="4" s="1"/>
  <c r="B19" i="3" l="1"/>
  <c r="J21" i="2" l="1"/>
  <c r="G28" i="2" l="1"/>
  <c r="G30" i="2" s="1"/>
  <c r="J22" i="2"/>
  <c r="G13" i="2"/>
  <c r="G17" i="2" s="1"/>
  <c r="H17" i="2" s="1"/>
  <c r="G14" i="2" l="1"/>
  <c r="G15" i="2" s="1"/>
  <c r="G16" i="2" s="1"/>
  <c r="C12" i="3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B15" i="3" l="1"/>
  <c r="B17" i="3" s="1"/>
  <c r="E22" i="5"/>
</calcChain>
</file>

<file path=xl/sharedStrings.xml><?xml version="1.0" encoding="utf-8"?>
<sst xmlns="http://schemas.openxmlformats.org/spreadsheetml/2006/main" count="258" uniqueCount="182">
  <si>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</si>
  <si>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</si>
  <si>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</si>
  <si>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</si>
  <si>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</si>
  <si>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</si>
  <si>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</si>
  <si>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</si>
  <si>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</si>
  <si>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</si>
  <si>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</si>
  <si>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</si>
  <si>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</si>
  <si>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</si>
  <si>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</si>
  <si>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</si>
  <si>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</si>
  <si>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</si>
  <si>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</si>
  <si>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</si>
  <si>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</si>
  <si>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</si>
  <si>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</si>
  <si>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</si>
  <si>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</si>
  <si>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</si>
  <si>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</si>
  <si>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</si>
  <si>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</si>
  <si>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</si>
  <si>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</si>
  <si>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</si>
  <si>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</si>
  <si>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</si>
  <si>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</si>
  <si>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</si>
  <si>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</si>
  <si>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</si>
  <si>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</si>
  <si>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</si>
  <si>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</si>
  <si>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</si>
  <si>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</si>
  <si>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</si>
  <si>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</si>
  <si>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</si>
  <si>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</si>
  <si>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</si>
  <si>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</si>
  <si>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</si>
  <si>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</si>
  <si>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</si>
  <si>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</si>
  <si>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</si>
  <si>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</si>
  <si>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</si>
  <si>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</si>
  <si>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</si>
  <si>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</si>
  <si>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</si>
  <si>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</si>
  <si>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</si>
  <si>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</si>
  <si>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</si>
  <si>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</si>
  <si>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</si>
  <si>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</si>
  <si>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</si>
  <si>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</si>
  <si>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</si>
  <si>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</si>
  <si>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</si>
  <si>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</si>
  <si>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</si>
  <si>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</si>
  <si>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</si>
  <si>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</si>
  <si>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</si>
  <si>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</si>
  <si>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</si>
  <si>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</si>
  <si>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</si>
  <si>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</si>
  <si>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</si>
  <si>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</si>
  <si>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</si>
  <si>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</si>
  <si>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</si>
  <si>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</si>
  <si>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</si>
  <si>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</si>
  <si>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</si>
  <si>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</si>
  <si>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</si>
  <si>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</si>
  <si>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</si>
  <si>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</si>
  <si>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</si>
  <si>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</si>
  <si>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</si>
  <si>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</si>
  <si>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</si>
  <si>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</si>
  <si>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</si>
  <si>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</si>
  <si>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</si>
  <si>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</si>
  <si>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</si>
  <si>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</si>
  <si>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</si>
  <si>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</si>
  <si>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BANQUE : SIB</t>
  </si>
  <si>
    <t>BANQUE : SGCI</t>
  </si>
  <si>
    <t>PRELEVEMENT DIRECT DES IMPOTS 12% SUR LES BAUX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</si>
  <si>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</si>
  <si>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</si>
  <si>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</si>
  <si>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</si>
  <si>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</si>
  <si>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</si>
  <si>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</si>
  <si>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</si>
  <si>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STUDIO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</si>
  <si>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</si>
  <si>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</si>
  <si>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</si>
  <si>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</si>
  <si>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</si>
  <si>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</si>
  <si>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</si>
  <si>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</si>
  <si>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</si>
  <si>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</si>
  <si>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</si>
  <si>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</si>
  <si>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</si>
  <si>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</si>
  <si>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</si>
  <si>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</si>
  <si>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REMBOURSEMENT DE 7 MOIS X 70 000 F CFA DE BAUX VIRES A LA SGBCI POUR M ZAMBLE  A COMPTER DE NOVEMBRE 2017 JUSQU’À FEVRIER 2018 (8X61600 F CFA= 492 800 F CFA)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</si>
  <si>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</si>
  <si>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</si>
  <si>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NB: PAIEMENT SUSPENDU FIN FEVRIER ET UN MOIS PAYE  FIN MARS 2018</t>
  </si>
  <si>
    <t>MONTANT REMBOURSE</t>
  </si>
  <si>
    <t>61 600 X 7</t>
  </si>
  <si>
    <t>MONTANT VIRE CHEZ M ZAMBLE A LA SGBCI PENDANT  7 MOIS (AVRIL 2016 A OCTOBRE 2016)</t>
  </si>
  <si>
    <t>70 000 X 7</t>
  </si>
  <si>
    <t>RESTE A PAYER</t>
  </si>
  <si>
    <t>CETTE SOMME SERA RECUPEREE PAR LE CCGIM ET REVERSE SUR LE COMPTE DE HADJA KOURANIMA</t>
  </si>
  <si>
    <t>CE BAIL EST RESILIE LE 31 MARS 2018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</si>
  <si>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</si>
  <si>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</si>
  <si>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YOPOUGON NIANGON ACADEMIE 06/18</t>
  </si>
  <si>
    <t>10/06/18</t>
  </si>
  <si>
    <t>PAPA FOFANA</t>
  </si>
  <si>
    <t>M MA YANCHUN</t>
  </si>
  <si>
    <t>BILAN : MOIS DE JUIN 2018</t>
  </si>
  <si>
    <t>YOPOUGON NIANGON ACADEMIE 07/18</t>
  </si>
  <si>
    <t xml:space="preserve">ENCAISSES  PAR PAPA FOFANA </t>
  </si>
  <si>
    <t>ETAT DES ENCAISSEMENTS : MOIS DE JUILLET  1 2018</t>
  </si>
  <si>
    <t>10/07/18</t>
  </si>
  <si>
    <t>23/06/18 OM</t>
  </si>
  <si>
    <t>M IRIE BI CLEMENT</t>
  </si>
  <si>
    <t>07744211-44702857</t>
  </si>
  <si>
    <t>ETAT DES ENCAISSEMENTS : MOIS DE JUIN 2 2018</t>
  </si>
  <si>
    <t>BHCI 06/18</t>
  </si>
  <si>
    <t>20/06/18</t>
  </si>
  <si>
    <t>05/18 BHCI</t>
  </si>
  <si>
    <t>NOUVEAU GERANT DU MAGASIN GAZ : M IRIE BI CLEMENT : 07 74 42 11 - 44 70 28 57</t>
  </si>
  <si>
    <t>M DA FUSHUN S'EST FAIRT REMPLACE PAR M MA YANCHUN QUI PAYE LE LOYER AVANT CONSOMMATION  IL A DONC PAYE LESLOYERS DE MAI ET DE JUIN 2018</t>
  </si>
  <si>
    <t>TOTAL A VERSER</t>
  </si>
  <si>
    <t>M FOFANA MOUSSA 3D1 : VIREMENT DE 40 000 F CFA LOYER DE MAI 2018 PARVENU A LA BHCI  LE 20/06/2018</t>
  </si>
  <si>
    <t>SOMME A VERSER PAR  LE CCGIM 14/07/2018</t>
  </si>
  <si>
    <t>SOMME VERSEE LE 18/07/2018</t>
  </si>
  <si>
    <t>TROP VERSE</t>
  </si>
  <si>
    <t>RELEVE MENSUEL DES BAUX : MOIS DE JUIN 2018</t>
  </si>
  <si>
    <t>11/07/18</t>
  </si>
  <si>
    <t>14/07/18</t>
  </si>
  <si>
    <t>CCGIM</t>
  </si>
  <si>
    <t>08511244-09805919</t>
  </si>
  <si>
    <t>20/07/18</t>
  </si>
  <si>
    <t>27/07/2018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</si>
</sst>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Border="1"/>
    <xf numFmtId="0" fontId="1" fillId="0" borderId="0" xfId="0" applyFont="1" applyBorder="1"/>
    <xf numFmtId="0" fontId="10" fillId="0" borderId="1" xfId="0" applyFont="1" applyBorder="1"/>
    <xf numFmtId="3" fontId="0" fillId="0" borderId="0" xfId="0" applyNumberFormat="1"/>
    <xf numFmtId="0" fontId="11" fillId="0" borderId="0" xfId="0" applyFont="1"/>
    <xf numFmtId="165" fontId="11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1" fillId="0" borderId="0" xfId="0" applyFont="1" applyAlignment="1">
      <alignment horizontal="center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115" zoomScaleNormal="115" workbookViewId="0">
      <selection activeCell="A13" sqref="A13:F1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7" t="s">
        <v>175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8" t="s">
        <v>6</v>
      </c>
      <c r="K3" s="138"/>
      <c r="L3" s="138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8" t="s">
        <v>87</v>
      </c>
      <c r="K4" s="138"/>
      <c r="L4" s="138"/>
    </row>
    <row r="5" spans="1:12" ht="18.75" x14ac:dyDescent="0.3">
      <c r="A5" s="100"/>
      <c r="J5" s="140" t="s">
        <v>88</v>
      </c>
      <c r="K5" s="140"/>
      <c r="L5" s="140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9" t="s">
        <v>19</v>
      </c>
      <c r="K6" s="139"/>
      <c r="L6" s="98" t="s">
        <v>20</v>
      </c>
    </row>
    <row r="7" spans="1:12" ht="15.75" x14ac:dyDescent="0.25">
      <c r="A7" s="8">
        <v>1</v>
      </c>
      <c r="B7" s="15" t="s">
        <v>38</v>
      </c>
      <c r="C7" s="60" t="s">
        <v>39</v>
      </c>
      <c r="D7" s="8">
        <v>28226</v>
      </c>
      <c r="E7" s="43" t="s">
        <v>29</v>
      </c>
      <c r="F7" s="10" t="s">
        <v>40</v>
      </c>
      <c r="G7" s="8">
        <v>70000</v>
      </c>
      <c r="H7" s="43"/>
      <c r="I7" s="9"/>
      <c r="J7" s="8"/>
      <c r="K7" s="9"/>
      <c r="L7" s="10" t="s">
        <v>41</v>
      </c>
    </row>
    <row r="8" spans="1:12" ht="15.75" x14ac:dyDescent="0.25">
      <c r="A8" s="8">
        <v>2</v>
      </c>
      <c r="B8" s="7" t="s">
        <v>109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93">
        <v>57636449</v>
      </c>
      <c r="K9" s="12"/>
      <c r="L9" s="10" t="s">
        <v>34</v>
      </c>
    </row>
    <row r="10" spans="1:12" ht="15.75" customHeight="1" x14ac:dyDescent="0.25">
      <c r="A10" s="8">
        <v>4</v>
      </c>
      <c r="B10" s="7" t="s">
        <v>89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93" t="s">
        <v>90</v>
      </c>
      <c r="K10" s="93" t="s">
        <v>91</v>
      </c>
      <c r="L10" s="10" t="s">
        <v>63</v>
      </c>
    </row>
    <row r="11" spans="1:12" ht="15.75" customHeight="1" x14ac:dyDescent="0.25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93" t="s">
        <v>25</v>
      </c>
      <c r="K11" s="99"/>
      <c r="L11" s="13" t="s">
        <v>26</v>
      </c>
    </row>
    <row r="12" spans="1:12" ht="15.75" x14ac:dyDescent="0.25">
      <c r="A12" s="8">
        <v>6</v>
      </c>
      <c r="B12" s="15" t="s">
        <v>102</v>
      </c>
      <c r="C12" s="60" t="s">
        <v>28</v>
      </c>
      <c r="D12" s="8">
        <v>48716</v>
      </c>
      <c r="E12" s="43" t="s">
        <v>29</v>
      </c>
      <c r="F12" s="10" t="s">
        <v>103</v>
      </c>
      <c r="G12" s="8">
        <v>90000</v>
      </c>
      <c r="H12" s="8">
        <v>210000</v>
      </c>
      <c r="I12" s="52"/>
      <c r="J12" s="93" t="s">
        <v>104</v>
      </c>
      <c r="K12" s="93" t="s">
        <v>105</v>
      </c>
      <c r="L12" s="10" t="s">
        <v>106</v>
      </c>
    </row>
    <row r="13" spans="1:12" ht="15" customHeight="1" x14ac:dyDescent="0.25">
      <c r="A13" s="125" t="s">
        <v>42</v>
      </c>
      <c r="B13" s="126"/>
      <c r="C13" s="126"/>
      <c r="D13" s="126"/>
      <c r="E13" s="126"/>
      <c r="F13" s="127"/>
      <c r="G13" s="16">
        <f>SUM(G7:G12)</f>
        <v>440000</v>
      </c>
      <c r="H13" s="17"/>
      <c r="I13" s="16"/>
      <c r="J13" s="18"/>
      <c r="K13" s="18"/>
    </row>
    <row r="14" spans="1:12" ht="15" customHeight="1" x14ac:dyDescent="0.25">
      <c r="A14" s="128" t="s">
        <v>113</v>
      </c>
      <c r="B14" s="129"/>
      <c r="C14" s="129"/>
      <c r="D14" s="129"/>
      <c r="E14" s="129"/>
      <c r="F14" s="130"/>
      <c r="G14" s="19">
        <f>(G13*0.12)</f>
        <v>52800</v>
      </c>
      <c r="H14" s="20"/>
      <c r="I14" s="21"/>
      <c r="J14" s="18"/>
      <c r="K14" s="18"/>
    </row>
    <row r="15" spans="1:12" ht="15" customHeight="1" x14ac:dyDescent="0.25">
      <c r="A15" s="128" t="s">
        <v>131</v>
      </c>
      <c r="B15" s="129"/>
      <c r="C15" s="129"/>
      <c r="D15" s="129"/>
      <c r="E15" s="129"/>
      <c r="F15" s="130"/>
      <c r="G15" s="46">
        <f>G13-G14</f>
        <v>387200</v>
      </c>
      <c r="H15" s="20"/>
      <c r="I15" s="21"/>
      <c r="J15" s="18"/>
      <c r="K15" s="18"/>
    </row>
    <row r="16" spans="1:12" ht="15" customHeight="1" x14ac:dyDescent="0.25">
      <c r="A16" s="131" t="s">
        <v>132</v>
      </c>
      <c r="B16" s="132"/>
      <c r="C16" s="132"/>
      <c r="D16" s="132"/>
      <c r="E16" s="132"/>
      <c r="F16" s="133"/>
      <c r="G16" s="46">
        <f>SUM(G15:G15)</f>
        <v>387200</v>
      </c>
      <c r="H16" s="20"/>
      <c r="I16" s="21"/>
      <c r="J16" s="18"/>
      <c r="K16" s="18"/>
    </row>
    <row r="17" spans="1:14" ht="15" customHeight="1" x14ac:dyDescent="0.25">
      <c r="A17" s="134" t="s">
        <v>133</v>
      </c>
      <c r="B17" s="135"/>
      <c r="C17" s="135"/>
      <c r="D17" s="135"/>
      <c r="E17" s="135"/>
      <c r="F17" s="136"/>
      <c r="G17" s="82">
        <f>G13*0.05</f>
        <v>22000</v>
      </c>
      <c r="H17" s="116">
        <f>SUM(G17:G17)</f>
        <v>22000</v>
      </c>
      <c r="I17" s="117"/>
      <c r="J17" s="22"/>
      <c r="M17" s="19"/>
    </row>
    <row r="18" spans="1:14" ht="15" customHeight="1" x14ac:dyDescent="0.25">
      <c r="A18" s="83">
        <v>1</v>
      </c>
      <c r="B18" s="84" t="s">
        <v>134</v>
      </c>
      <c r="C18" s="83"/>
      <c r="D18" s="85">
        <v>29450</v>
      </c>
      <c r="E18" s="142" t="s">
        <v>135</v>
      </c>
      <c r="F18" s="143"/>
      <c r="G18" s="143"/>
      <c r="H18" s="143"/>
      <c r="I18" s="143"/>
      <c r="J18" s="144" t="s">
        <v>136</v>
      </c>
      <c r="K18" s="144"/>
      <c r="L18" s="144"/>
    </row>
    <row r="19" spans="1:14" ht="15" customHeight="1" x14ac:dyDescent="0.25">
      <c r="A19" s="83">
        <v>2</v>
      </c>
      <c r="B19" s="84" t="s">
        <v>137</v>
      </c>
      <c r="C19" s="83"/>
      <c r="D19" s="85">
        <v>61761</v>
      </c>
      <c r="E19" s="142" t="s">
        <v>135</v>
      </c>
      <c r="F19" s="143"/>
      <c r="G19" s="143"/>
      <c r="H19" s="143"/>
      <c r="I19" s="143"/>
      <c r="J19" s="145" t="s">
        <v>138</v>
      </c>
      <c r="K19" s="145"/>
      <c r="L19" s="145"/>
    </row>
    <row r="20" spans="1:14" ht="7.5" customHeight="1" x14ac:dyDescent="0.25">
      <c r="A20" s="140"/>
      <c r="B20" s="140"/>
      <c r="C20" s="140"/>
      <c r="D20" s="140"/>
      <c r="E20" s="140"/>
      <c r="F20" s="140"/>
      <c r="G20" s="140"/>
      <c r="H20" s="140"/>
      <c r="I20" s="140"/>
    </row>
    <row r="21" spans="1:14" ht="18.75" x14ac:dyDescent="0.25">
      <c r="A21" s="146" t="s">
        <v>111</v>
      </c>
      <c r="B21" s="146"/>
      <c r="C21" s="146"/>
      <c r="D21" s="146"/>
      <c r="E21" s="147">
        <v>264000</v>
      </c>
      <c r="F21" s="148"/>
      <c r="G21" s="148"/>
      <c r="H21" s="148"/>
      <c r="I21" s="61">
        <v>4</v>
      </c>
      <c r="J21" s="149">
        <f>SUM(E21:H21)</f>
        <v>264000</v>
      </c>
      <c r="K21" s="150"/>
    </row>
    <row r="22" spans="1:14" ht="17.25" customHeight="1" x14ac:dyDescent="0.25">
      <c r="A22" s="146" t="s">
        <v>112</v>
      </c>
      <c r="B22" s="146"/>
      <c r="C22" s="146"/>
      <c r="D22" s="146"/>
      <c r="E22" s="147">
        <v>123200</v>
      </c>
      <c r="F22" s="148"/>
      <c r="G22" s="148"/>
      <c r="H22" s="148"/>
      <c r="I22" s="62">
        <v>2</v>
      </c>
      <c r="J22" s="149">
        <f>SUM(E22)</f>
        <v>123200</v>
      </c>
      <c r="K22" s="150"/>
      <c r="M22" s="104"/>
    </row>
    <row r="23" spans="1:14" x14ac:dyDescent="0.25">
      <c r="A23" s="120" t="s">
        <v>96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45"/>
      <c r="N23" s="45"/>
    </row>
    <row r="24" spans="1:14" x14ac:dyDescent="0.25">
      <c r="A24" s="120" t="s">
        <v>140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45"/>
      <c r="N24" s="45"/>
    </row>
    <row r="25" spans="1:14" ht="12.75" customHeight="1" x14ac:dyDescent="0.25">
      <c r="A25" s="120" t="s">
        <v>141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01"/>
      <c r="N25" s="102"/>
    </row>
    <row r="26" spans="1:14" x14ac:dyDescent="0.25">
      <c r="A26" s="120" t="s">
        <v>139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4" x14ac:dyDescent="0.25">
      <c r="A27" s="120" t="s">
        <v>142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8" spans="1:14" x14ac:dyDescent="0.25">
      <c r="A28" s="121" t="s">
        <v>143</v>
      </c>
      <c r="B28" s="121"/>
      <c r="C28" s="121"/>
      <c r="D28" s="121"/>
      <c r="E28" s="122"/>
      <c r="F28" s="88" t="s">
        <v>144</v>
      </c>
      <c r="G28" s="88">
        <f>-61600*7</f>
        <v>-431200</v>
      </c>
    </row>
    <row r="29" spans="1:14" x14ac:dyDescent="0.25">
      <c r="A29" s="123" t="s">
        <v>145</v>
      </c>
      <c r="B29" s="123"/>
      <c r="C29" s="123"/>
      <c r="D29" s="123"/>
      <c r="E29" s="124"/>
      <c r="F29" s="88" t="s">
        <v>146</v>
      </c>
      <c r="G29" s="88">
        <v>490000</v>
      </c>
    </row>
    <row r="30" spans="1:14" x14ac:dyDescent="0.25">
      <c r="F30" s="103" t="s">
        <v>147</v>
      </c>
      <c r="G30" s="21">
        <f>SUM(G28:G29)</f>
        <v>58800</v>
      </c>
    </row>
    <row r="31" spans="1:14" x14ac:dyDescent="0.25">
      <c r="A31" s="118" t="s">
        <v>148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</row>
    <row r="32" spans="1:14" ht="7.5" customHeight="1" x14ac:dyDescent="0.25">
      <c r="E32" s="45"/>
      <c r="F32" s="101"/>
      <c r="G32" s="102"/>
      <c r="H32" s="45"/>
    </row>
    <row r="33" spans="1:12" ht="15.75" x14ac:dyDescent="0.25">
      <c r="A33" s="8"/>
      <c r="B33" s="7" t="s">
        <v>35</v>
      </c>
      <c r="C33" s="60" t="s">
        <v>28</v>
      </c>
      <c r="D33" s="8">
        <v>41788</v>
      </c>
      <c r="E33" s="43" t="s">
        <v>29</v>
      </c>
      <c r="F33" s="10" t="s">
        <v>36</v>
      </c>
      <c r="G33" s="8"/>
      <c r="H33" s="14"/>
      <c r="I33" s="8"/>
      <c r="J33" s="8"/>
      <c r="K33" s="9"/>
      <c r="L33" s="10" t="s">
        <v>37</v>
      </c>
    </row>
    <row r="34" spans="1:12" x14ac:dyDescent="0.25">
      <c r="A34" s="141" t="s">
        <v>149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</row>
  </sheetData>
  <mergeCells count="31">
    <mergeCell ref="A34:L34"/>
    <mergeCell ref="E18:I18"/>
    <mergeCell ref="J18:L18"/>
    <mergeCell ref="E19:I19"/>
    <mergeCell ref="J19:L19"/>
    <mergeCell ref="A20:I20"/>
    <mergeCell ref="A21:D21"/>
    <mergeCell ref="E21:H21"/>
    <mergeCell ref="J21:K21"/>
    <mergeCell ref="A22:D22"/>
    <mergeCell ref="E22:H22"/>
    <mergeCell ref="J22:K22"/>
    <mergeCell ref="A23:L23"/>
    <mergeCell ref="A24:L24"/>
    <mergeCell ref="A1:K1"/>
    <mergeCell ref="J3:L3"/>
    <mergeCell ref="J6:K6"/>
    <mergeCell ref="J5:L5"/>
    <mergeCell ref="J4:L4"/>
    <mergeCell ref="A13:F13"/>
    <mergeCell ref="A14:F14"/>
    <mergeCell ref="A15:F15"/>
    <mergeCell ref="A16:F16"/>
    <mergeCell ref="A17:F17"/>
    <mergeCell ref="H17:I17"/>
    <mergeCell ref="A31:L31"/>
    <mergeCell ref="A26:L26"/>
    <mergeCell ref="A27:L27"/>
    <mergeCell ref="A25:L25"/>
    <mergeCell ref="A28:E28"/>
    <mergeCell ref="A29:E29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16" sqref="F16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52" t="s">
        <v>159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3" ht="18.75" x14ac:dyDescent="0.3">
      <c r="A2" s="2" t="s">
        <v>0</v>
      </c>
      <c r="E2" s="153" t="s">
        <v>97</v>
      </c>
      <c r="F2" s="153"/>
      <c r="G2" s="153"/>
      <c r="H2" s="153"/>
      <c r="I2" s="153"/>
      <c r="J2" s="153"/>
      <c r="K2" s="153" t="s">
        <v>2</v>
      </c>
      <c r="L2" s="153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54" t="s">
        <v>100</v>
      </c>
      <c r="L3" s="154"/>
    </row>
    <row r="4" spans="1:13" ht="18.75" x14ac:dyDescent="0.3">
      <c r="A4" s="2" t="s">
        <v>7</v>
      </c>
      <c r="D4" s="113" t="s">
        <v>43</v>
      </c>
      <c r="E4" s="113"/>
      <c r="F4" s="113"/>
      <c r="G4" s="113"/>
      <c r="H4" s="113" t="s">
        <v>44</v>
      </c>
      <c r="I4" s="113"/>
      <c r="J4" s="113"/>
      <c r="K4" s="138" t="s">
        <v>87</v>
      </c>
      <c r="L4" s="138"/>
      <c r="M4" s="138"/>
    </row>
    <row r="5" spans="1:13" x14ac:dyDescent="0.25">
      <c r="K5" s="151" t="s">
        <v>88</v>
      </c>
      <c r="L5" s="151"/>
      <c r="M5" s="151"/>
    </row>
    <row r="6" spans="1:13" x14ac:dyDescent="0.25">
      <c r="K6" s="111"/>
      <c r="L6" s="111"/>
      <c r="M6" s="114"/>
    </row>
    <row r="7" spans="1:13" ht="12.75" customHeight="1" x14ac:dyDescent="0.25">
      <c r="A7" s="110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120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86</v>
      </c>
      <c r="M7" s="45"/>
    </row>
    <row r="8" spans="1:13" ht="14.25" customHeight="1" x14ac:dyDescent="0.25">
      <c r="A8" s="13">
        <v>1</v>
      </c>
      <c r="B8" s="48" t="s">
        <v>98</v>
      </c>
      <c r="C8" s="30" t="s">
        <v>59</v>
      </c>
      <c r="D8" s="47" t="s">
        <v>99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81" t="s">
        <v>160</v>
      </c>
      <c r="L8" s="55" t="s">
        <v>154</v>
      </c>
    </row>
    <row r="9" spans="1:13" ht="14.25" customHeight="1" x14ac:dyDescent="0.25">
      <c r="A9" s="13">
        <v>2</v>
      </c>
      <c r="B9" s="48" t="s">
        <v>123</v>
      </c>
      <c r="C9" s="30" t="s">
        <v>62</v>
      </c>
      <c r="D9" s="47" t="s">
        <v>124</v>
      </c>
      <c r="E9" s="54">
        <v>35000</v>
      </c>
      <c r="F9" s="54">
        <v>10500</v>
      </c>
      <c r="G9" s="54">
        <v>115500</v>
      </c>
      <c r="H9" s="54"/>
      <c r="I9" s="54">
        <v>35000</v>
      </c>
      <c r="J9" s="54">
        <f t="shared" ref="J9:J12" si="0">SUM(H9:I9)</f>
        <v>35000</v>
      </c>
      <c r="K9" s="81"/>
      <c r="L9" s="55" t="s">
        <v>161</v>
      </c>
    </row>
    <row r="10" spans="1:13" ht="17.25" customHeight="1" x14ac:dyDescent="0.25">
      <c r="A10" s="13">
        <v>3</v>
      </c>
      <c r="B10" s="48" t="s">
        <v>150</v>
      </c>
      <c r="C10" s="30" t="s">
        <v>37</v>
      </c>
      <c r="D10" s="47" t="s">
        <v>151</v>
      </c>
      <c r="E10" s="54">
        <v>70000</v>
      </c>
      <c r="F10" s="54"/>
      <c r="G10" s="54"/>
      <c r="H10" s="54">
        <v>70000</v>
      </c>
      <c r="I10" s="54"/>
      <c r="J10" s="54">
        <f t="shared" si="0"/>
        <v>70000</v>
      </c>
      <c r="K10" s="81" t="s">
        <v>176</v>
      </c>
      <c r="L10" s="55" t="s">
        <v>154</v>
      </c>
    </row>
    <row r="11" spans="1:13" ht="17.25" customHeight="1" x14ac:dyDescent="0.25">
      <c r="A11" s="13">
        <v>4</v>
      </c>
      <c r="B11" s="48" t="s">
        <v>155</v>
      </c>
      <c r="C11" s="30" t="s">
        <v>72</v>
      </c>
      <c r="D11" s="47" t="s">
        <v>95</v>
      </c>
      <c r="E11" s="54">
        <v>120000</v>
      </c>
      <c r="F11" s="54"/>
      <c r="G11" s="54"/>
      <c r="H11" s="54">
        <v>120000</v>
      </c>
      <c r="I11" s="54"/>
      <c r="J11" s="54">
        <f t="shared" si="0"/>
        <v>120000</v>
      </c>
      <c r="K11" s="81" t="s">
        <v>176</v>
      </c>
      <c r="L11" s="55" t="s">
        <v>154</v>
      </c>
    </row>
    <row r="12" spans="1:13" ht="20.25" customHeight="1" x14ac:dyDescent="0.25">
      <c r="A12" s="13">
        <v>5</v>
      </c>
      <c r="B12" s="48" t="s">
        <v>162</v>
      </c>
      <c r="C12" s="30" t="s">
        <v>53</v>
      </c>
      <c r="D12" s="47" t="s">
        <v>163</v>
      </c>
      <c r="E12" s="54">
        <v>30000</v>
      </c>
      <c r="F12" s="108">
        <v>12000</v>
      </c>
      <c r="G12" s="108">
        <v>132000</v>
      </c>
      <c r="H12" s="54">
        <v>30000</v>
      </c>
      <c r="I12" s="54">
        <v>30000</v>
      </c>
      <c r="J12" s="54">
        <f t="shared" si="0"/>
        <v>60000</v>
      </c>
      <c r="K12" s="81" t="s">
        <v>160</v>
      </c>
      <c r="L12" s="55" t="s">
        <v>154</v>
      </c>
    </row>
    <row r="13" spans="1:13" ht="18" customHeight="1" x14ac:dyDescent="0.3">
      <c r="A13" s="150" t="s">
        <v>73</v>
      </c>
      <c r="B13" s="150"/>
      <c r="C13" s="150"/>
      <c r="D13" s="150"/>
      <c r="E13" s="95">
        <f>SUM(E8:E12)</f>
        <v>290000</v>
      </c>
      <c r="F13" s="95">
        <f t="shared" ref="F13" si="1">SUM(F8:F12)</f>
        <v>22500</v>
      </c>
      <c r="G13" s="95">
        <f>SUM(G8:G12)</f>
        <v>247500</v>
      </c>
      <c r="H13" s="95">
        <f t="shared" ref="H13:J13" si="2">SUM(H8:H12)</f>
        <v>255000</v>
      </c>
      <c r="I13" s="95">
        <f t="shared" si="2"/>
        <v>65000</v>
      </c>
      <c r="J13" s="95">
        <f t="shared" si="2"/>
        <v>320000</v>
      </c>
      <c r="K13" s="87" t="s">
        <v>177</v>
      </c>
      <c r="L13" s="32" t="s">
        <v>178</v>
      </c>
    </row>
    <row r="14" spans="1:13" ht="18.75" customHeight="1" x14ac:dyDescent="0.3">
      <c r="A14" s="56"/>
      <c r="B14" s="56"/>
      <c r="C14" s="56"/>
      <c r="D14" s="56"/>
      <c r="E14" s="57"/>
      <c r="F14" s="57"/>
      <c r="G14" s="57"/>
      <c r="H14" s="57"/>
      <c r="I14" s="57"/>
      <c r="J14" s="57"/>
      <c r="K14" s="58"/>
      <c r="L14" s="59"/>
    </row>
    <row r="17" ht="9" customHeight="1" x14ac:dyDescent="0.25"/>
    <row r="19" ht="8.25" customHeight="1" x14ac:dyDescent="0.25"/>
  </sheetData>
  <mergeCells count="7">
    <mergeCell ref="K5:M5"/>
    <mergeCell ref="A13:D13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3" workbookViewId="0">
      <selection activeCell="E29" sqref="E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2" t="s">
        <v>164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4" ht="18.75" x14ac:dyDescent="0.3">
      <c r="A2" s="2" t="s">
        <v>0</v>
      </c>
      <c r="E2" s="153" t="s">
        <v>97</v>
      </c>
      <c r="F2" s="153"/>
      <c r="G2" s="153"/>
      <c r="H2" s="153"/>
      <c r="I2" s="153"/>
      <c r="J2" s="153"/>
      <c r="K2" s="153" t="s">
        <v>2</v>
      </c>
      <c r="L2" s="153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54" t="s">
        <v>100</v>
      </c>
      <c r="L3" s="154"/>
    </row>
    <row r="4" spans="1:14" ht="18.75" x14ac:dyDescent="0.3">
      <c r="A4" s="2" t="s">
        <v>7</v>
      </c>
      <c r="D4" s="113" t="s">
        <v>43</v>
      </c>
      <c r="E4" s="113"/>
      <c r="F4" s="113"/>
      <c r="G4" s="113"/>
      <c r="H4" s="113" t="s">
        <v>44</v>
      </c>
      <c r="I4" s="113"/>
      <c r="J4" s="113"/>
      <c r="K4" s="138" t="s">
        <v>87</v>
      </c>
      <c r="L4" s="138"/>
      <c r="M4" s="138"/>
    </row>
    <row r="5" spans="1:14" x14ac:dyDescent="0.25">
      <c r="K5" s="140" t="s">
        <v>88</v>
      </c>
      <c r="L5" s="140"/>
      <c r="M5" s="151"/>
    </row>
    <row r="6" spans="1:14" x14ac:dyDescent="0.25">
      <c r="A6" s="110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120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86</v>
      </c>
      <c r="M6" s="45"/>
    </row>
    <row r="7" spans="1:14" ht="15.75" x14ac:dyDescent="0.25">
      <c r="A7" s="13">
        <v>1</v>
      </c>
      <c r="B7" s="63" t="s">
        <v>114</v>
      </c>
      <c r="C7" s="64" t="s">
        <v>54</v>
      </c>
      <c r="D7" s="65" t="s">
        <v>115</v>
      </c>
      <c r="E7" s="54">
        <v>30000</v>
      </c>
      <c r="F7" s="54"/>
      <c r="G7" s="54"/>
      <c r="H7" s="54">
        <v>30000</v>
      </c>
      <c r="I7" s="54"/>
      <c r="J7" s="31">
        <f>SUM(H7:I7)</f>
        <v>30000</v>
      </c>
      <c r="K7" s="53" t="s">
        <v>160</v>
      </c>
      <c r="L7" s="97" t="s">
        <v>121</v>
      </c>
    </row>
    <row r="8" spans="1:14" ht="15.75" x14ac:dyDescent="0.25">
      <c r="A8" s="13">
        <v>2</v>
      </c>
      <c r="B8" s="63" t="s">
        <v>107</v>
      </c>
      <c r="C8" s="64" t="s">
        <v>55</v>
      </c>
      <c r="D8" s="65" t="s">
        <v>116</v>
      </c>
      <c r="E8" s="54">
        <v>30000</v>
      </c>
      <c r="F8" s="54">
        <v>9000</v>
      </c>
      <c r="G8" s="54">
        <v>9000</v>
      </c>
      <c r="H8" s="54">
        <v>30000</v>
      </c>
      <c r="I8" s="54"/>
      <c r="J8" s="31">
        <f t="shared" ref="J8:J21" si="0">SUM(H8:I8)</f>
        <v>30000</v>
      </c>
      <c r="K8" s="53" t="s">
        <v>160</v>
      </c>
      <c r="L8" s="97" t="s">
        <v>121</v>
      </c>
      <c r="N8" s="92"/>
    </row>
    <row r="9" spans="1:14" ht="15.75" x14ac:dyDescent="0.25">
      <c r="A9" s="13">
        <v>3</v>
      </c>
      <c r="B9" s="63" t="s">
        <v>56</v>
      </c>
      <c r="C9" s="64" t="s">
        <v>57</v>
      </c>
      <c r="D9" s="65" t="s">
        <v>117</v>
      </c>
      <c r="E9" s="54">
        <v>30000</v>
      </c>
      <c r="F9" s="54">
        <v>342000</v>
      </c>
      <c r="G9" s="54">
        <v>9000</v>
      </c>
      <c r="H9" s="54"/>
      <c r="I9" s="54"/>
      <c r="J9" s="31">
        <f t="shared" si="0"/>
        <v>0</v>
      </c>
      <c r="K9" s="53"/>
      <c r="L9" s="97"/>
    </row>
    <row r="10" spans="1:14" ht="15.75" x14ac:dyDescent="0.25">
      <c r="A10" s="13">
        <v>4</v>
      </c>
      <c r="B10" s="63" t="s">
        <v>93</v>
      </c>
      <c r="C10" s="13" t="s">
        <v>58</v>
      </c>
      <c r="D10" s="65" t="s">
        <v>179</v>
      </c>
      <c r="E10" s="54">
        <v>35000</v>
      </c>
      <c r="F10" s="54">
        <v>42000</v>
      </c>
      <c r="G10" s="54">
        <v>7000</v>
      </c>
      <c r="H10" s="54">
        <v>35000</v>
      </c>
      <c r="I10" s="54"/>
      <c r="J10" s="31">
        <f t="shared" si="0"/>
        <v>35000</v>
      </c>
      <c r="K10" s="53" t="s">
        <v>180</v>
      </c>
      <c r="L10" s="97" t="s">
        <v>154</v>
      </c>
    </row>
    <row r="11" spans="1:14" ht="15.75" x14ac:dyDescent="0.25">
      <c r="A11" s="13">
        <v>5</v>
      </c>
      <c r="B11" s="66" t="s">
        <v>60</v>
      </c>
      <c r="C11" s="64" t="s">
        <v>61</v>
      </c>
      <c r="D11" s="47" t="s">
        <v>118</v>
      </c>
      <c r="E11" s="54">
        <v>30000</v>
      </c>
      <c r="F11" s="54">
        <v>72000</v>
      </c>
      <c r="G11" s="54">
        <v>9000</v>
      </c>
      <c r="H11" s="54">
        <v>30000</v>
      </c>
      <c r="I11" s="54"/>
      <c r="J11" s="31">
        <f t="shared" si="0"/>
        <v>30000</v>
      </c>
      <c r="K11" s="53" t="s">
        <v>176</v>
      </c>
      <c r="L11" s="97" t="s">
        <v>154</v>
      </c>
      <c r="N11" s="92"/>
    </row>
    <row r="12" spans="1:14" ht="15.75" x14ac:dyDescent="0.25">
      <c r="A12" s="13">
        <v>6</v>
      </c>
      <c r="B12" s="63" t="s">
        <v>64</v>
      </c>
      <c r="C12" s="64" t="s">
        <v>65</v>
      </c>
      <c r="D12" s="47" t="s">
        <v>101</v>
      </c>
      <c r="E12" s="54">
        <v>40000</v>
      </c>
      <c r="F12" s="54">
        <v>4000</v>
      </c>
      <c r="G12" s="54">
        <v>4000</v>
      </c>
      <c r="H12" s="54">
        <v>40000</v>
      </c>
      <c r="I12" s="54"/>
      <c r="J12" s="31">
        <f t="shared" si="0"/>
        <v>40000</v>
      </c>
      <c r="K12" s="53" t="s">
        <v>176</v>
      </c>
      <c r="L12" s="97" t="s">
        <v>154</v>
      </c>
    </row>
    <row r="13" spans="1:14" ht="15.75" x14ac:dyDescent="0.25">
      <c r="A13" s="67"/>
      <c r="B13" s="68"/>
      <c r="C13" s="69" t="s">
        <v>66</v>
      </c>
      <c r="D13" s="70"/>
      <c r="E13" s="71"/>
      <c r="F13" s="71"/>
      <c r="G13" s="71"/>
      <c r="H13" s="71"/>
      <c r="I13" s="71"/>
      <c r="J13" s="71">
        <f t="shared" si="0"/>
        <v>0</v>
      </c>
      <c r="K13" s="71"/>
      <c r="L13" s="71"/>
    </row>
    <row r="14" spans="1:14" ht="13.5" customHeight="1" x14ac:dyDescent="0.25">
      <c r="A14" s="13">
        <v>7</v>
      </c>
      <c r="B14" s="63" t="s">
        <v>67</v>
      </c>
      <c r="C14" s="64" t="s">
        <v>68</v>
      </c>
      <c r="D14" s="29" t="s">
        <v>119</v>
      </c>
      <c r="E14" s="54">
        <v>40000</v>
      </c>
      <c r="F14" s="54">
        <v>99000</v>
      </c>
      <c r="G14" s="54">
        <v>12000</v>
      </c>
      <c r="H14" s="54"/>
      <c r="I14" s="54"/>
      <c r="J14" s="31">
        <f t="shared" si="0"/>
        <v>0</v>
      </c>
      <c r="K14" s="53"/>
      <c r="L14" s="97"/>
    </row>
    <row r="15" spans="1:14" ht="18" customHeight="1" x14ac:dyDescent="0.25">
      <c r="A15" s="13">
        <v>8</v>
      </c>
      <c r="B15" s="63" t="s">
        <v>125</v>
      </c>
      <c r="C15" s="64" t="s">
        <v>27</v>
      </c>
      <c r="D15" s="29" t="s">
        <v>126</v>
      </c>
      <c r="E15" s="54">
        <v>61600</v>
      </c>
      <c r="F15" s="54"/>
      <c r="G15" s="54"/>
      <c r="H15" s="54">
        <v>61600</v>
      </c>
      <c r="I15" s="54"/>
      <c r="J15" s="31">
        <f t="shared" si="0"/>
        <v>61600</v>
      </c>
      <c r="K15" s="53"/>
      <c r="L15" s="44" t="s">
        <v>165</v>
      </c>
    </row>
    <row r="16" spans="1:14" ht="18" customHeight="1" x14ac:dyDescent="0.25">
      <c r="A16" s="13">
        <v>9</v>
      </c>
      <c r="B16" s="63" t="s">
        <v>127</v>
      </c>
      <c r="C16" s="64" t="s">
        <v>108</v>
      </c>
      <c r="D16" s="29" t="s">
        <v>128</v>
      </c>
      <c r="E16" s="54">
        <v>61600</v>
      </c>
      <c r="F16" s="54">
        <v>69600</v>
      </c>
      <c r="G16" s="54">
        <v>6400</v>
      </c>
      <c r="H16" s="54"/>
      <c r="I16" s="54"/>
      <c r="J16" s="31">
        <f t="shared" si="0"/>
        <v>0</v>
      </c>
      <c r="K16" s="53"/>
      <c r="L16" s="44"/>
      <c r="N16" s="92"/>
    </row>
    <row r="17" spans="1:12" ht="18" customHeight="1" x14ac:dyDescent="0.25">
      <c r="A17" s="67"/>
      <c r="B17" s="68"/>
      <c r="C17" s="69" t="s">
        <v>92</v>
      </c>
      <c r="D17" s="70"/>
      <c r="E17" s="71"/>
      <c r="F17" s="71"/>
      <c r="G17" s="71"/>
      <c r="H17" s="71"/>
      <c r="I17" s="71"/>
      <c r="J17" s="71">
        <f t="shared" si="0"/>
        <v>0</v>
      </c>
      <c r="K17" s="73"/>
      <c r="L17" s="72" t="s">
        <v>122</v>
      </c>
    </row>
    <row r="18" spans="1:12" ht="18" customHeight="1" x14ac:dyDescent="0.25">
      <c r="A18" s="67"/>
      <c r="B18" s="68"/>
      <c r="C18" s="69" t="s">
        <v>69</v>
      </c>
      <c r="D18" s="68"/>
      <c r="E18" s="74"/>
      <c r="F18" s="68"/>
      <c r="G18" s="68"/>
      <c r="H18" s="74"/>
      <c r="I18" s="71"/>
      <c r="J18" s="71">
        <f t="shared" si="0"/>
        <v>0</v>
      </c>
      <c r="K18" s="75"/>
      <c r="L18" s="72" t="s">
        <v>122</v>
      </c>
    </row>
    <row r="19" spans="1:12" ht="12" customHeight="1" x14ac:dyDescent="0.25">
      <c r="A19" s="67"/>
      <c r="B19" s="68"/>
      <c r="C19" s="69" t="s">
        <v>70</v>
      </c>
      <c r="D19" s="68"/>
      <c r="E19" s="74"/>
      <c r="F19" s="68"/>
      <c r="G19" s="68"/>
      <c r="H19" s="74"/>
      <c r="I19" s="71"/>
      <c r="J19" s="71">
        <f t="shared" si="0"/>
        <v>0</v>
      </c>
      <c r="K19" s="75"/>
      <c r="L19" s="72" t="s">
        <v>122</v>
      </c>
    </row>
    <row r="20" spans="1:12" ht="16.5" customHeight="1" x14ac:dyDescent="0.25">
      <c r="A20" s="67"/>
      <c r="B20" s="68"/>
      <c r="C20" s="69" t="s">
        <v>71</v>
      </c>
      <c r="D20" s="68"/>
      <c r="E20" s="74"/>
      <c r="F20" s="68"/>
      <c r="G20" s="68"/>
      <c r="H20" s="74"/>
      <c r="I20" s="71"/>
      <c r="J20" s="71">
        <f t="shared" si="0"/>
        <v>0</v>
      </c>
      <c r="K20" s="76"/>
      <c r="L20" s="72" t="s">
        <v>122</v>
      </c>
    </row>
    <row r="21" spans="1:12" ht="13.5" customHeight="1" x14ac:dyDescent="0.25">
      <c r="A21" s="30">
        <v>10</v>
      </c>
      <c r="B21" s="48" t="s">
        <v>129</v>
      </c>
      <c r="C21" s="51" t="s">
        <v>110</v>
      </c>
      <c r="D21" s="48" t="s">
        <v>130</v>
      </c>
      <c r="E21" s="31">
        <v>40000</v>
      </c>
      <c r="F21" s="31">
        <v>80000</v>
      </c>
      <c r="G21" s="48"/>
      <c r="H21" s="31"/>
      <c r="I21" s="31">
        <v>40000</v>
      </c>
      <c r="J21" s="31">
        <f t="shared" si="0"/>
        <v>40000</v>
      </c>
      <c r="K21" s="53" t="s">
        <v>166</v>
      </c>
      <c r="L21" s="53" t="s">
        <v>167</v>
      </c>
    </row>
    <row r="22" spans="1:12" ht="13.5" customHeight="1" x14ac:dyDescent="0.25">
      <c r="A22" s="150" t="s">
        <v>73</v>
      </c>
      <c r="B22" s="150"/>
      <c r="C22" s="150"/>
      <c r="D22" s="150"/>
      <c r="E22" s="86">
        <f ca="1">SUM(E7:E25)</f>
        <v>548200</v>
      </c>
      <c r="F22" s="86">
        <f>SUM(F7:F21)</f>
        <v>717600</v>
      </c>
      <c r="G22" s="86">
        <f t="shared" ref="G22:J22" si="1">SUM(G7:G21)</f>
        <v>56400</v>
      </c>
      <c r="H22" s="86">
        <f t="shared" si="1"/>
        <v>226600</v>
      </c>
      <c r="I22" s="95">
        <f t="shared" si="1"/>
        <v>40000</v>
      </c>
      <c r="J22" s="86">
        <f t="shared" si="1"/>
        <v>266600</v>
      </c>
      <c r="K22" s="96" t="s">
        <v>181</v>
      </c>
      <c r="L22" s="112" t="s">
        <v>178</v>
      </c>
    </row>
    <row r="23" spans="1:12" ht="14.25" customHeight="1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</row>
    <row r="24" spans="1:12" ht="17.25" customHeight="1" x14ac:dyDescent="0.25">
      <c r="A24" s="138" t="s">
        <v>168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</row>
    <row r="25" spans="1:12" ht="17.25" customHeight="1" x14ac:dyDescent="0.25">
      <c r="A25" s="30">
        <v>12</v>
      </c>
      <c r="B25" s="77" t="s">
        <v>94</v>
      </c>
      <c r="C25" s="80" t="s">
        <v>72</v>
      </c>
      <c r="D25" s="78" t="s">
        <v>95</v>
      </c>
      <c r="E25" s="31">
        <v>120000</v>
      </c>
      <c r="F25" s="30"/>
      <c r="G25" s="30"/>
      <c r="H25" s="31">
        <v>120000</v>
      </c>
      <c r="I25" s="79"/>
      <c r="J25" s="31">
        <f>SUM(H25:I25)</f>
        <v>120000</v>
      </c>
      <c r="K25" s="53" t="s">
        <v>153</v>
      </c>
      <c r="L25" s="97" t="s">
        <v>154</v>
      </c>
    </row>
    <row r="26" spans="1:12" ht="18.75" customHeight="1" x14ac:dyDescent="0.25">
      <c r="A26" s="141" t="s">
        <v>169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</row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10">
    <mergeCell ref="K5:M5"/>
    <mergeCell ref="A26:L26"/>
    <mergeCell ref="A22:D22"/>
    <mergeCell ref="A23:L23"/>
    <mergeCell ref="A24:L24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topLeftCell="A7" workbookViewId="0">
      <selection activeCell="B17" sqref="B17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52" t="s">
        <v>156</v>
      </c>
      <c r="B1" s="152"/>
      <c r="C1" s="152"/>
      <c r="D1" s="152"/>
      <c r="E1" s="152"/>
      <c r="F1" s="152"/>
      <c r="G1" s="152"/>
      <c r="H1" s="152"/>
      <c r="I1" s="152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43</v>
      </c>
      <c r="C4" s="41"/>
      <c r="D4" s="25" t="s">
        <v>85</v>
      </c>
      <c r="G4" s="25"/>
    </row>
    <row r="5" spans="1:9" ht="18.75" x14ac:dyDescent="0.3">
      <c r="C5" s="156" t="s">
        <v>45</v>
      </c>
      <c r="D5" s="156"/>
      <c r="F5" s="156" t="s">
        <v>46</v>
      </c>
      <c r="G5" s="156"/>
      <c r="H5" s="49" t="s">
        <v>87</v>
      </c>
    </row>
    <row r="6" spans="1:9" x14ac:dyDescent="0.25">
      <c r="H6" s="50" t="s">
        <v>88</v>
      </c>
    </row>
    <row r="7" spans="1:9" ht="18.75" x14ac:dyDescent="0.3">
      <c r="A7" s="32" t="s">
        <v>74</v>
      </c>
      <c r="B7" s="32" t="s">
        <v>75</v>
      </c>
      <c r="C7" s="32" t="s">
        <v>76</v>
      </c>
      <c r="D7" s="33">
        <v>0.05</v>
      </c>
      <c r="E7" s="33">
        <v>0.1</v>
      </c>
      <c r="F7" s="34" t="s">
        <v>77</v>
      </c>
      <c r="G7" s="34" t="s">
        <v>78</v>
      </c>
      <c r="H7" s="35" t="s">
        <v>79</v>
      </c>
    </row>
    <row r="8" spans="1:9" ht="18.75" x14ac:dyDescent="0.3">
      <c r="A8" s="88" t="s">
        <v>152</v>
      </c>
      <c r="B8" s="36">
        <v>266600</v>
      </c>
      <c r="C8" s="23"/>
      <c r="D8" s="37"/>
      <c r="E8" s="37">
        <f>B8*0.1</f>
        <v>26660</v>
      </c>
      <c r="F8" s="37">
        <f>(B8+C8)*0.12</f>
        <v>31992</v>
      </c>
      <c r="G8" s="37"/>
      <c r="H8" s="38">
        <f>B8*0.78</f>
        <v>207948</v>
      </c>
    </row>
    <row r="9" spans="1:9" ht="18.75" x14ac:dyDescent="0.3">
      <c r="A9" s="88" t="s">
        <v>157</v>
      </c>
      <c r="B9" s="36">
        <v>320000</v>
      </c>
      <c r="C9" s="23"/>
      <c r="D9" s="37"/>
      <c r="E9" s="37">
        <f>B9*0.1</f>
        <v>32000</v>
      </c>
      <c r="F9" s="37">
        <f>(B9+C9)*0.12</f>
        <v>38400</v>
      </c>
      <c r="G9" s="37"/>
      <c r="H9" s="38">
        <f>B9*0.78</f>
        <v>249600</v>
      </c>
    </row>
    <row r="10" spans="1:9" ht="18.75" x14ac:dyDescent="0.3">
      <c r="A10" s="23" t="s">
        <v>80</v>
      </c>
      <c r="B10" s="23"/>
      <c r="C10" s="89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 x14ac:dyDescent="0.3">
      <c r="A11" s="23" t="s">
        <v>81</v>
      </c>
      <c r="B11" s="23"/>
      <c r="C11" s="89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 x14ac:dyDescent="0.3">
      <c r="A12" s="32" t="s">
        <v>82</v>
      </c>
      <c r="B12" s="39">
        <f>SUM(B8:B11)</f>
        <v>586600</v>
      </c>
      <c r="C12" s="90">
        <f>SUM(C10:C11)</f>
        <v>440000</v>
      </c>
      <c r="D12" s="38">
        <f>SUM(D10:D11)</f>
        <v>22000</v>
      </c>
      <c r="E12" s="91">
        <f>SUM(E8:E11)</f>
        <v>58660</v>
      </c>
      <c r="F12" s="37">
        <f t="shared" si="0"/>
        <v>123192</v>
      </c>
      <c r="G12" s="38">
        <f>C12*0.88</f>
        <v>387200</v>
      </c>
      <c r="H12" s="38">
        <f>SUM(H8:H11)</f>
        <v>457548</v>
      </c>
    </row>
    <row r="13" spans="1:9" ht="21" x14ac:dyDescent="0.35">
      <c r="A13" s="40" t="s">
        <v>83</v>
      </c>
      <c r="B13" s="38">
        <f>B12+C12</f>
        <v>1026600</v>
      </c>
    </row>
    <row r="14" spans="1:9" ht="21" x14ac:dyDescent="0.35">
      <c r="A14" s="40" t="s">
        <v>84</v>
      </c>
      <c r="B14" s="39">
        <f>D12+E12</f>
        <v>80660</v>
      </c>
    </row>
    <row r="15" spans="1:9" ht="18.75" x14ac:dyDescent="0.3">
      <c r="A15" s="105" t="s">
        <v>170</v>
      </c>
      <c r="B15" s="106">
        <f>B12-B14</f>
        <v>505940</v>
      </c>
    </row>
    <row r="16" spans="1:9" ht="18.75" x14ac:dyDescent="0.3">
      <c r="A16" s="107" t="s">
        <v>158</v>
      </c>
      <c r="B16" s="38">
        <v>390000</v>
      </c>
      <c r="C16" s="94"/>
    </row>
    <row r="17" spans="1:9" ht="18.75" x14ac:dyDescent="0.3">
      <c r="A17" s="109" t="s">
        <v>172</v>
      </c>
      <c r="B17" s="38">
        <f>B15-B16</f>
        <v>115940</v>
      </c>
      <c r="C17" s="158"/>
      <c r="D17" s="155"/>
      <c r="E17" s="155"/>
      <c r="F17" s="155"/>
      <c r="G17" s="155"/>
      <c r="H17" s="155"/>
      <c r="I17" s="94"/>
    </row>
    <row r="18" spans="1:9" ht="18.75" x14ac:dyDescent="0.3">
      <c r="A18" s="109" t="s">
        <v>173</v>
      </c>
      <c r="B18" s="39">
        <v>175000</v>
      </c>
      <c r="C18" s="157"/>
      <c r="D18" s="115"/>
      <c r="E18" s="115"/>
      <c r="F18" s="115"/>
      <c r="G18" s="115"/>
      <c r="H18" s="115"/>
      <c r="I18" s="94"/>
    </row>
    <row r="19" spans="1:9" ht="18.75" x14ac:dyDescent="0.3">
      <c r="A19" s="109" t="s">
        <v>174</v>
      </c>
      <c r="B19" s="39">
        <f>B17-B18</f>
        <v>-59060</v>
      </c>
      <c r="C19" s="157"/>
      <c r="D19" s="115"/>
      <c r="E19" s="115"/>
      <c r="F19" s="115"/>
      <c r="G19" s="115"/>
      <c r="H19" s="115"/>
      <c r="I19" s="94"/>
    </row>
    <row r="20" spans="1:9" ht="15.7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9" x14ac:dyDescent="0.25">
      <c r="A21" s="138"/>
      <c r="B21" s="138"/>
      <c r="C21" s="138"/>
      <c r="D21" s="138"/>
      <c r="E21" s="138"/>
      <c r="F21" s="138"/>
      <c r="G21" s="138"/>
      <c r="H21" s="138"/>
    </row>
    <row r="22" spans="1:9" x14ac:dyDescent="0.25">
      <c r="A22" s="138" t="s">
        <v>171</v>
      </c>
      <c r="B22" s="138"/>
      <c r="C22" s="138"/>
      <c r="D22" s="138"/>
      <c r="E22" s="138"/>
      <c r="F22" s="138"/>
      <c r="G22" s="138"/>
      <c r="H22" s="138"/>
    </row>
    <row r="23" spans="1:9" x14ac:dyDescent="0.25">
      <c r="A23" s="138"/>
      <c r="B23" s="138"/>
      <c r="C23" s="138"/>
      <c r="D23" s="138"/>
      <c r="E23" s="138"/>
      <c r="F23" s="138"/>
      <c r="G23" s="138"/>
      <c r="H23" s="138"/>
    </row>
  </sheetData>
  <mergeCells count="8">
    <mergeCell ref="A23:H23"/>
    <mergeCell ref="C17:H17"/>
    <mergeCell ref="A22:H22"/>
    <mergeCell ref="A1:I1"/>
    <mergeCell ref="C5:D5"/>
    <mergeCell ref="F5:G5"/>
    <mergeCell ref="A20:I20"/>
    <mergeCell ref="A21:H21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JUIN 18</vt:lpstr>
      <vt:lpstr>LOYERS ENCAISSES JUILLET 1-18</vt:lpstr>
      <vt:lpstr>LOYERS ENCAISSES JUIN 2-2018</vt:lpstr>
      <vt:lpstr>BILAN JUIN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2018-07-27T20:53:22Z</cp:lastPrinted>
  <dcterms:created xsi:type="dcterms:W3CDTF">2015-04-15T15:36:35Z</dcterms:created>
  <dcterms:modified xsi:type="dcterms:W3CDTF">2018-07-27T21:05:50Z</dcterms:modified>
</cp:coreProperties>
</file>