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FOFANA KOURANIMA\LES BILANS MENSUELS\"/>
    </mc:Choice>
  </mc:AlternateContent>
  <bookViews>
    <workbookView xWindow="240" yWindow="45" windowWidth="20115" windowHeight="7995" firstSheet="1" activeTab="3"/>
  </bookViews>
  <sheets>
    <sheet name="BAUX DE MARS 18" sheetId="2" r:id="rId1"/>
    <sheet name="LOYERS ENCAISSES AVRIL 1-18" sheetId="4" r:id="rId2"/>
    <sheet name="LOYERS ENCAISSES MARS 2-2018" sheetId="5" r:id="rId3"/>
    <sheet name="BILAN MARS 2018" sheetId="3" r:id="rId4"/>
  </sheets>
  <calcPr calcId="152511"/>
</workbook>
</file>

<file path=xl/calcChain.xml><?xml version="1.0" encoding="utf-8"?>
<calcChain xmlns="http://schemas.openxmlformats.org/spreadsheetml/2006/main">
  <c r="I24" i="5" l="1"/>
  <c r="H24" i="5"/>
  <c r="G24" i="5"/>
  <c r="F24" i="5"/>
  <c r="E24" i="5"/>
  <c r="J23" i="5"/>
  <c r="J22" i="5"/>
  <c r="J21" i="5"/>
  <c r="J20" i="5"/>
  <c r="J19" i="5"/>
  <c r="J18" i="5"/>
  <c r="J17" i="5"/>
  <c r="J16" i="5"/>
  <c r="J15" i="5"/>
  <c r="J13" i="5"/>
  <c r="J11" i="5"/>
  <c r="J10" i="5"/>
  <c r="J9" i="5"/>
  <c r="J8" i="5"/>
  <c r="J7" i="5"/>
  <c r="J24" i="5" s="1"/>
  <c r="J26" i="2" l="1"/>
  <c r="J24" i="2"/>
  <c r="G14" i="2"/>
  <c r="G15" i="2" s="1"/>
  <c r="G16" i="2" s="1"/>
  <c r="G18" i="2" s="1"/>
  <c r="G19" i="2" l="1"/>
  <c r="H19" i="2" s="1"/>
  <c r="I10" i="4"/>
  <c r="H10" i="4"/>
  <c r="G10" i="4"/>
  <c r="E10" i="4"/>
  <c r="J9" i="4"/>
  <c r="J8" i="4"/>
  <c r="J10" i="4" l="1"/>
  <c r="C13" i="3"/>
  <c r="E10" i="3" l="1"/>
  <c r="H9" i="3" l="1"/>
  <c r="F9" i="3"/>
  <c r="E9" i="3"/>
  <c r="B13" i="3" l="1"/>
  <c r="F13" i="3" l="1"/>
  <c r="G13" i="3"/>
  <c r="G11" i="3" l="1"/>
  <c r="G12" i="3"/>
  <c r="H8" i="3" l="1"/>
  <c r="H13" i="3" s="1"/>
  <c r="F11" i="3" l="1"/>
  <c r="F12" i="3"/>
  <c r="F8" i="3"/>
  <c r="D12" i="3" l="1"/>
  <c r="D11" i="3"/>
  <c r="E8" i="3"/>
  <c r="E13" i="3" s="1"/>
  <c r="D13" i="3" l="1"/>
  <c r="B15" i="3" s="1"/>
  <c r="B17" i="3" s="1"/>
  <c r="B14" i="3"/>
</calcChain>
</file>

<file path=xl/sharedStrings.xml><?xml version="1.0" encoding="utf-8"?>
<sst xmlns="http://schemas.openxmlformats.org/spreadsheetml/2006/main" count="257" uniqueCount="183">
  <si>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</si>
  <si>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</si>
  <si>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</si>
  <si>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</si>
  <si>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</si>
  <si>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</si>
  <si>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</si>
  <si>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</si>
  <si>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</si>
  <si>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</si>
  <si>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</si>
  <si>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</si>
  <si>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</si>
  <si>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</si>
  <si>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</si>
  <si>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</si>
  <si>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</si>
  <si>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</si>
  <si>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</si>
  <si>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</si>
  <si>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</si>
  <si>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</si>
  <si>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</si>
  <si>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</si>
  <si>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</si>
  <si>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</si>
  <si>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</si>
  <si>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</si>
  <si>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</si>
  <si>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</si>
  <si>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</si>
  <si>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</si>
  <si>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</si>
  <si>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</si>
  <si>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</si>
  <si>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N'DA KOUADIO</t>
  </si>
  <si>
    <t>2011000852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</si>
  <si>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</si>
  <si>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</si>
  <si>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</si>
  <si>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</si>
  <si>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</si>
  <si>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</si>
  <si>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</si>
  <si>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</si>
  <si>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</si>
  <si>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</si>
  <si>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</si>
  <si>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</si>
  <si>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</si>
  <si>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</si>
  <si>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</si>
  <si>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</si>
  <si>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 xml:space="preserve">EPOUSE IRIE BI GOUANIE 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</si>
  <si>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</si>
  <si>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</si>
  <si>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</si>
  <si>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</si>
  <si>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</si>
  <si>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</si>
  <si>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</si>
  <si>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</si>
  <si>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</si>
  <si>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</si>
  <si>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</si>
  <si>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</si>
  <si>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</si>
  <si>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</si>
  <si>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</si>
  <si>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</si>
  <si>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</si>
  <si>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</si>
  <si>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</si>
  <si>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</si>
  <si>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</si>
  <si>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</si>
  <si>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</si>
  <si>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</si>
  <si>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</si>
  <si>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</si>
  <si>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</si>
  <si>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</si>
  <si>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</si>
  <si>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</si>
  <si>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</si>
  <si>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</si>
  <si>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</si>
  <si>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</si>
  <si>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</si>
  <si>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</si>
  <si>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</si>
  <si>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</si>
  <si>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</si>
  <si>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</si>
  <si>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</si>
  <si>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08511244-56073701</t>
  </si>
  <si>
    <t>DAI FUSHUN (LES CHINOIS)</t>
  </si>
  <si>
    <t>77443174 - 57575225</t>
  </si>
  <si>
    <t>M BLAISE KOFFI 47 12 16 83 OCCUPE L'APPARTEMENT 1D1 EN ACCORD AVEC LE MDL GOUAL HAMED BEN I HORS D'ABIDJAN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</si>
  <si>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</si>
  <si>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</si>
  <si>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</si>
  <si>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</si>
  <si>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</si>
  <si>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</si>
  <si>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</si>
  <si>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</si>
  <si>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</si>
  <si>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</si>
  <si>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</si>
  <si>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47144460-03297692</t>
  </si>
  <si>
    <t>3G2</t>
  </si>
  <si>
    <t>CES DEUX LOYERS SONT PAYES AU DEBUT DU MOIS A CONSOMMER (AU PLUTARD LE 5 DU MOIS)</t>
  </si>
  <si>
    <t>TOURE KOSSA BLE ERIC (SGBCI)</t>
  </si>
  <si>
    <t>3D1</t>
  </si>
  <si>
    <t>BANQUE : SIB</t>
  </si>
  <si>
    <t>BANQUE : SGCI</t>
  </si>
  <si>
    <t>PRELEVEMENT DIRECT DES IMPOTS 12% SUR LES BAUX</t>
  </si>
  <si>
    <t>CCGIM</t>
  </si>
  <si>
    <t>08385976</t>
  </si>
  <si>
    <t>BAH ALLASSANE</t>
  </si>
  <si>
    <t>47135692</t>
  </si>
  <si>
    <t>09241251</t>
  </si>
  <si>
    <t>07678755</t>
  </si>
  <si>
    <t>07595990</t>
  </si>
  <si>
    <t xml:space="preserve">09987300 </t>
  </si>
  <si>
    <t>PENALITES</t>
  </si>
  <si>
    <t>ESPECES</t>
  </si>
  <si>
    <t>STUDIO</t>
  </si>
  <si>
    <t>3D1 LIBERE PAR DIOMANDE  A ÉTÉ PRIS PAR M FOFANA MOUSSA UN POLICIER DEPUIS JUIN 2017</t>
  </si>
  <si>
    <t>AIKPA JEAN</t>
  </si>
  <si>
    <t>08131160-04671127</t>
  </si>
  <si>
    <t xml:space="preserve">RC4: M AIKPA JEAN NOUVEAU LOCATAIRE A PAYE 2 MOIS DE CAUTION ET DEUX MOIS DE LOYER AOUT ET SEPTEMBRE 2017 (70 000 F) 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</si>
  <si>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</si>
  <si>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</si>
  <si>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</si>
  <si>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</si>
  <si>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</si>
  <si>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</si>
  <si>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</si>
  <si>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>REMBOURSEMENT DES 7 MOIS VIRES A LA SGBCI EN QUATRE MOIS (2 X 61 600F)</t>
  </si>
  <si>
    <t xml:space="preserve">MONTANT TOTAL VIRE </t>
  </si>
  <si>
    <t xml:space="preserve">COMMISSION BAUX CCGIM </t>
  </si>
  <si>
    <t xml:space="preserve">COMMISSION REGULARISATION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</si>
  <si>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</si>
  <si>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</si>
  <si>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</si>
  <si>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</si>
  <si>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</si>
  <si>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REGULARISATION VIREE A LA BANQUE : SIB</t>
  </si>
  <si>
    <t>REMBOURSEMENT DE 7 MOIS X 70 000 F CFA DE BAUX VIRES A LA SGBCI POUR M ZAMBLE  A COMPTER DE NOVEMBRE 2017 JUSQU’À FEVRIER 2018 (8X61600 F CFA= 492 800 F CFA)</t>
  </si>
  <si>
    <t>RC4: M AKE EDY STANISLAS HERVE A LIBERE L'APPARTEMENT  LE 5 AOUT 2017 SANS AVOIR FAIT LES RAVAUX. IL PROMET PAYER SES ARRIERES.</t>
  </si>
  <si>
    <t>REGULARISATION BAUX PAYES A LA SIB</t>
  </si>
  <si>
    <t>3D2 OCCUPE PAR LE MDL TANOH N'DRI BERENGER A COMPTER DE SEPTEMBRE 2016 . LA GENDARMERIE A DECIDE PAYER 140 000 F CFA EN 10 MOIS A COMPTER DE FEVRIER 2018</t>
  </si>
  <si>
    <t>LES 140 000 F CFA A RECUPERER  EN DECEMBRE 2018 A LA GENDARMERIE VOIR M DOUMBIA AU 07 62 40 73 (TRAITE LE MERCREDI 17 JANVIER 2018)</t>
  </si>
  <si>
    <t>140 000 F A PRELEVER PENDANT 10 MOIS ACOMPTER DE FEVRIER 2018</t>
  </si>
  <si>
    <t>RELEVE MENSUEL DES BAUX : MOIS DE FEVRIER 2018</t>
  </si>
  <si>
    <t>YOPOUGON NIANGON ACADEMIE 03/18</t>
  </si>
  <si>
    <t>NB. 3D1 LIBERE PAR M  DIOMANDE LOSSENY. IL OCCUPE L'APPARTEMENT 3G2 DE DEUX PIECES. MAI 2017</t>
  </si>
  <si>
    <t>YOPOUGON NIANGON ACADEMIE 04/18</t>
  </si>
  <si>
    <t>VERSE A M FOFANA LE 10/04/2018</t>
  </si>
  <si>
    <t>ETAT DES ENCAISSEMENTS : MOIS DE AVRIL 1 2018</t>
  </si>
  <si>
    <t>10/04/18</t>
  </si>
  <si>
    <t>PAPA FOFANA</t>
  </si>
  <si>
    <t>11/03/18</t>
  </si>
  <si>
    <t>ETAT DES ENCAISSEMENTS : MOIS DE MARS 2 2018</t>
  </si>
  <si>
    <t>13/03/18 OM</t>
  </si>
  <si>
    <t>12/04/18</t>
  </si>
  <si>
    <t>11/04/18</t>
  </si>
  <si>
    <t>04/04/18</t>
  </si>
  <si>
    <t>BHCI 03/18</t>
  </si>
  <si>
    <t>30/03/18 BHCI</t>
  </si>
  <si>
    <t>14/03/18 BHCI</t>
  </si>
  <si>
    <t>20/03/18</t>
  </si>
  <si>
    <t>02/18 BHCI</t>
  </si>
  <si>
    <t>BILAN : MOIS DE MARS 2018</t>
  </si>
  <si>
    <t>NB: PAIEMENT REPPORTE FIN MARS 2018: UN MOIS A ÉTÉ PAYE A LA SIB LES RELIQUAT (58 800 F) PAYE A LA CAISSE SERA RECUPERE A LA FIN AVRIL 2018.</t>
  </si>
  <si>
    <t>NB: M DIOMANDE LOSSENY 3G2 : VERSEMENT DE 61 600 F LOYER DE FEVRIER 2018 CFA VERSES A LA BHCI  LE 14/03/2018</t>
  </si>
  <si>
    <t>NB: M DIOMANDE LOSSENY 3G2 : VERSEMENT DE 62 000 F LOYER DE MARS 2018 CFA VERSES A LA BHCI  LE 30/03/2018</t>
  </si>
  <si>
    <t>NB: M FOFANA MAMADOU 2G2 : VIREMENT DE 61 600 F LOYER DE MARS 2018  A LA BHCI LE 04/04/2018</t>
  </si>
  <si>
    <t>M FOFANA MOUSSA 3D1 : VIREMENT DE 40 000 F CFA LOYER DE FEVRIER 2018 PARVENU A LA BHCI  LE 20/03/2018</t>
  </si>
  <si>
    <t>SOMME A VERSER A LA SIB LE 12/04/2018</t>
  </si>
  <si>
    <t>MONTANT VERSEE: 539 400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</si>
</sst>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/>
    <xf numFmtId="0" fontId="0" fillId="0" borderId="2" xfId="0" applyFont="1" applyBorder="1"/>
    <xf numFmtId="0" fontId="0" fillId="0" borderId="7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164" fontId="0" fillId="0" borderId="0" xfId="0" applyNumberFormat="1"/>
    <xf numFmtId="49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0" fontId="0" fillId="2" borderId="9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165" fontId="11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zoomScale="115" zoomScaleNormal="115" workbookViewId="0">
      <selection activeCell="A32" sqref="A32:L3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 x14ac:dyDescent="0.25">
      <c r="A1" s="124" t="s">
        <v>156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5" t="s">
        <v>6</v>
      </c>
      <c r="K3" s="125"/>
      <c r="L3" s="125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5" t="s">
        <v>88</v>
      </c>
      <c r="K4" s="125"/>
      <c r="L4" s="125"/>
    </row>
    <row r="5" spans="1:12" ht="18.75" x14ac:dyDescent="0.3">
      <c r="A5" s="106"/>
      <c r="J5" s="118" t="s">
        <v>89</v>
      </c>
      <c r="K5" s="118"/>
      <c r="L5" s="118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6" t="s">
        <v>19</v>
      </c>
      <c r="K6" s="126"/>
      <c r="L6" s="104" t="s">
        <v>20</v>
      </c>
    </row>
    <row r="7" spans="1:12" ht="15.75" x14ac:dyDescent="0.25">
      <c r="A7" s="8">
        <v>1</v>
      </c>
      <c r="B7" s="15" t="s">
        <v>38</v>
      </c>
      <c r="C7" s="60" t="s">
        <v>39</v>
      </c>
      <c r="D7" s="8">
        <v>28226</v>
      </c>
      <c r="E7" s="43" t="s">
        <v>29</v>
      </c>
      <c r="F7" s="10" t="s">
        <v>40</v>
      </c>
      <c r="G7" s="8">
        <v>70000</v>
      </c>
      <c r="H7" s="43"/>
      <c r="I7" s="9"/>
      <c r="J7" s="8"/>
      <c r="K7" s="9"/>
      <c r="L7" s="10" t="s">
        <v>41</v>
      </c>
    </row>
    <row r="8" spans="1:12" ht="15.75" x14ac:dyDescent="0.25">
      <c r="A8" s="8">
        <v>2</v>
      </c>
      <c r="B8" s="7" t="s">
        <v>113</v>
      </c>
      <c r="C8" s="60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60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102">
        <v>57636449</v>
      </c>
      <c r="K9" s="9"/>
      <c r="L9" s="10" t="s">
        <v>34</v>
      </c>
    </row>
    <row r="10" spans="1:12" ht="15.75" customHeight="1" x14ac:dyDescent="0.25">
      <c r="A10" s="8">
        <v>4</v>
      </c>
      <c r="B10" s="7" t="s">
        <v>90</v>
      </c>
      <c r="C10" s="60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102" t="s">
        <v>91</v>
      </c>
      <c r="K10" s="102" t="s">
        <v>92</v>
      </c>
      <c r="L10" s="10" t="s">
        <v>64</v>
      </c>
    </row>
    <row r="11" spans="1:12" ht="15.75" customHeight="1" x14ac:dyDescent="0.25">
      <c r="A11" s="8">
        <v>5</v>
      </c>
      <c r="B11" s="7" t="s">
        <v>21</v>
      </c>
      <c r="C11" s="60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102" t="s">
        <v>25</v>
      </c>
      <c r="K11" s="105"/>
      <c r="L11" s="13" t="s">
        <v>26</v>
      </c>
    </row>
    <row r="12" spans="1:12" ht="15.75" x14ac:dyDescent="0.25">
      <c r="A12" s="8">
        <v>6</v>
      </c>
      <c r="B12" s="15" t="s">
        <v>104</v>
      </c>
      <c r="C12" s="60" t="s">
        <v>28</v>
      </c>
      <c r="D12" s="8">
        <v>48716</v>
      </c>
      <c r="E12" s="43" t="s">
        <v>29</v>
      </c>
      <c r="F12" s="10" t="s">
        <v>105</v>
      </c>
      <c r="G12" s="8">
        <v>90000</v>
      </c>
      <c r="H12" s="8">
        <v>210000</v>
      </c>
      <c r="I12" s="52"/>
      <c r="J12" s="102" t="s">
        <v>106</v>
      </c>
      <c r="K12" s="102" t="s">
        <v>107</v>
      </c>
      <c r="L12" s="10" t="s">
        <v>108</v>
      </c>
    </row>
    <row r="13" spans="1:12" ht="15" customHeight="1" x14ac:dyDescent="0.25">
      <c r="A13" s="8">
        <v>7</v>
      </c>
      <c r="B13" s="7" t="s">
        <v>35</v>
      </c>
      <c r="C13" s="60" t="s">
        <v>28</v>
      </c>
      <c r="D13" s="8">
        <v>41788</v>
      </c>
      <c r="E13" s="43" t="s">
        <v>29</v>
      </c>
      <c r="F13" s="10" t="s">
        <v>36</v>
      </c>
      <c r="G13" s="8">
        <v>70000</v>
      </c>
      <c r="H13" s="14"/>
      <c r="I13" s="8"/>
      <c r="J13" s="8"/>
      <c r="K13" s="9"/>
      <c r="L13" s="10" t="s">
        <v>37</v>
      </c>
    </row>
    <row r="14" spans="1:12" ht="15" customHeight="1" x14ac:dyDescent="0.25">
      <c r="A14" s="138" t="s">
        <v>42</v>
      </c>
      <c r="B14" s="139"/>
      <c r="C14" s="139"/>
      <c r="D14" s="139"/>
      <c r="E14" s="139"/>
      <c r="F14" s="140"/>
      <c r="G14" s="16">
        <f>SUM(G7:G13)</f>
        <v>510000</v>
      </c>
      <c r="H14" s="17"/>
      <c r="I14" s="16"/>
      <c r="J14" s="18"/>
      <c r="K14" s="18"/>
    </row>
    <row r="15" spans="1:12" ht="15" customHeight="1" x14ac:dyDescent="0.25">
      <c r="A15" s="141" t="s">
        <v>117</v>
      </c>
      <c r="B15" s="142"/>
      <c r="C15" s="142"/>
      <c r="D15" s="142"/>
      <c r="E15" s="142"/>
      <c r="F15" s="143"/>
      <c r="G15" s="19">
        <f>(G14*0.12)</f>
        <v>61200</v>
      </c>
      <c r="H15" s="20"/>
      <c r="I15" s="21"/>
      <c r="J15" s="18"/>
      <c r="K15" s="18"/>
    </row>
    <row r="16" spans="1:12" ht="15" customHeight="1" x14ac:dyDescent="0.25">
      <c r="A16" s="141" t="s">
        <v>139</v>
      </c>
      <c r="B16" s="142"/>
      <c r="C16" s="142"/>
      <c r="D16" s="142"/>
      <c r="E16" s="142"/>
      <c r="F16" s="143"/>
      <c r="G16" s="46">
        <f>G14-G15</f>
        <v>448800</v>
      </c>
      <c r="H16" s="20"/>
      <c r="I16" s="21"/>
      <c r="J16" s="18"/>
      <c r="K16" s="18"/>
    </row>
    <row r="17" spans="1:12" ht="15" customHeight="1" x14ac:dyDescent="0.25">
      <c r="A17" s="141" t="s">
        <v>140</v>
      </c>
      <c r="B17" s="142"/>
      <c r="C17" s="142"/>
      <c r="D17" s="142"/>
      <c r="E17" s="142"/>
      <c r="F17" s="143"/>
      <c r="G17" s="46"/>
      <c r="H17" s="20"/>
      <c r="I17" s="21"/>
      <c r="J17" s="18"/>
      <c r="K17" s="18"/>
    </row>
    <row r="18" spans="1:12" ht="15" customHeight="1" x14ac:dyDescent="0.25">
      <c r="A18" s="144" t="s">
        <v>141</v>
      </c>
      <c r="B18" s="145"/>
      <c r="C18" s="145"/>
      <c r="D18" s="145"/>
      <c r="E18" s="145"/>
      <c r="F18" s="146"/>
      <c r="G18" s="46">
        <f>SUM(G16:G17)</f>
        <v>448800</v>
      </c>
      <c r="H18" s="20"/>
      <c r="I18" s="21"/>
      <c r="J18" s="18"/>
      <c r="K18" s="18"/>
    </row>
    <row r="19" spans="1:12" ht="15" customHeight="1" x14ac:dyDescent="0.25">
      <c r="A19" s="128" t="s">
        <v>142</v>
      </c>
      <c r="B19" s="129"/>
      <c r="C19" s="129"/>
      <c r="D19" s="129"/>
      <c r="E19" s="129"/>
      <c r="F19" s="130"/>
      <c r="G19" s="84">
        <f>G14*0.05</f>
        <v>25500</v>
      </c>
      <c r="H19" s="131">
        <f>SUM(G19:G20)</f>
        <v>25500</v>
      </c>
      <c r="I19" s="132"/>
      <c r="J19" s="22"/>
    </row>
    <row r="20" spans="1:12" ht="15" customHeight="1" x14ac:dyDescent="0.25">
      <c r="A20" s="135" t="s">
        <v>143</v>
      </c>
      <c r="B20" s="136"/>
      <c r="C20" s="136"/>
      <c r="D20" s="136"/>
      <c r="E20" s="136"/>
      <c r="F20" s="137"/>
      <c r="G20" s="85"/>
      <c r="H20" s="133"/>
      <c r="I20" s="134"/>
      <c r="J20" s="22"/>
    </row>
    <row r="21" spans="1:12" ht="15" customHeight="1" x14ac:dyDescent="0.25">
      <c r="A21" s="86">
        <v>1</v>
      </c>
      <c r="B21" s="87" t="s">
        <v>144</v>
      </c>
      <c r="C21" s="86"/>
      <c r="D21" s="88">
        <v>29450</v>
      </c>
      <c r="E21" s="115" t="s">
        <v>145</v>
      </c>
      <c r="F21" s="116"/>
      <c r="G21" s="116"/>
      <c r="H21" s="116"/>
      <c r="I21" s="116"/>
      <c r="J21" s="127" t="s">
        <v>146</v>
      </c>
      <c r="K21" s="127"/>
      <c r="L21" s="127"/>
    </row>
    <row r="22" spans="1:12" ht="15" customHeight="1" x14ac:dyDescent="0.25">
      <c r="A22" s="86">
        <v>2</v>
      </c>
      <c r="B22" s="87" t="s">
        <v>147</v>
      </c>
      <c r="C22" s="86"/>
      <c r="D22" s="88">
        <v>61761</v>
      </c>
      <c r="E22" s="115" t="s">
        <v>145</v>
      </c>
      <c r="F22" s="116"/>
      <c r="G22" s="116"/>
      <c r="H22" s="116"/>
      <c r="I22" s="116"/>
      <c r="J22" s="117" t="s">
        <v>148</v>
      </c>
      <c r="K22" s="117"/>
      <c r="L22" s="117"/>
    </row>
    <row r="23" spans="1:12" ht="7.5" customHeight="1" x14ac:dyDescent="0.25">
      <c r="A23" s="118"/>
      <c r="B23" s="118"/>
      <c r="C23" s="118"/>
      <c r="D23" s="118"/>
      <c r="E23" s="118"/>
      <c r="F23" s="118"/>
      <c r="G23" s="118"/>
      <c r="H23" s="118"/>
      <c r="I23" s="118"/>
    </row>
    <row r="24" spans="1:12" ht="15.75" x14ac:dyDescent="0.25">
      <c r="A24" s="119" t="s">
        <v>115</v>
      </c>
      <c r="B24" s="119"/>
      <c r="C24" s="119"/>
      <c r="D24" s="119"/>
      <c r="E24" s="120">
        <v>308000</v>
      </c>
      <c r="F24" s="121"/>
      <c r="G24" s="121"/>
      <c r="H24" s="121"/>
      <c r="I24" s="61">
        <v>5</v>
      </c>
      <c r="J24" s="122">
        <f>SUM(E24:H25)</f>
        <v>369600</v>
      </c>
      <c r="K24" s="123"/>
    </row>
    <row r="25" spans="1:12" ht="15.75" x14ac:dyDescent="0.25">
      <c r="A25" s="119" t="s">
        <v>149</v>
      </c>
      <c r="B25" s="119"/>
      <c r="C25" s="119"/>
      <c r="D25" s="119"/>
      <c r="E25" s="120">
        <v>61600</v>
      </c>
      <c r="F25" s="121"/>
      <c r="G25" s="121"/>
      <c r="H25" s="121"/>
      <c r="I25" s="61">
        <v>1</v>
      </c>
      <c r="J25" s="123"/>
      <c r="K25" s="123"/>
    </row>
    <row r="26" spans="1:12" ht="18.75" x14ac:dyDescent="0.25">
      <c r="A26" s="119" t="s">
        <v>116</v>
      </c>
      <c r="B26" s="119"/>
      <c r="C26" s="119"/>
      <c r="D26" s="119"/>
      <c r="E26" s="120">
        <v>123200</v>
      </c>
      <c r="F26" s="121"/>
      <c r="G26" s="121"/>
      <c r="H26" s="121"/>
      <c r="I26" s="62">
        <v>2</v>
      </c>
      <c r="J26" s="122">
        <f>SUM(E26)</f>
        <v>123200</v>
      </c>
      <c r="K26" s="123"/>
    </row>
    <row r="27" spans="1:12" x14ac:dyDescent="0.25">
      <c r="A27" s="147" t="s">
        <v>98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</row>
    <row r="28" spans="1:12" ht="13.5" customHeight="1" x14ac:dyDescent="0.25">
      <c r="A28" s="147" t="s">
        <v>153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</row>
    <row r="29" spans="1:12" x14ac:dyDescent="0.25">
      <c r="A29" s="147" t="s">
        <v>154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</row>
    <row r="30" spans="1:12" x14ac:dyDescent="0.25">
      <c r="A30" s="147" t="s">
        <v>150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</row>
    <row r="31" spans="1:12" x14ac:dyDescent="0.25">
      <c r="A31" s="147" t="s">
        <v>176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</row>
    <row r="32" spans="1:12" x14ac:dyDescent="0.25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</row>
    <row r="33" spans="2:2" ht="21" x14ac:dyDescent="0.35">
      <c r="B33" s="107"/>
    </row>
  </sheetData>
  <mergeCells count="32">
    <mergeCell ref="A32:L32"/>
    <mergeCell ref="A30:L30"/>
    <mergeCell ref="A31:L31"/>
    <mergeCell ref="E26:H26"/>
    <mergeCell ref="J26:K26"/>
    <mergeCell ref="A27:L27"/>
    <mergeCell ref="A29:L29"/>
    <mergeCell ref="A26:D26"/>
    <mergeCell ref="A28:L28"/>
    <mergeCell ref="A1:K1"/>
    <mergeCell ref="J3:L3"/>
    <mergeCell ref="J6:K6"/>
    <mergeCell ref="E21:I21"/>
    <mergeCell ref="J21:L21"/>
    <mergeCell ref="A19:F19"/>
    <mergeCell ref="H19:I20"/>
    <mergeCell ref="A20:F20"/>
    <mergeCell ref="J5:L5"/>
    <mergeCell ref="J4:L4"/>
    <mergeCell ref="A14:F14"/>
    <mergeCell ref="A15:F15"/>
    <mergeCell ref="A16:F16"/>
    <mergeCell ref="A17:F17"/>
    <mergeCell ref="A18:F18"/>
    <mergeCell ref="E22:I22"/>
    <mergeCell ref="J22:L22"/>
    <mergeCell ref="A23:I23"/>
    <mergeCell ref="A24:D24"/>
    <mergeCell ref="E24:H24"/>
    <mergeCell ref="J24:K25"/>
    <mergeCell ref="A25:D25"/>
    <mergeCell ref="E25:H2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K11" sqref="K11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8" t="s">
        <v>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 x14ac:dyDescent="0.3">
      <c r="A2" s="2" t="s">
        <v>0</v>
      </c>
      <c r="E2" s="149" t="s">
        <v>99</v>
      </c>
      <c r="F2" s="149"/>
      <c r="G2" s="149"/>
      <c r="H2" s="149"/>
      <c r="I2" s="149"/>
      <c r="J2" s="149"/>
      <c r="K2" s="149" t="s">
        <v>2</v>
      </c>
      <c r="L2" s="149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50" t="s">
        <v>102</v>
      </c>
      <c r="L3" s="150"/>
    </row>
    <row r="4" spans="1:13" ht="18.75" x14ac:dyDescent="0.3">
      <c r="A4" s="2" t="s">
        <v>7</v>
      </c>
      <c r="D4" s="98" t="s">
        <v>43</v>
      </c>
      <c r="E4" s="98"/>
      <c r="F4" s="98"/>
      <c r="G4" s="98"/>
      <c r="H4" s="98" t="s">
        <v>44</v>
      </c>
      <c r="I4" s="98"/>
      <c r="J4" s="98"/>
      <c r="K4" s="125" t="s">
        <v>88</v>
      </c>
      <c r="L4" s="125"/>
      <c r="M4" s="125"/>
    </row>
    <row r="5" spans="1:13" x14ac:dyDescent="0.25">
      <c r="K5" s="151" t="s">
        <v>89</v>
      </c>
      <c r="L5" s="151"/>
      <c r="M5" s="151"/>
    </row>
    <row r="6" spans="1:13" x14ac:dyDescent="0.25">
      <c r="K6" s="97"/>
      <c r="L6" s="97"/>
      <c r="M6" s="99"/>
    </row>
    <row r="7" spans="1:13" ht="12.75" customHeight="1" x14ac:dyDescent="0.25">
      <c r="A7" s="96" t="s">
        <v>10</v>
      </c>
      <c r="B7" s="26" t="s">
        <v>11</v>
      </c>
      <c r="C7" s="26" t="s">
        <v>47</v>
      </c>
      <c r="D7" s="26" t="s">
        <v>19</v>
      </c>
      <c r="E7" s="26" t="s">
        <v>48</v>
      </c>
      <c r="F7" s="26" t="s">
        <v>126</v>
      </c>
      <c r="G7" s="26" t="s">
        <v>49</v>
      </c>
      <c r="H7" s="27" t="s">
        <v>50</v>
      </c>
      <c r="I7" s="26" t="s">
        <v>17</v>
      </c>
      <c r="J7" s="28" t="s">
        <v>51</v>
      </c>
      <c r="K7" s="26" t="s">
        <v>52</v>
      </c>
      <c r="L7" s="28" t="s">
        <v>87</v>
      </c>
      <c r="M7" s="45"/>
    </row>
    <row r="8" spans="1:13" ht="14.25" customHeight="1" x14ac:dyDescent="0.25">
      <c r="A8" s="13">
        <v>1</v>
      </c>
      <c r="B8" s="48" t="s">
        <v>100</v>
      </c>
      <c r="C8" s="30" t="s">
        <v>60</v>
      </c>
      <c r="D8" s="47" t="s">
        <v>101</v>
      </c>
      <c r="E8" s="54">
        <v>35000</v>
      </c>
      <c r="F8" s="54"/>
      <c r="G8" s="48"/>
      <c r="H8" s="54">
        <v>35000</v>
      </c>
      <c r="I8" s="48"/>
      <c r="J8" s="54">
        <f>SUM(H8:I8)</f>
        <v>35000</v>
      </c>
      <c r="K8" s="82" t="s">
        <v>162</v>
      </c>
      <c r="L8" s="55" t="s">
        <v>163</v>
      </c>
    </row>
    <row r="9" spans="1:13" ht="14.25" customHeight="1" x14ac:dyDescent="0.25">
      <c r="A9" s="13">
        <v>2</v>
      </c>
      <c r="B9" s="48" t="s">
        <v>130</v>
      </c>
      <c r="C9" s="30" t="s">
        <v>63</v>
      </c>
      <c r="D9" s="47" t="s">
        <v>131</v>
      </c>
      <c r="E9" s="54">
        <v>35000</v>
      </c>
      <c r="F9" s="54">
        <v>3500</v>
      </c>
      <c r="G9" s="54">
        <v>38500</v>
      </c>
      <c r="H9" s="54"/>
      <c r="I9" s="54"/>
      <c r="J9" s="54">
        <f t="shared" ref="J9" si="0">SUM(H9:I9)</f>
        <v>0</v>
      </c>
      <c r="K9" s="82"/>
      <c r="L9" s="55"/>
    </row>
    <row r="10" spans="1:13" ht="17.25" customHeight="1" x14ac:dyDescent="0.3">
      <c r="A10" s="123" t="s">
        <v>74</v>
      </c>
      <c r="B10" s="123"/>
      <c r="C10" s="123"/>
      <c r="D10" s="123"/>
      <c r="E10" s="89">
        <f>SUM(E8:E9)</f>
        <v>70000</v>
      </c>
      <c r="F10" s="89"/>
      <c r="G10" s="89">
        <f>SUM(G8:G9)</f>
        <v>38500</v>
      </c>
      <c r="H10" s="89">
        <f t="shared" ref="H10:J10" si="1">SUM(H8:H9)</f>
        <v>35000</v>
      </c>
      <c r="I10" s="89">
        <f t="shared" si="1"/>
        <v>0</v>
      </c>
      <c r="J10" s="89">
        <f t="shared" si="1"/>
        <v>35000</v>
      </c>
      <c r="K10" s="90" t="s">
        <v>164</v>
      </c>
      <c r="L10" s="32" t="s">
        <v>118</v>
      </c>
    </row>
    <row r="11" spans="1:13" ht="20.25" customHeight="1" x14ac:dyDescent="0.3">
      <c r="A11" s="56"/>
      <c r="B11" s="56"/>
      <c r="C11" s="56"/>
      <c r="D11" s="56"/>
      <c r="E11" s="57"/>
      <c r="F11" s="57"/>
      <c r="G11" s="57"/>
      <c r="H11" s="57"/>
      <c r="I11" s="57"/>
      <c r="J11" s="57"/>
      <c r="K11" s="58"/>
      <c r="L11" s="59"/>
    </row>
    <row r="12" spans="1:13" ht="14.25" customHeight="1" x14ac:dyDescent="0.25">
      <c r="A12" s="151" t="s">
        <v>112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</row>
    <row r="13" spans="1:13" ht="24.75" customHeight="1" x14ac:dyDescent="0.25">
      <c r="A13" s="125" t="s">
        <v>151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</row>
    <row r="14" spans="1:13" ht="15.75" x14ac:dyDescent="0.25">
      <c r="A14" s="152" t="s">
        <v>132</v>
      </c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</row>
    <row r="15" spans="1:13" x14ac:dyDescent="0.25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</row>
    <row r="16" spans="1:13" x14ac:dyDescent="0.25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</row>
  </sheetData>
  <mergeCells count="12">
    <mergeCell ref="A16:L16"/>
    <mergeCell ref="A1:K1"/>
    <mergeCell ref="E2:J2"/>
    <mergeCell ref="K2:L2"/>
    <mergeCell ref="K3:L3"/>
    <mergeCell ref="K4:M4"/>
    <mergeCell ref="K5:M5"/>
    <mergeCell ref="A13:L13"/>
    <mergeCell ref="A14:L14"/>
    <mergeCell ref="A15:L15"/>
    <mergeCell ref="A10:D10"/>
    <mergeCell ref="A12:L1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F8" sqref="F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8" t="s">
        <v>165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2" t="s">
        <v>0</v>
      </c>
      <c r="E2" s="149" t="s">
        <v>99</v>
      </c>
      <c r="F2" s="149"/>
      <c r="G2" s="149"/>
      <c r="H2" s="149"/>
      <c r="I2" s="149"/>
      <c r="J2" s="149"/>
      <c r="K2" s="149" t="s">
        <v>2</v>
      </c>
      <c r="L2" s="149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50" t="s">
        <v>102</v>
      </c>
      <c r="L3" s="150"/>
    </row>
    <row r="4" spans="1:14" ht="18.75" x14ac:dyDescent="0.3">
      <c r="A4" s="2" t="s">
        <v>7</v>
      </c>
      <c r="D4" s="109" t="s">
        <v>43</v>
      </c>
      <c r="E4" s="109"/>
      <c r="F4" s="109"/>
      <c r="G4" s="109"/>
      <c r="H4" s="109" t="s">
        <v>44</v>
      </c>
      <c r="I4" s="109"/>
      <c r="J4" s="109"/>
      <c r="K4" s="125" t="s">
        <v>88</v>
      </c>
      <c r="L4" s="125"/>
      <c r="M4" s="125"/>
    </row>
    <row r="5" spans="1:14" x14ac:dyDescent="0.25">
      <c r="K5" s="118" t="s">
        <v>89</v>
      </c>
      <c r="L5" s="118"/>
      <c r="M5" s="151"/>
    </row>
    <row r="6" spans="1:14" x14ac:dyDescent="0.25">
      <c r="A6" s="108" t="s">
        <v>10</v>
      </c>
      <c r="B6" s="26" t="s">
        <v>11</v>
      </c>
      <c r="C6" s="26" t="s">
        <v>47</v>
      </c>
      <c r="D6" s="26" t="s">
        <v>19</v>
      </c>
      <c r="E6" s="26" t="s">
        <v>48</v>
      </c>
      <c r="F6" s="26" t="s">
        <v>49</v>
      </c>
      <c r="G6" s="26" t="s">
        <v>126</v>
      </c>
      <c r="H6" s="27" t="s">
        <v>50</v>
      </c>
      <c r="I6" s="26" t="s">
        <v>17</v>
      </c>
      <c r="J6" s="28" t="s">
        <v>51</v>
      </c>
      <c r="K6" s="26" t="s">
        <v>52</v>
      </c>
      <c r="L6" s="28" t="s">
        <v>87</v>
      </c>
      <c r="M6" s="45"/>
    </row>
    <row r="7" spans="1:14" ht="15.75" x14ac:dyDescent="0.25">
      <c r="A7" s="13">
        <v>1</v>
      </c>
      <c r="B7" s="63" t="s">
        <v>53</v>
      </c>
      <c r="C7" s="64" t="s">
        <v>54</v>
      </c>
      <c r="D7" s="65" t="s">
        <v>119</v>
      </c>
      <c r="E7" s="54">
        <v>30000</v>
      </c>
      <c r="F7" s="54">
        <v>90000</v>
      </c>
      <c r="G7" s="54"/>
      <c r="H7" s="54">
        <v>30000</v>
      </c>
      <c r="I7" s="54">
        <v>90000</v>
      </c>
      <c r="J7" s="31">
        <f>SUM(H7:I7)</f>
        <v>120000</v>
      </c>
      <c r="K7" s="53" t="s">
        <v>162</v>
      </c>
      <c r="L7" s="100" t="s">
        <v>166</v>
      </c>
      <c r="M7" s="101"/>
      <c r="N7" s="101"/>
    </row>
    <row r="8" spans="1:14" ht="15.75" x14ac:dyDescent="0.25">
      <c r="A8" s="13">
        <v>2</v>
      </c>
      <c r="B8" s="63" t="s">
        <v>120</v>
      </c>
      <c r="C8" s="64" t="s">
        <v>55</v>
      </c>
      <c r="D8" s="65" t="s">
        <v>121</v>
      </c>
      <c r="E8" s="54">
        <v>30000</v>
      </c>
      <c r="F8" s="54"/>
      <c r="G8" s="54"/>
      <c r="H8" s="54">
        <v>30000</v>
      </c>
      <c r="I8" s="54"/>
      <c r="J8" s="31">
        <f t="shared" ref="J8:J13" si="0">SUM(H8:I8)</f>
        <v>30000</v>
      </c>
      <c r="K8" s="53" t="s">
        <v>162</v>
      </c>
      <c r="L8" s="44" t="s">
        <v>127</v>
      </c>
    </row>
    <row r="9" spans="1:14" ht="15.75" x14ac:dyDescent="0.25">
      <c r="A9" s="13">
        <v>3</v>
      </c>
      <c r="B9" s="63" t="s">
        <v>109</v>
      </c>
      <c r="C9" s="64" t="s">
        <v>56</v>
      </c>
      <c r="D9" s="65" t="s">
        <v>122</v>
      </c>
      <c r="E9" s="54">
        <v>30000</v>
      </c>
      <c r="F9" s="54">
        <v>9000</v>
      </c>
      <c r="G9" s="54">
        <v>9000</v>
      </c>
      <c r="H9" s="54">
        <v>30000</v>
      </c>
      <c r="I9" s="54"/>
      <c r="J9" s="31">
        <f t="shared" si="0"/>
        <v>30000</v>
      </c>
      <c r="K9" s="53" t="s">
        <v>162</v>
      </c>
      <c r="L9" s="44" t="s">
        <v>127</v>
      </c>
      <c r="N9" s="101"/>
    </row>
    <row r="10" spans="1:14" ht="15.75" x14ac:dyDescent="0.25">
      <c r="A10" s="13">
        <v>4</v>
      </c>
      <c r="B10" s="63" t="s">
        <v>57</v>
      </c>
      <c r="C10" s="64" t="s">
        <v>58</v>
      </c>
      <c r="D10" s="65" t="s">
        <v>123</v>
      </c>
      <c r="E10" s="54">
        <v>30000</v>
      </c>
      <c r="F10" s="54">
        <v>209000</v>
      </c>
      <c r="G10" s="54">
        <v>6000</v>
      </c>
      <c r="H10" s="54"/>
      <c r="I10" s="54"/>
      <c r="J10" s="31">
        <f t="shared" si="0"/>
        <v>0</v>
      </c>
      <c r="K10" s="53"/>
      <c r="L10" s="44"/>
    </row>
    <row r="11" spans="1:14" ht="15.75" x14ac:dyDescent="0.25">
      <c r="A11" s="13">
        <v>5</v>
      </c>
      <c r="B11" s="63" t="s">
        <v>94</v>
      </c>
      <c r="C11" s="13" t="s">
        <v>59</v>
      </c>
      <c r="D11" s="65" t="s">
        <v>95</v>
      </c>
      <c r="E11" s="54">
        <v>35000</v>
      </c>
      <c r="F11" s="54">
        <v>42000</v>
      </c>
      <c r="G11" s="54">
        <v>7000</v>
      </c>
      <c r="H11" s="54">
        <v>35000</v>
      </c>
      <c r="I11" s="54"/>
      <c r="J11" s="31">
        <f t="shared" si="0"/>
        <v>35000</v>
      </c>
      <c r="K11" s="53" t="s">
        <v>162</v>
      </c>
      <c r="L11" s="114" t="s">
        <v>163</v>
      </c>
    </row>
    <row r="12" spans="1:14" ht="15.75" x14ac:dyDescent="0.25">
      <c r="A12" s="13">
        <v>6</v>
      </c>
      <c r="B12" s="66" t="s">
        <v>61</v>
      </c>
      <c r="C12" s="64" t="s">
        <v>62</v>
      </c>
      <c r="D12" s="47" t="s">
        <v>124</v>
      </c>
      <c r="E12" s="54">
        <v>30000</v>
      </c>
      <c r="F12" s="54">
        <v>72000</v>
      </c>
      <c r="G12" s="54">
        <v>9000</v>
      </c>
      <c r="H12" s="54">
        <v>30000</v>
      </c>
      <c r="I12" s="54"/>
      <c r="J12" s="31">
        <v>30000</v>
      </c>
      <c r="K12" s="53" t="s">
        <v>167</v>
      </c>
      <c r="L12" s="114" t="s">
        <v>163</v>
      </c>
      <c r="N12" s="101"/>
    </row>
    <row r="13" spans="1:14" ht="15.75" x14ac:dyDescent="0.25">
      <c r="A13" s="13">
        <v>7</v>
      </c>
      <c r="B13" s="63" t="s">
        <v>65</v>
      </c>
      <c r="C13" s="64" t="s">
        <v>66</v>
      </c>
      <c r="D13" s="47" t="s">
        <v>103</v>
      </c>
      <c r="E13" s="54">
        <v>40000</v>
      </c>
      <c r="F13" s="54">
        <v>4000</v>
      </c>
      <c r="G13" s="54">
        <v>4000</v>
      </c>
      <c r="H13" s="54">
        <v>40000</v>
      </c>
      <c r="I13" s="54"/>
      <c r="J13" s="31">
        <f t="shared" si="0"/>
        <v>40000</v>
      </c>
      <c r="K13" s="53" t="s">
        <v>168</v>
      </c>
      <c r="L13" s="114" t="s">
        <v>163</v>
      </c>
    </row>
    <row r="14" spans="1:14" ht="13.5" customHeight="1" x14ac:dyDescent="0.25">
      <c r="A14" s="67"/>
      <c r="B14" s="68"/>
      <c r="C14" s="69" t="s">
        <v>67</v>
      </c>
      <c r="D14" s="70"/>
      <c r="E14" s="71"/>
      <c r="F14" s="71"/>
      <c r="G14" s="71"/>
      <c r="H14" s="71"/>
      <c r="I14" s="71"/>
      <c r="J14" s="71"/>
      <c r="K14" s="71"/>
      <c r="L14" s="72"/>
    </row>
    <row r="15" spans="1:14" ht="18" customHeight="1" x14ac:dyDescent="0.25">
      <c r="A15" s="13">
        <v>8</v>
      </c>
      <c r="B15" s="63" t="s">
        <v>68</v>
      </c>
      <c r="C15" s="64" t="s">
        <v>69</v>
      </c>
      <c r="D15" s="29" t="s">
        <v>125</v>
      </c>
      <c r="E15" s="54">
        <v>40000</v>
      </c>
      <c r="F15" s="54">
        <v>99000</v>
      </c>
      <c r="G15" s="54">
        <v>12000</v>
      </c>
      <c r="H15" s="54">
        <v>40000</v>
      </c>
      <c r="I15" s="54"/>
      <c r="J15" s="71">
        <f t="shared" ref="J15:J23" si="1">SUM(H15:I15)</f>
        <v>40000</v>
      </c>
      <c r="K15" s="53" t="s">
        <v>162</v>
      </c>
      <c r="L15" s="44" t="s">
        <v>127</v>
      </c>
    </row>
    <row r="16" spans="1:14" ht="18" customHeight="1" x14ac:dyDescent="0.25">
      <c r="A16" s="13">
        <v>9</v>
      </c>
      <c r="B16" s="63" t="s">
        <v>133</v>
      </c>
      <c r="C16" s="64" t="s">
        <v>27</v>
      </c>
      <c r="D16" s="29" t="s">
        <v>134</v>
      </c>
      <c r="E16" s="54">
        <v>61600</v>
      </c>
      <c r="F16" s="54"/>
      <c r="G16" s="54"/>
      <c r="H16" s="54">
        <v>61600</v>
      </c>
      <c r="I16" s="54"/>
      <c r="J16" s="71">
        <f t="shared" si="1"/>
        <v>61600</v>
      </c>
      <c r="K16" s="53" t="s">
        <v>169</v>
      </c>
      <c r="L16" s="44" t="s">
        <v>170</v>
      </c>
    </row>
    <row r="17" spans="1:14" ht="18" customHeight="1" x14ac:dyDescent="0.25">
      <c r="A17" s="13">
        <v>10</v>
      </c>
      <c r="B17" s="63" t="s">
        <v>135</v>
      </c>
      <c r="C17" s="64" t="s">
        <v>111</v>
      </c>
      <c r="D17" s="29" t="s">
        <v>136</v>
      </c>
      <c r="E17" s="54">
        <v>61600</v>
      </c>
      <c r="F17" s="54">
        <v>4800</v>
      </c>
      <c r="G17" s="54"/>
      <c r="H17" s="54">
        <v>62000</v>
      </c>
      <c r="I17" s="54">
        <v>61600</v>
      </c>
      <c r="J17" s="31">
        <f t="shared" si="1"/>
        <v>123600</v>
      </c>
      <c r="K17" s="82" t="s">
        <v>171</v>
      </c>
      <c r="L17" s="82" t="s">
        <v>172</v>
      </c>
      <c r="N17" s="101"/>
    </row>
    <row r="18" spans="1:14" ht="18" customHeight="1" x14ac:dyDescent="0.25">
      <c r="A18" s="67"/>
      <c r="B18" s="68"/>
      <c r="C18" s="69" t="s">
        <v>93</v>
      </c>
      <c r="D18" s="70"/>
      <c r="E18" s="71"/>
      <c r="F18" s="71"/>
      <c r="G18" s="71"/>
      <c r="H18" s="71"/>
      <c r="I18" s="71"/>
      <c r="J18" s="71">
        <f t="shared" si="1"/>
        <v>0</v>
      </c>
      <c r="K18" s="73"/>
      <c r="L18" s="72" t="s">
        <v>128</v>
      </c>
    </row>
    <row r="19" spans="1:14" ht="12" customHeight="1" x14ac:dyDescent="0.25">
      <c r="A19" s="67"/>
      <c r="B19" s="68"/>
      <c r="C19" s="69" t="s">
        <v>70</v>
      </c>
      <c r="D19" s="68"/>
      <c r="E19" s="74"/>
      <c r="F19" s="68"/>
      <c r="G19" s="68"/>
      <c r="H19" s="74"/>
      <c r="I19" s="71"/>
      <c r="J19" s="71">
        <f t="shared" si="1"/>
        <v>0</v>
      </c>
      <c r="K19" s="75"/>
      <c r="L19" s="72" t="s">
        <v>128</v>
      </c>
    </row>
    <row r="20" spans="1:14" ht="16.5" customHeight="1" x14ac:dyDescent="0.25">
      <c r="A20" s="67"/>
      <c r="B20" s="68"/>
      <c r="C20" s="69" t="s">
        <v>71</v>
      </c>
      <c r="D20" s="68"/>
      <c r="E20" s="74"/>
      <c r="F20" s="68"/>
      <c r="G20" s="68"/>
      <c r="H20" s="74"/>
      <c r="I20" s="71"/>
      <c r="J20" s="71">
        <f t="shared" si="1"/>
        <v>0</v>
      </c>
      <c r="K20" s="75"/>
      <c r="L20" s="72" t="s">
        <v>128</v>
      </c>
    </row>
    <row r="21" spans="1:14" ht="13.5" customHeight="1" x14ac:dyDescent="0.25">
      <c r="A21" s="67"/>
      <c r="B21" s="68"/>
      <c r="C21" s="69" t="s">
        <v>72</v>
      </c>
      <c r="D21" s="68"/>
      <c r="E21" s="74"/>
      <c r="F21" s="68"/>
      <c r="G21" s="68"/>
      <c r="H21" s="74"/>
      <c r="I21" s="71"/>
      <c r="J21" s="71">
        <f t="shared" si="1"/>
        <v>0</v>
      </c>
      <c r="K21" s="76"/>
      <c r="L21" s="72" t="s">
        <v>128</v>
      </c>
    </row>
    <row r="22" spans="1:14" ht="13.5" customHeight="1" x14ac:dyDescent="0.25">
      <c r="A22" s="30">
        <v>11</v>
      </c>
      <c r="B22" s="48" t="s">
        <v>137</v>
      </c>
      <c r="C22" s="51" t="s">
        <v>114</v>
      </c>
      <c r="D22" s="48" t="s">
        <v>138</v>
      </c>
      <c r="E22" s="31">
        <v>40000</v>
      </c>
      <c r="F22" s="31">
        <v>80000</v>
      </c>
      <c r="G22" s="48"/>
      <c r="H22" s="31"/>
      <c r="I22" s="31">
        <v>40000</v>
      </c>
      <c r="J22" s="31">
        <f t="shared" si="1"/>
        <v>40000</v>
      </c>
      <c r="K22" s="53" t="s">
        <v>173</v>
      </c>
      <c r="L22" s="53" t="s">
        <v>174</v>
      </c>
    </row>
    <row r="23" spans="1:14" ht="14.25" customHeight="1" x14ac:dyDescent="0.25">
      <c r="A23" s="30">
        <v>12</v>
      </c>
      <c r="B23" s="77" t="s">
        <v>96</v>
      </c>
      <c r="C23" s="80" t="s">
        <v>73</v>
      </c>
      <c r="D23" s="78" t="s">
        <v>97</v>
      </c>
      <c r="E23" s="31">
        <v>120000</v>
      </c>
      <c r="F23" s="30"/>
      <c r="G23" s="30"/>
      <c r="H23" s="31">
        <v>120000</v>
      </c>
      <c r="I23" s="79"/>
      <c r="J23" s="31">
        <f t="shared" si="1"/>
        <v>120000</v>
      </c>
      <c r="K23" s="53" t="s">
        <v>167</v>
      </c>
      <c r="L23" s="114" t="s">
        <v>163</v>
      </c>
      <c r="M23" s="81"/>
    </row>
    <row r="24" spans="1:14" ht="17.25" customHeight="1" x14ac:dyDescent="0.3">
      <c r="A24" s="123" t="s">
        <v>74</v>
      </c>
      <c r="B24" s="123"/>
      <c r="C24" s="123"/>
      <c r="D24" s="123"/>
      <c r="E24" s="89">
        <f t="shared" ref="E24:J24" si="2">SUM(E7:E23)</f>
        <v>548200</v>
      </c>
      <c r="F24" s="89">
        <f t="shared" si="2"/>
        <v>609800</v>
      </c>
      <c r="G24" s="89">
        <f t="shared" si="2"/>
        <v>47000</v>
      </c>
      <c r="H24" s="89">
        <f t="shared" si="2"/>
        <v>478600</v>
      </c>
      <c r="I24" s="111">
        <f t="shared" si="2"/>
        <v>191600</v>
      </c>
      <c r="J24" s="89">
        <f t="shared" si="2"/>
        <v>670200</v>
      </c>
      <c r="K24" s="112" t="s">
        <v>167</v>
      </c>
      <c r="L24" s="32" t="s">
        <v>118</v>
      </c>
    </row>
    <row r="25" spans="1:14" ht="17.25" customHeight="1" x14ac:dyDescent="0.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</row>
    <row r="26" spans="1:14" ht="9.75" customHeight="1" x14ac:dyDescent="0.25"/>
    <row r="27" spans="1:14" ht="17.25" customHeight="1" x14ac:dyDescent="0.25">
      <c r="A27" s="152" t="s">
        <v>158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</row>
    <row r="28" spans="1:14" ht="6" customHeight="1" x14ac:dyDescent="0.25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</row>
    <row r="29" spans="1:14" ht="12.75" customHeight="1" x14ac:dyDescent="0.2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4" ht="12.75" customHeight="1" x14ac:dyDescent="0.25">
      <c r="A30" s="125" t="s">
        <v>129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</row>
    <row r="31" spans="1:14" ht="6" customHeight="1" x14ac:dyDescent="0.25"/>
    <row r="32" spans="1:14" ht="15.75" x14ac:dyDescent="0.25">
      <c r="B32" s="77" t="s">
        <v>104</v>
      </c>
      <c r="C32" s="30" t="s">
        <v>108</v>
      </c>
      <c r="D32" s="78" t="s">
        <v>110</v>
      </c>
      <c r="E32" s="153">
        <v>210000</v>
      </c>
      <c r="F32" s="155"/>
      <c r="G32" s="153" t="s">
        <v>155</v>
      </c>
      <c r="H32" s="154"/>
      <c r="I32" s="154"/>
      <c r="J32" s="154"/>
      <c r="K32" s="154"/>
      <c r="L32" s="155"/>
    </row>
  </sheetData>
  <mergeCells count="13">
    <mergeCell ref="G32:L32"/>
    <mergeCell ref="A1:K1"/>
    <mergeCell ref="E2:J2"/>
    <mergeCell ref="K2:L2"/>
    <mergeCell ref="K3:L3"/>
    <mergeCell ref="K4:M4"/>
    <mergeCell ref="A30:L30"/>
    <mergeCell ref="K5:M5"/>
    <mergeCell ref="A27:L27"/>
    <mergeCell ref="A24:D24"/>
    <mergeCell ref="A25:L25"/>
    <mergeCell ref="A28:L28"/>
    <mergeCell ref="E32:F3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A21" sqref="A21:H21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48" t="s">
        <v>175</v>
      </c>
      <c r="B1" s="148"/>
      <c r="C1" s="148"/>
      <c r="D1" s="148"/>
      <c r="E1" s="148"/>
      <c r="F1" s="148"/>
      <c r="G1" s="148"/>
      <c r="H1" s="148"/>
      <c r="I1" s="148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43</v>
      </c>
      <c r="C4" s="41"/>
      <c r="D4" s="25" t="s">
        <v>86</v>
      </c>
      <c r="G4" s="25"/>
    </row>
    <row r="5" spans="1:9" ht="18.75" x14ac:dyDescent="0.3">
      <c r="C5" s="159" t="s">
        <v>45</v>
      </c>
      <c r="D5" s="159"/>
      <c r="F5" s="159" t="s">
        <v>46</v>
      </c>
      <c r="G5" s="159"/>
      <c r="H5" s="49" t="s">
        <v>88</v>
      </c>
    </row>
    <row r="6" spans="1:9" x14ac:dyDescent="0.25">
      <c r="H6" s="50" t="s">
        <v>89</v>
      </c>
    </row>
    <row r="7" spans="1:9" ht="18.75" x14ac:dyDescent="0.3">
      <c r="A7" s="32" t="s">
        <v>75</v>
      </c>
      <c r="B7" s="32" t="s">
        <v>76</v>
      </c>
      <c r="C7" s="32" t="s">
        <v>77</v>
      </c>
      <c r="D7" s="33">
        <v>0.05</v>
      </c>
      <c r="E7" s="33">
        <v>0.1</v>
      </c>
      <c r="F7" s="34" t="s">
        <v>78</v>
      </c>
      <c r="G7" s="34" t="s">
        <v>79</v>
      </c>
      <c r="H7" s="35" t="s">
        <v>80</v>
      </c>
    </row>
    <row r="8" spans="1:9" ht="18.75" x14ac:dyDescent="0.3">
      <c r="A8" s="92" t="s">
        <v>157</v>
      </c>
      <c r="B8" s="36">
        <v>670200</v>
      </c>
      <c r="C8" s="23"/>
      <c r="D8" s="37"/>
      <c r="E8" s="37">
        <f>B8*0.1</f>
        <v>67020</v>
      </c>
      <c r="F8" s="37">
        <f>(B8+C8)*0.12</f>
        <v>80424</v>
      </c>
      <c r="G8" s="37"/>
      <c r="H8" s="38">
        <f>B8*0.78</f>
        <v>522756</v>
      </c>
    </row>
    <row r="9" spans="1:9" ht="18.75" x14ac:dyDescent="0.3">
      <c r="A9" s="92" t="s">
        <v>159</v>
      </c>
      <c r="B9" s="36">
        <v>35000</v>
      </c>
      <c r="C9" s="23"/>
      <c r="D9" s="37"/>
      <c r="E9" s="37">
        <f>B9*0.1</f>
        <v>3500</v>
      </c>
      <c r="F9" s="37">
        <f>(B9+C9)*0.12</f>
        <v>4200</v>
      </c>
      <c r="G9" s="37"/>
      <c r="H9" s="38">
        <f>B9*0.78</f>
        <v>27300</v>
      </c>
    </row>
    <row r="10" spans="1:9" ht="18.75" x14ac:dyDescent="0.3">
      <c r="A10" s="91" t="s">
        <v>152</v>
      </c>
      <c r="C10" s="93"/>
      <c r="D10" s="37"/>
      <c r="E10" s="37">
        <f>C10*0.1</f>
        <v>0</v>
      </c>
      <c r="F10" s="37"/>
      <c r="G10" s="37"/>
      <c r="H10" s="38"/>
    </row>
    <row r="11" spans="1:9" ht="18.75" x14ac:dyDescent="0.3">
      <c r="A11" s="23" t="s">
        <v>81</v>
      </c>
      <c r="B11" s="23"/>
      <c r="C11" s="93">
        <v>140000</v>
      </c>
      <c r="D11" s="36">
        <f>C11*0.05</f>
        <v>7000</v>
      </c>
      <c r="E11" s="37"/>
      <c r="F11" s="37">
        <f t="shared" ref="F11:F13" si="0">(B11+C11)*0.12</f>
        <v>16800</v>
      </c>
      <c r="G11" s="38">
        <f t="shared" ref="G11:G12" si="1">C11*0.88</f>
        <v>123200</v>
      </c>
      <c r="H11" s="38"/>
    </row>
    <row r="12" spans="1:9" ht="18.75" x14ac:dyDescent="0.3">
      <c r="A12" s="23" t="s">
        <v>82</v>
      </c>
      <c r="B12" s="23"/>
      <c r="C12" s="93">
        <v>370000</v>
      </c>
      <c r="D12" s="36">
        <f>C12*0.05</f>
        <v>18500</v>
      </c>
      <c r="E12" s="37"/>
      <c r="F12" s="37">
        <f t="shared" si="0"/>
        <v>44400</v>
      </c>
      <c r="G12" s="38">
        <f t="shared" si="1"/>
        <v>325600</v>
      </c>
      <c r="H12" s="37"/>
    </row>
    <row r="13" spans="1:9" ht="18.75" x14ac:dyDescent="0.3">
      <c r="A13" s="32" t="s">
        <v>83</v>
      </c>
      <c r="B13" s="39">
        <f>SUM(B8:B12)</f>
        <v>705200</v>
      </c>
      <c r="C13" s="94">
        <f>SUM(C10:C12)</f>
        <v>510000</v>
      </c>
      <c r="D13" s="38">
        <f>SUM(D11:D12)</f>
        <v>25500</v>
      </c>
      <c r="E13" s="95">
        <f>SUM(E8:E12)</f>
        <v>70520</v>
      </c>
      <c r="F13" s="37">
        <f t="shared" si="0"/>
        <v>145824</v>
      </c>
      <c r="G13" s="38">
        <f>C13*0.88</f>
        <v>448800</v>
      </c>
      <c r="H13" s="38">
        <f>SUM(H8:H12)</f>
        <v>550056</v>
      </c>
    </row>
    <row r="14" spans="1:9" ht="21" x14ac:dyDescent="0.35">
      <c r="A14" s="40" t="s">
        <v>84</v>
      </c>
      <c r="B14" s="38">
        <f>B13+C13</f>
        <v>1215200</v>
      </c>
    </row>
    <row r="15" spans="1:9" ht="21" x14ac:dyDescent="0.35">
      <c r="A15" s="40" t="s">
        <v>85</v>
      </c>
      <c r="B15" s="39">
        <f>D13+E13</f>
        <v>96020</v>
      </c>
    </row>
    <row r="16" spans="1:9" ht="18.75" x14ac:dyDescent="0.3">
      <c r="A16" s="113" t="s">
        <v>160</v>
      </c>
      <c r="B16" s="38">
        <v>70000</v>
      </c>
    </row>
    <row r="17" spans="1:9" ht="18.75" x14ac:dyDescent="0.3">
      <c r="A17" s="83" t="s">
        <v>181</v>
      </c>
      <c r="B17" s="39">
        <f>B13-B15-B16</f>
        <v>539180</v>
      </c>
      <c r="C17" s="157" t="s">
        <v>182</v>
      </c>
      <c r="D17" s="158"/>
      <c r="E17" s="158"/>
      <c r="F17" s="158"/>
      <c r="G17" s="158"/>
      <c r="H17" s="158"/>
      <c r="I17" s="103"/>
    </row>
    <row r="18" spans="1:9" ht="15.75" customHeight="1" x14ac:dyDescent="0.25">
      <c r="A18" s="160"/>
      <c r="B18" s="160"/>
      <c r="C18" s="160"/>
      <c r="D18" s="160"/>
      <c r="E18" s="160"/>
      <c r="F18" s="160"/>
      <c r="G18" s="160"/>
      <c r="H18" s="160"/>
      <c r="I18" s="160"/>
    </row>
    <row r="19" spans="1:9" x14ac:dyDescent="0.25">
      <c r="A19" s="125" t="s">
        <v>177</v>
      </c>
      <c r="B19" s="125"/>
      <c r="C19" s="125"/>
      <c r="D19" s="125"/>
      <c r="E19" s="125"/>
      <c r="F19" s="125"/>
      <c r="G19" s="125"/>
      <c r="H19" s="125"/>
    </row>
    <row r="20" spans="1:9" x14ac:dyDescent="0.25">
      <c r="A20" s="125" t="s">
        <v>178</v>
      </c>
      <c r="B20" s="125"/>
      <c r="C20" s="125"/>
      <c r="D20" s="125"/>
      <c r="E20" s="125"/>
      <c r="F20" s="125"/>
      <c r="G20" s="125"/>
      <c r="H20" s="125"/>
    </row>
    <row r="21" spans="1:9" x14ac:dyDescent="0.25">
      <c r="A21" s="125" t="s">
        <v>179</v>
      </c>
      <c r="B21" s="125"/>
      <c r="C21" s="125"/>
      <c r="D21" s="125"/>
      <c r="E21" s="125"/>
      <c r="F21" s="125"/>
      <c r="G21" s="125"/>
      <c r="H21" s="125"/>
    </row>
    <row r="22" spans="1:9" x14ac:dyDescent="0.25">
      <c r="A22" s="125" t="s">
        <v>180</v>
      </c>
      <c r="B22" s="125"/>
      <c r="C22" s="125"/>
      <c r="D22" s="125"/>
      <c r="E22" s="125"/>
      <c r="F22" s="125"/>
      <c r="G22" s="125"/>
      <c r="H22" s="125"/>
    </row>
    <row r="23" spans="1:9" x14ac:dyDescent="0.25">
      <c r="A23" s="125"/>
      <c r="B23" s="125"/>
      <c r="C23" s="125"/>
      <c r="D23" s="125"/>
      <c r="E23" s="125"/>
      <c r="F23" s="125"/>
      <c r="G23" s="125"/>
      <c r="H23" s="125"/>
    </row>
  </sheetData>
  <mergeCells count="10">
    <mergeCell ref="A23:H23"/>
    <mergeCell ref="C17:H17"/>
    <mergeCell ref="A22:H22"/>
    <mergeCell ref="A1:I1"/>
    <mergeCell ref="C5:D5"/>
    <mergeCell ref="F5:G5"/>
    <mergeCell ref="A18:I18"/>
    <mergeCell ref="A19:H19"/>
    <mergeCell ref="A21:H21"/>
    <mergeCell ref="A20:H20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MARS 18</vt:lpstr>
      <vt:lpstr>LOYERS ENCAISSES AVRIL 1-18</vt:lpstr>
      <vt:lpstr>LOYERS ENCAISSES MARS 2-2018</vt:lpstr>
      <vt:lpstr>BILAN MARS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2018-04-12T19:06:17Z</cp:lastPrinted>
  <dcterms:created xsi:type="dcterms:W3CDTF">2015-04-15T15:36:35Z</dcterms:created>
  <dcterms:modified xsi:type="dcterms:W3CDTF">2018-04-12T19:07:11Z</dcterms:modified>
</cp:coreProperties>
</file>