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 activeTab="1"/>
  </bookViews>
  <sheets>
    <sheet name="BAUX D'OCTOBRE  2019" sheetId="2" r:id="rId1"/>
    <sheet name="LOYERS ENCAISSES NOVEMBRE 2019" sheetId="4" r:id="rId2"/>
    <sheet name="LOYERS ENCAISSES  OCTOBRE 19" sheetId="5" r:id="rId3"/>
    <sheet name="BILAN D'OCTOBRE 2019" sheetId="3" r:id="rId4"/>
  </sheets>
  <calcPr calcId="152511"/>
</workbook>
</file>

<file path=xl/calcChain.xml><?xml version="1.0" encoding="utf-8"?>
<calcChain xmlns="http://schemas.openxmlformats.org/spreadsheetml/2006/main">
  <c r="B19" i="3" l="1"/>
  <c r="J24" i="4"/>
  <c r="I22" i="4"/>
  <c r="H22" i="4"/>
  <c r="J22" i="4" s="1"/>
  <c r="G22" i="4"/>
  <c r="F22" i="4"/>
  <c r="E22" i="4"/>
  <c r="J21" i="4"/>
  <c r="J20" i="4"/>
  <c r="J19" i="4"/>
  <c r="J18" i="4"/>
  <c r="J17" i="4"/>
  <c r="J16" i="4"/>
  <c r="J15" i="4"/>
  <c r="J13" i="4"/>
  <c r="J12" i="4"/>
  <c r="J11" i="4"/>
  <c r="J10" i="4"/>
  <c r="J9" i="4"/>
  <c r="J8" i="4"/>
  <c r="I15" i="5" l="1"/>
  <c r="H15" i="5"/>
  <c r="G15" i="5"/>
  <c r="F15" i="5"/>
  <c r="E15" i="5"/>
  <c r="J12" i="5"/>
  <c r="J11" i="5"/>
  <c r="J10" i="5"/>
  <c r="J9" i="5"/>
  <c r="J8" i="5"/>
  <c r="J7" i="5"/>
  <c r="J15" i="5" s="1"/>
  <c r="I12" i="2" l="1"/>
  <c r="I15" i="2" s="1"/>
  <c r="G12" i="2" l="1"/>
  <c r="G13" i="2" l="1"/>
  <c r="G14" i="2" s="1"/>
  <c r="J12" i="2"/>
  <c r="G15" i="2"/>
  <c r="J15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<sst xmlns="http://schemas.openxmlformats.org/spreadsheetml/2006/main" count="261" uniqueCount="186">
  <si>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</si>
  <si>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</si>
  <si>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</si>
  <si>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</si>
  <si>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</si>
  <si>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</si>
  <si>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</si>
  <si>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</si>
  <si>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</si>
  <si>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</si>
  <si>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</si>
  <si>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</si>
  <si>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</si>
  <si>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</si>
  <si>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</si>
  <si>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</si>
  <si>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</si>
  <si>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</si>
  <si>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</si>
  <si>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</si>
  <si>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</si>
  <si>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</si>
  <si>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</si>
  <si>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</si>
  <si>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</si>
  <si>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</si>
  <si>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</si>
  <si>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</si>
  <si>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</si>
  <si>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</si>
  <si>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</si>
  <si>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</si>
  <si>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1D1</t>
  </si>
  <si>
    <t>3G1</t>
  </si>
  <si>
    <t>BENIE BI TRAYE ALAIN (SGBCI)</t>
  </si>
  <si>
    <t>MDL/C</t>
  </si>
  <si>
    <t>1096704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</si>
  <si>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</si>
  <si>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</si>
  <si>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</si>
  <si>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</si>
  <si>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</si>
  <si>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</si>
  <si>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</si>
  <si>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</si>
  <si>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</si>
  <si>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</si>
  <si>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</si>
  <si>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</si>
  <si>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</si>
  <si>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</si>
  <si>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</si>
  <si>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</si>
  <si>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</si>
  <si>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</si>
  <si>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</si>
  <si>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</si>
  <si>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</si>
  <si>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</si>
  <si>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</si>
  <si>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</si>
  <si>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</si>
  <si>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</si>
  <si>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</si>
  <si>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</si>
  <si>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</si>
  <si>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</si>
  <si>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</si>
  <si>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</si>
  <si>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</si>
  <si>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</si>
  <si>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</si>
  <si>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</si>
  <si>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</si>
  <si>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</si>
  <si>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</si>
  <si>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</si>
  <si>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</si>
  <si>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</si>
  <si>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</si>
  <si>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</si>
  <si>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</si>
  <si>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</si>
  <si>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</si>
  <si>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</si>
  <si>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</si>
  <si>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</si>
  <si>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</si>
  <si>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</si>
  <si>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</si>
  <si>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</si>
  <si>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</si>
  <si>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</si>
  <si>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</si>
  <si>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</si>
  <si>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</si>
  <si>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3G2</t>
  </si>
  <si>
    <t>TOURE KOSSA BLE ERIC (SGBCI)</t>
  </si>
  <si>
    <t>3D1</t>
  </si>
  <si>
    <t>PRELEVEMENT DIRECT DES IMPOTS 12% SUR LES BAUX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</si>
  <si>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</si>
  <si>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</si>
  <si>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</si>
  <si>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</si>
  <si>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</si>
  <si>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</si>
  <si>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</si>
  <si>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</si>
  <si>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</si>
  <si>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</si>
  <si>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</si>
  <si>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</si>
  <si>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</si>
  <si>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</si>
  <si>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</si>
  <si>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</si>
  <si>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</si>
  <si>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</si>
  <si>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</si>
  <si>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>1G1</t>
  </si>
  <si>
    <t>ORANGE MONEY</t>
  </si>
  <si>
    <t>ENFANTS FOFANA</t>
  </si>
  <si>
    <t>DIALLO MOHAMED</t>
  </si>
  <si>
    <t>53099409</t>
  </si>
  <si>
    <t>02585018</t>
  </si>
  <si>
    <t>79698943</t>
  </si>
  <si>
    <t>ORO ALAIN PASCAL ARNAUD</t>
  </si>
  <si>
    <t>2013000198</t>
  </si>
  <si>
    <t>PRELEVEMENT SOLDE MISE EN ETAT 06/19</t>
  </si>
  <si>
    <t>11/09/19</t>
  </si>
  <si>
    <t>Mlle DIOMANDE STEPHANIE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</si>
  <si>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</si>
  <si>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</si>
  <si>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2 MOIS DE CAUTION GEREE PAR LE CCGIM  + LA COMMISSION CCGIM</t>
  </si>
  <si>
    <t>SIB: 66 900000459640 45</t>
  </si>
  <si>
    <t>YOPOUGON NIANGON ACADEMIE 10/19</t>
  </si>
  <si>
    <t>RELIQUAT JUIN 2019</t>
  </si>
  <si>
    <t>Mme AKE ROSINE (SARAH)</t>
  </si>
  <si>
    <t>09241251-04538804)</t>
  </si>
  <si>
    <t>11/10/19</t>
  </si>
  <si>
    <t>REGULARISATION TRAVAUX PLOMBERIE ET SOLDE UN MOIS A FATOU EN JUIN 2019</t>
  </si>
  <si>
    <t>PENALITES ANNULEES POUR DONS DE DECES DES DEUX PARENTS</t>
  </si>
  <si>
    <t>REGULARISATION DIOMANDE LOSSENI LE 27/06/2019</t>
  </si>
  <si>
    <t>REGULARISATION FOFANA MAMADOU</t>
  </si>
  <si>
    <t>60 000 F LE 19/07/2018</t>
  </si>
  <si>
    <t>AVANCE 2019 = 74 000 F</t>
  </si>
  <si>
    <t>60 000 F LE 29/08/2018</t>
  </si>
  <si>
    <t>AVANCE 2018 = 93 700 F</t>
  </si>
  <si>
    <t>60 000 F LE 27/09/2018</t>
  </si>
  <si>
    <t>TOTAL AVANCE =167 700 F CORRESPONDANT A 2 MOIS (07/19 et 08/19) + 49 300 F</t>
  </si>
  <si>
    <t>60 000 F LE 16/11/2018</t>
  </si>
  <si>
    <t>LOYERS 09+10/2019 + 54 100 F POUR 11/19          172 500 F</t>
  </si>
  <si>
    <t>POUR SOLDER NOVEMBRE 2019     5 100 F</t>
  </si>
  <si>
    <t>ESPECES</t>
  </si>
  <si>
    <t>TRA ZIE LOU N'GUESSAN MELISSA</t>
  </si>
  <si>
    <t>49672473-74740691</t>
  </si>
  <si>
    <t>AV 10+11/19</t>
  </si>
  <si>
    <t>NON DISPONIBLE A LA BHCI</t>
  </si>
  <si>
    <t>BILAN : MOIS D4OCTOBRE 2019</t>
  </si>
  <si>
    <t>YOPOUGON NIANGON ACADEMIE 11/19</t>
  </si>
  <si>
    <t>RELEVE MENSUEL DES BAUX : MOIS D'OCTOBRE 2019</t>
  </si>
  <si>
    <t>ETAT DES ENCAISSEMENTS : MOIS DE NOVEMBRE 2019</t>
  </si>
  <si>
    <t>ETAT DES ENCAISSEMENTS : MOIS  D'OCTOBRE 2019</t>
  </si>
  <si>
    <t>DOSSIER BAIL MARINE AR1</t>
  </si>
  <si>
    <t>DOSSIER BAIL AR2</t>
  </si>
  <si>
    <t>COMMISSION COMPLEMENT BAIL C2-F4</t>
  </si>
  <si>
    <t>09/11/19</t>
  </si>
  <si>
    <t>11/11/19</t>
  </si>
  <si>
    <t>03/11/19</t>
  </si>
  <si>
    <t>02/11/19 OM</t>
  </si>
  <si>
    <t>13/11/19</t>
  </si>
  <si>
    <t>06/11/19</t>
  </si>
  <si>
    <t>86276482-78740950</t>
  </si>
  <si>
    <t>10/11/19</t>
  </si>
  <si>
    <t>Mlle TIOTE NAFOUADE</t>
  </si>
  <si>
    <t>48222403-76751927</t>
  </si>
  <si>
    <t>AV11+12/19</t>
  </si>
  <si>
    <t>OULAÏ KANE AUBIN</t>
  </si>
  <si>
    <t>A PAYE  200 000 F POUR 2 MOIS D'AVANCE ET CAUTION + 50 000 F COMMISSION CCGIM A M FOFANA DIT ROUGEO</t>
  </si>
  <si>
    <t>TAVAUX DE MOISE EN ETAT PAR ROUGEO : 30 000 F - SOMME RECU PAR LE CCGIM LE 13/11/2019 (255 000 F) / 285 000 F VERSES PAR LE LOCATAIRE</t>
  </si>
  <si>
    <t>CAUTION GEREE PAR LE CCGIM</t>
  </si>
  <si>
    <t>TOTAL VERSE LE 14/11/2019</t>
  </si>
  <si>
    <t>FRAIS CONTRATS 1G4+2D1</t>
  </si>
  <si>
    <t>Relevement du taux de bail + transport gendarmerie (20 000 + 5 000)</t>
  </si>
  <si>
    <t>Dossier bail Marine AR1+ transport (60 000 + 10 000)</t>
  </si>
  <si>
    <t>Frais contrats de bail privé 2* 4 500 F (9 000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</si>
</sst>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right"/>
    </xf>
    <xf numFmtId="3" fontId="0" fillId="0" borderId="5" xfId="0" applyNumberFormat="1" applyFont="1" applyBorder="1" applyAlignment="1">
      <alignment horizontal="right" vertical="center"/>
    </xf>
    <xf numFmtId="3" fontId="16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0" fontId="11" fillId="0" borderId="1" xfId="0" applyFont="1" applyBorder="1" applyAlignment="1">
      <alignment horizontal="right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left"/>
    </xf>
    <xf numFmtId="49" fontId="1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15" zoomScaleNormal="115" workbookViewId="0">
      <selection activeCell="F25" sqref="F25"/>
    </sheetView>
  </sheetViews>
  <sheetFormatPr baseColWidth="10" defaultRowHeight="15" x14ac:dyDescent="0.25"/>
  <cols>
    <col min="1" max="1" width="3.7109375" customWidth="1"/>
    <col min="2" max="2" width="27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11.140625" customWidth="1"/>
    <col min="11" max="11" width="10.5703125" customWidth="1"/>
    <col min="12" max="12" width="7.28515625" customWidth="1"/>
  </cols>
  <sheetData>
    <row r="1" spans="1:12" ht="27.75" customHeight="1" x14ac:dyDescent="0.25">
      <c r="A1" s="112" t="s">
        <v>160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13" t="s">
        <v>6</v>
      </c>
      <c r="K3" s="113"/>
      <c r="L3" s="113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13" t="s">
        <v>82</v>
      </c>
      <c r="K4" s="113"/>
      <c r="L4" s="113"/>
    </row>
    <row r="5" spans="1:12" ht="18.75" x14ac:dyDescent="0.3">
      <c r="A5" s="78"/>
      <c r="J5" s="115" t="s">
        <v>83</v>
      </c>
      <c r="K5" s="115"/>
      <c r="L5" s="115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14" t="s">
        <v>19</v>
      </c>
      <c r="K6" s="114"/>
      <c r="L6" s="77" t="s">
        <v>20</v>
      </c>
    </row>
    <row r="7" spans="1:12" ht="15.75" x14ac:dyDescent="0.25">
      <c r="A7" s="8">
        <v>1</v>
      </c>
      <c r="B7" s="7" t="s">
        <v>97</v>
      </c>
      <c r="C7" s="48" t="s">
        <v>28</v>
      </c>
      <c r="D7" s="8">
        <v>44521</v>
      </c>
      <c r="E7" s="39" t="s">
        <v>29</v>
      </c>
      <c r="F7" s="10" t="s">
        <v>30</v>
      </c>
      <c r="G7" s="8">
        <v>70000</v>
      </c>
      <c r="H7" s="14"/>
      <c r="I7" s="8"/>
      <c r="J7" s="8"/>
      <c r="K7" s="9"/>
      <c r="L7" s="10" t="s">
        <v>31</v>
      </c>
    </row>
    <row r="8" spans="1:12" ht="15.75" customHeight="1" x14ac:dyDescent="0.25">
      <c r="A8" s="8">
        <v>2</v>
      </c>
      <c r="B8" s="7" t="s">
        <v>84</v>
      </c>
      <c r="C8" s="48" t="s">
        <v>22</v>
      </c>
      <c r="D8" s="8">
        <v>67664</v>
      </c>
      <c r="E8" s="39" t="s">
        <v>23</v>
      </c>
      <c r="F8" s="10"/>
      <c r="G8" s="8">
        <v>70000</v>
      </c>
      <c r="H8" s="14"/>
      <c r="I8" s="8"/>
      <c r="J8" s="79" t="s">
        <v>85</v>
      </c>
      <c r="K8" s="79" t="s">
        <v>86</v>
      </c>
      <c r="L8" s="10" t="s">
        <v>59</v>
      </c>
    </row>
    <row r="9" spans="1:12" ht="15.75" customHeight="1" x14ac:dyDescent="0.25">
      <c r="A9" s="8">
        <v>3</v>
      </c>
      <c r="B9" s="7" t="s">
        <v>21</v>
      </c>
      <c r="C9" s="48" t="s">
        <v>22</v>
      </c>
      <c r="D9" s="8">
        <v>61145</v>
      </c>
      <c r="E9" s="9" t="s">
        <v>23</v>
      </c>
      <c r="F9" s="10" t="s">
        <v>24</v>
      </c>
      <c r="G9" s="8">
        <v>70000</v>
      </c>
      <c r="H9" s="11"/>
      <c r="I9" s="12"/>
      <c r="J9" s="80" t="s">
        <v>25</v>
      </c>
      <c r="K9" s="74"/>
      <c r="L9" s="13" t="s">
        <v>26</v>
      </c>
    </row>
    <row r="10" spans="1:12" ht="15.75" x14ac:dyDescent="0.25">
      <c r="A10" s="8">
        <v>4</v>
      </c>
      <c r="B10" s="15" t="s">
        <v>94</v>
      </c>
      <c r="C10" s="48" t="s">
        <v>28</v>
      </c>
      <c r="D10" s="8">
        <v>48716</v>
      </c>
      <c r="E10" s="39" t="s">
        <v>29</v>
      </c>
      <c r="F10" s="10" t="s">
        <v>95</v>
      </c>
      <c r="G10" s="8">
        <v>90000</v>
      </c>
      <c r="H10" s="8"/>
      <c r="I10" s="46"/>
      <c r="J10" s="79" t="s">
        <v>124</v>
      </c>
      <c r="K10" s="80" t="s">
        <v>125</v>
      </c>
      <c r="L10" s="10" t="s">
        <v>67</v>
      </c>
    </row>
    <row r="11" spans="1:12" ht="15" customHeight="1" x14ac:dyDescent="0.25">
      <c r="A11" s="8">
        <v>5</v>
      </c>
      <c r="B11" s="81" t="s">
        <v>126</v>
      </c>
      <c r="C11" s="82" t="s">
        <v>28</v>
      </c>
      <c r="D11" s="83">
        <v>85529</v>
      </c>
      <c r="E11" s="84" t="s">
        <v>29</v>
      </c>
      <c r="F11" s="85" t="s">
        <v>127</v>
      </c>
      <c r="G11" s="86">
        <v>90000</v>
      </c>
      <c r="H11" s="86"/>
      <c r="I11" s="87">
        <v>40000</v>
      </c>
      <c r="J11" s="88"/>
      <c r="K11" s="89"/>
      <c r="L11" s="90"/>
    </row>
    <row r="12" spans="1:12" ht="15" customHeight="1" x14ac:dyDescent="0.25">
      <c r="A12" s="119" t="s">
        <v>38</v>
      </c>
      <c r="B12" s="120"/>
      <c r="C12" s="120"/>
      <c r="D12" s="120"/>
      <c r="E12" s="120"/>
      <c r="F12" s="121"/>
      <c r="G12" s="97">
        <f>SUM(G7:G11)</f>
        <v>390000</v>
      </c>
      <c r="H12" s="98"/>
      <c r="I12" s="97">
        <f>SUM(I7:I11)</f>
        <v>40000</v>
      </c>
      <c r="J12" s="99">
        <f>SUM(G12:I12)</f>
        <v>430000</v>
      </c>
      <c r="K12" s="16"/>
    </row>
    <row r="13" spans="1:12" ht="15" customHeight="1" x14ac:dyDescent="0.25">
      <c r="A13" s="122" t="s">
        <v>99</v>
      </c>
      <c r="B13" s="123"/>
      <c r="C13" s="123"/>
      <c r="D13" s="123"/>
      <c r="E13" s="123"/>
      <c r="F13" s="124"/>
      <c r="G13" s="17">
        <f>G12*-0.12</f>
        <v>-46800</v>
      </c>
      <c r="H13" s="18"/>
      <c r="I13" s="19"/>
      <c r="J13" s="16"/>
      <c r="K13" s="16"/>
    </row>
    <row r="14" spans="1:12" ht="15" customHeight="1" x14ac:dyDescent="0.25">
      <c r="A14" s="122" t="s">
        <v>111</v>
      </c>
      <c r="B14" s="123"/>
      <c r="C14" s="123"/>
      <c r="D14" s="123"/>
      <c r="E14" s="123"/>
      <c r="F14" s="124"/>
      <c r="G14" s="41">
        <f>SUM(G12:G13)</f>
        <v>343200</v>
      </c>
      <c r="H14" s="18"/>
      <c r="I14" s="19"/>
      <c r="J14" s="16"/>
      <c r="K14" s="16"/>
    </row>
    <row r="15" spans="1:12" ht="15" customHeight="1" x14ac:dyDescent="0.25">
      <c r="A15" s="125" t="s">
        <v>112</v>
      </c>
      <c r="B15" s="126"/>
      <c r="C15" s="126"/>
      <c r="D15" s="126"/>
      <c r="E15" s="126"/>
      <c r="F15" s="127"/>
      <c r="G15" s="86">
        <f>G12*-0.05</f>
        <v>-19500</v>
      </c>
      <c r="H15" s="18"/>
      <c r="I15" s="8">
        <f>I12*-0.05</f>
        <v>-2000</v>
      </c>
      <c r="J15" s="100">
        <f>G15+I15</f>
        <v>-21500</v>
      </c>
    </row>
    <row r="16" spans="1:12" ht="15" customHeight="1" x14ac:dyDescent="0.25"/>
    <row r="17" spans="2:12" ht="15.75" x14ac:dyDescent="0.25">
      <c r="B17" s="15" t="s">
        <v>34</v>
      </c>
      <c r="C17" s="48" t="s">
        <v>35</v>
      </c>
      <c r="D17" s="8">
        <v>28226</v>
      </c>
      <c r="E17" s="39" t="s">
        <v>29</v>
      </c>
      <c r="F17" s="10" t="s">
        <v>36</v>
      </c>
      <c r="G17" s="8">
        <v>70000</v>
      </c>
      <c r="H17" s="39">
        <v>453700</v>
      </c>
      <c r="I17" s="116" t="s">
        <v>128</v>
      </c>
      <c r="J17" s="117"/>
      <c r="K17" s="118"/>
      <c r="L17" s="10" t="s">
        <v>37</v>
      </c>
    </row>
  </sheetData>
  <mergeCells count="10">
    <mergeCell ref="I17:K17"/>
    <mergeCell ref="A12:F12"/>
    <mergeCell ref="A13:F13"/>
    <mergeCell ref="A14:F14"/>
    <mergeCell ref="A15:F15"/>
    <mergeCell ref="A1:K1"/>
    <mergeCell ref="J3:L3"/>
    <mergeCell ref="J6:K6"/>
    <mergeCell ref="J5:L5"/>
    <mergeCell ref="J4:L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H32" sqref="H32"/>
    </sheetView>
  </sheetViews>
  <sheetFormatPr baseColWidth="10" defaultRowHeight="15" x14ac:dyDescent="0.25"/>
  <cols>
    <col min="1" max="1" width="3.140625" customWidth="1"/>
    <col min="2" max="2" width="26.85546875" customWidth="1"/>
    <col min="3" max="3" width="7.5703125" customWidth="1"/>
    <col min="4" max="4" width="20.1406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3.140625" customWidth="1"/>
  </cols>
  <sheetData>
    <row r="1" spans="1:14" ht="20.25" customHeight="1" x14ac:dyDescent="0.25">
      <c r="A1" s="129" t="s">
        <v>161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4" ht="18.75" x14ac:dyDescent="0.3">
      <c r="A2" s="130" t="s">
        <v>0</v>
      </c>
      <c r="B2" s="130"/>
      <c r="C2" s="130"/>
      <c r="D2" s="130"/>
      <c r="E2" s="131" t="s">
        <v>89</v>
      </c>
      <c r="F2" s="131"/>
      <c r="G2" s="131"/>
      <c r="H2" s="131"/>
      <c r="I2" s="131"/>
      <c r="J2" s="107"/>
      <c r="K2" s="107" t="s">
        <v>2</v>
      </c>
      <c r="L2" s="107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08" t="s">
        <v>92</v>
      </c>
      <c r="L3" s="108"/>
    </row>
    <row r="4" spans="1:14" ht="18.75" x14ac:dyDescent="0.3">
      <c r="A4" s="2" t="s">
        <v>7</v>
      </c>
      <c r="D4" s="107" t="s">
        <v>39</v>
      </c>
      <c r="E4" s="107"/>
      <c r="F4" s="107"/>
      <c r="G4" s="107"/>
      <c r="H4" s="107" t="s">
        <v>40</v>
      </c>
      <c r="I4" s="107"/>
      <c r="J4" s="107"/>
      <c r="K4" s="105" t="s">
        <v>82</v>
      </c>
      <c r="L4" s="105"/>
      <c r="M4" s="105"/>
    </row>
    <row r="5" spans="1:14" x14ac:dyDescent="0.25">
      <c r="K5" s="109" t="s">
        <v>83</v>
      </c>
      <c r="L5" s="109"/>
      <c r="M5" s="109"/>
    </row>
    <row r="6" spans="1:14" x14ac:dyDescent="0.25">
      <c r="K6" s="106"/>
      <c r="L6" s="106"/>
      <c r="M6" s="109"/>
    </row>
    <row r="7" spans="1:14" ht="12.75" customHeight="1" x14ac:dyDescent="0.25">
      <c r="A7" s="74" t="s">
        <v>10</v>
      </c>
      <c r="B7" s="23" t="s">
        <v>11</v>
      </c>
      <c r="C7" s="23" t="s">
        <v>43</v>
      </c>
      <c r="D7" s="23" t="s">
        <v>19</v>
      </c>
      <c r="E7" s="23" t="s">
        <v>44</v>
      </c>
      <c r="F7" s="23" t="s">
        <v>45</v>
      </c>
      <c r="G7" s="23" t="s">
        <v>102</v>
      </c>
      <c r="H7" s="24" t="s">
        <v>46</v>
      </c>
      <c r="I7" s="23" t="s">
        <v>17</v>
      </c>
      <c r="J7" s="25" t="s">
        <v>47</v>
      </c>
      <c r="K7" s="23" t="s">
        <v>48</v>
      </c>
      <c r="L7" s="25" t="s">
        <v>81</v>
      </c>
      <c r="M7" s="40"/>
      <c r="N7" s="91"/>
    </row>
    <row r="8" spans="1:14" ht="14.25" customHeight="1" x14ac:dyDescent="0.25">
      <c r="A8" s="13">
        <v>1</v>
      </c>
      <c r="B8" s="43" t="s">
        <v>90</v>
      </c>
      <c r="C8" s="27" t="s">
        <v>55</v>
      </c>
      <c r="D8" s="42" t="s">
        <v>91</v>
      </c>
      <c r="E8" s="47">
        <v>35000</v>
      </c>
      <c r="F8" s="47"/>
      <c r="G8" s="47">
        <v>17500</v>
      </c>
      <c r="H8" s="47"/>
      <c r="I8" s="47"/>
      <c r="J8" s="60">
        <f>SUM(H8:I8)</f>
        <v>0</v>
      </c>
      <c r="K8" s="92"/>
      <c r="L8" s="76"/>
      <c r="N8" s="93"/>
    </row>
    <row r="9" spans="1:14" ht="14.25" customHeight="1" x14ac:dyDescent="0.25">
      <c r="A9" s="13">
        <v>2</v>
      </c>
      <c r="B9" s="43" t="s">
        <v>103</v>
      </c>
      <c r="C9" s="27" t="s">
        <v>58</v>
      </c>
      <c r="D9" s="42" t="s">
        <v>104</v>
      </c>
      <c r="E9" s="47">
        <v>35000</v>
      </c>
      <c r="F9" s="47">
        <v>335000</v>
      </c>
      <c r="G9" s="47">
        <v>70000</v>
      </c>
      <c r="H9" s="47"/>
      <c r="I9" s="47"/>
      <c r="J9" s="60">
        <f t="shared" ref="J9:J22" si="0">SUM(H9:I9)</f>
        <v>0</v>
      </c>
      <c r="K9" s="92"/>
      <c r="L9" s="104"/>
      <c r="N9" s="93"/>
    </row>
    <row r="10" spans="1:14" ht="17.25" customHeight="1" x14ac:dyDescent="0.25">
      <c r="A10" s="13">
        <v>3</v>
      </c>
      <c r="B10" s="43" t="s">
        <v>113</v>
      </c>
      <c r="C10" s="27" t="s">
        <v>33</v>
      </c>
      <c r="D10" s="42" t="s">
        <v>114</v>
      </c>
      <c r="E10" s="47">
        <v>70000</v>
      </c>
      <c r="F10" s="47"/>
      <c r="G10" s="47">
        <v>7000</v>
      </c>
      <c r="H10" s="47">
        <v>70000</v>
      </c>
      <c r="I10" s="47"/>
      <c r="J10" s="60">
        <f t="shared" si="0"/>
        <v>70000</v>
      </c>
      <c r="K10" s="92" t="s">
        <v>171</v>
      </c>
      <c r="L10" s="144" t="s">
        <v>120</v>
      </c>
      <c r="N10" s="93"/>
    </row>
    <row r="11" spans="1:14" ht="17.25" customHeight="1" x14ac:dyDescent="0.25">
      <c r="A11" s="13">
        <v>4</v>
      </c>
      <c r="B11" s="43" t="s">
        <v>115</v>
      </c>
      <c r="C11" s="27" t="s">
        <v>49</v>
      </c>
      <c r="D11" s="42" t="s">
        <v>116</v>
      </c>
      <c r="E11" s="47">
        <v>30000</v>
      </c>
      <c r="F11" s="47">
        <v>69000</v>
      </c>
      <c r="G11" s="47">
        <v>39000</v>
      </c>
      <c r="H11" s="47"/>
      <c r="I11" s="47"/>
      <c r="J11" s="60">
        <f t="shared" si="0"/>
        <v>0</v>
      </c>
      <c r="K11" s="92"/>
      <c r="L11" s="76"/>
      <c r="N11" s="93"/>
    </row>
    <row r="12" spans="1:14" ht="20.25" customHeight="1" x14ac:dyDescent="0.25">
      <c r="A12" s="13">
        <v>5</v>
      </c>
      <c r="B12" s="43" t="s">
        <v>130</v>
      </c>
      <c r="C12" s="27" t="s">
        <v>62</v>
      </c>
      <c r="D12" s="42" t="s">
        <v>172</v>
      </c>
      <c r="E12" s="47">
        <v>40000</v>
      </c>
      <c r="F12" s="47">
        <v>148000</v>
      </c>
      <c r="G12" s="47">
        <v>28000</v>
      </c>
      <c r="H12" s="47">
        <v>40000</v>
      </c>
      <c r="I12" s="47">
        <v>40000</v>
      </c>
      <c r="J12" s="60">
        <f t="shared" si="0"/>
        <v>80000</v>
      </c>
      <c r="K12" s="92" t="s">
        <v>173</v>
      </c>
      <c r="L12" s="76" t="s">
        <v>153</v>
      </c>
      <c r="N12" s="93"/>
    </row>
    <row r="13" spans="1:14" ht="18" customHeight="1" x14ac:dyDescent="0.25">
      <c r="A13" s="13">
        <v>6</v>
      </c>
      <c r="B13" s="43" t="s">
        <v>109</v>
      </c>
      <c r="C13" s="27" t="s">
        <v>32</v>
      </c>
      <c r="D13" s="42" t="s">
        <v>110</v>
      </c>
      <c r="E13" s="47">
        <v>70000</v>
      </c>
      <c r="F13" s="47"/>
      <c r="G13" s="47"/>
      <c r="H13" s="47"/>
      <c r="I13" s="47"/>
      <c r="J13" s="60">
        <f t="shared" si="0"/>
        <v>0</v>
      </c>
      <c r="K13" s="92"/>
      <c r="L13" s="104"/>
      <c r="N13" s="93"/>
    </row>
    <row r="14" spans="1:14" ht="13.5" customHeight="1" x14ac:dyDescent="0.25">
      <c r="A14" s="13"/>
      <c r="B14" s="43"/>
      <c r="C14" s="27" t="s">
        <v>59</v>
      </c>
      <c r="D14" s="42"/>
      <c r="E14" s="47">
        <v>70000</v>
      </c>
      <c r="F14" s="47"/>
      <c r="G14" s="47"/>
      <c r="H14" s="47"/>
      <c r="I14" s="47"/>
      <c r="J14" s="60"/>
      <c r="K14" s="92"/>
      <c r="L14" s="104"/>
      <c r="N14" s="93"/>
    </row>
    <row r="15" spans="1:14" ht="15.75" x14ac:dyDescent="0.25">
      <c r="A15" s="13"/>
      <c r="B15" s="66"/>
      <c r="C15" s="27" t="s">
        <v>119</v>
      </c>
      <c r="D15" s="26"/>
      <c r="E15" s="47">
        <v>50000</v>
      </c>
      <c r="F15" s="47"/>
      <c r="G15" s="47"/>
      <c r="H15" s="47"/>
      <c r="I15" s="47"/>
      <c r="J15" s="60">
        <f t="shared" si="0"/>
        <v>0</v>
      </c>
      <c r="K15" s="92"/>
      <c r="L15" s="76"/>
      <c r="N15" s="93"/>
    </row>
    <row r="16" spans="1:14" ht="15.75" x14ac:dyDescent="0.25">
      <c r="A16" s="13">
        <v>7</v>
      </c>
      <c r="B16" s="145" t="s">
        <v>174</v>
      </c>
      <c r="C16" s="27" t="s">
        <v>63</v>
      </c>
      <c r="D16" s="26" t="s">
        <v>175</v>
      </c>
      <c r="E16" s="47">
        <v>50000</v>
      </c>
      <c r="F16" s="47"/>
      <c r="G16" s="47"/>
      <c r="H16" s="47">
        <v>50000</v>
      </c>
      <c r="I16" s="47">
        <v>50000</v>
      </c>
      <c r="J16" s="60">
        <f t="shared" si="0"/>
        <v>100000</v>
      </c>
      <c r="K16" s="92" t="s">
        <v>139</v>
      </c>
      <c r="L16" s="76" t="s">
        <v>176</v>
      </c>
      <c r="N16" s="93"/>
    </row>
    <row r="17" spans="1:14" ht="18" customHeight="1" x14ac:dyDescent="0.25">
      <c r="A17" s="13">
        <v>8</v>
      </c>
      <c r="B17" s="146" t="s">
        <v>177</v>
      </c>
      <c r="C17" s="27" t="s">
        <v>87</v>
      </c>
      <c r="D17" s="42"/>
      <c r="E17" s="47">
        <v>50000</v>
      </c>
      <c r="F17" s="47"/>
      <c r="G17" s="47"/>
      <c r="H17" s="47">
        <v>50000</v>
      </c>
      <c r="I17" s="47">
        <v>50000</v>
      </c>
      <c r="J17" s="60">
        <f t="shared" si="0"/>
        <v>100000</v>
      </c>
      <c r="K17" s="92" t="s">
        <v>166</v>
      </c>
      <c r="L17" s="76" t="s">
        <v>176</v>
      </c>
      <c r="N17" s="93"/>
    </row>
    <row r="18" spans="1:14" ht="15.75" x14ac:dyDescent="0.25">
      <c r="A18" s="13">
        <v>9</v>
      </c>
      <c r="B18" s="67" t="s">
        <v>131</v>
      </c>
      <c r="C18" s="27" t="s">
        <v>64</v>
      </c>
      <c r="D18" s="26" t="s">
        <v>132</v>
      </c>
      <c r="E18" s="47">
        <v>50000</v>
      </c>
      <c r="F18" s="47"/>
      <c r="G18" s="47"/>
      <c r="H18" s="47">
        <v>50000</v>
      </c>
      <c r="I18" s="47"/>
      <c r="J18" s="60">
        <f t="shared" si="0"/>
        <v>50000</v>
      </c>
      <c r="K18" s="92" t="s">
        <v>166</v>
      </c>
      <c r="L18" s="144" t="s">
        <v>120</v>
      </c>
      <c r="N18" s="93"/>
    </row>
    <row r="19" spans="1:14" ht="18" customHeight="1" x14ac:dyDescent="0.25">
      <c r="A19" s="13"/>
      <c r="B19" s="53"/>
      <c r="C19" s="27" t="s">
        <v>65</v>
      </c>
      <c r="D19" s="42"/>
      <c r="E19" s="47">
        <v>50000</v>
      </c>
      <c r="F19" s="47"/>
      <c r="G19" s="47"/>
      <c r="H19" s="47"/>
      <c r="I19" s="47"/>
      <c r="J19" s="60">
        <f t="shared" si="0"/>
        <v>0</v>
      </c>
      <c r="K19" s="92"/>
      <c r="L19" s="76"/>
    </row>
    <row r="20" spans="1:14" ht="15.75" x14ac:dyDescent="0.25">
      <c r="A20" s="68">
        <v>10</v>
      </c>
      <c r="B20" s="69" t="s">
        <v>121</v>
      </c>
      <c r="C20" s="68" t="s">
        <v>66</v>
      </c>
      <c r="D20" s="70"/>
      <c r="E20" s="71"/>
      <c r="F20" s="72"/>
      <c r="G20" s="72"/>
      <c r="H20" s="71"/>
      <c r="I20" s="71"/>
      <c r="J20" s="147">
        <f t="shared" si="0"/>
        <v>0</v>
      </c>
      <c r="K20" s="73"/>
      <c r="L20" s="94"/>
    </row>
    <row r="21" spans="1:14" ht="15.75" x14ac:dyDescent="0.25">
      <c r="A21" s="27">
        <v>11</v>
      </c>
      <c r="B21" s="67" t="s">
        <v>154</v>
      </c>
      <c r="C21" s="27" t="s">
        <v>98</v>
      </c>
      <c r="D21" s="42" t="s">
        <v>155</v>
      </c>
      <c r="E21" s="47">
        <v>50000</v>
      </c>
      <c r="F21" s="75"/>
      <c r="G21" s="75"/>
      <c r="H21" s="47"/>
      <c r="I21" s="47"/>
      <c r="J21" s="60">
        <f t="shared" si="0"/>
        <v>0</v>
      </c>
      <c r="K21" s="92" t="s">
        <v>129</v>
      </c>
      <c r="L21" s="76" t="s">
        <v>156</v>
      </c>
    </row>
    <row r="22" spans="1:14" ht="18.75" x14ac:dyDescent="0.3">
      <c r="A22" s="132" t="s">
        <v>68</v>
      </c>
      <c r="B22" s="133"/>
      <c r="C22" s="133"/>
      <c r="D22" s="134"/>
      <c r="E22" s="60">
        <f>SUM(E8:E21)</f>
        <v>650000</v>
      </c>
      <c r="F22" s="60">
        <f t="shared" ref="F22:I22" si="1">SUM(F8:F20)</f>
        <v>552000</v>
      </c>
      <c r="G22" s="60">
        <f t="shared" si="1"/>
        <v>161500</v>
      </c>
      <c r="H22" s="60">
        <f t="shared" si="1"/>
        <v>260000</v>
      </c>
      <c r="I22" s="148">
        <f t="shared" si="1"/>
        <v>140000</v>
      </c>
      <c r="J22" s="60">
        <f t="shared" si="0"/>
        <v>400000</v>
      </c>
      <c r="K22" s="95" t="s">
        <v>170</v>
      </c>
      <c r="L22" s="29" t="s">
        <v>117</v>
      </c>
    </row>
    <row r="23" spans="1:14" x14ac:dyDescent="0.25">
      <c r="F23" s="59"/>
    </row>
    <row r="24" spans="1:14" ht="15.75" x14ac:dyDescent="0.25">
      <c r="A24" s="13">
        <v>11</v>
      </c>
      <c r="B24" s="67" t="s">
        <v>154</v>
      </c>
      <c r="C24" s="27" t="s">
        <v>87</v>
      </c>
      <c r="D24" s="42" t="s">
        <v>155</v>
      </c>
      <c r="E24" s="47">
        <v>50000</v>
      </c>
      <c r="F24" s="47"/>
      <c r="G24" s="47"/>
      <c r="H24" s="47"/>
      <c r="I24" s="47"/>
      <c r="J24" s="47">
        <f t="shared" ref="J24" si="2">SUM(H24:I24)</f>
        <v>0</v>
      </c>
      <c r="K24" s="92"/>
      <c r="L24" s="76" t="s">
        <v>156</v>
      </c>
    </row>
    <row r="25" spans="1:14" x14ac:dyDescent="0.25">
      <c r="A25" s="128" t="s">
        <v>133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</row>
    <row r="27" spans="1:14" ht="15.75" x14ac:dyDescent="0.25">
      <c r="A27" s="13">
        <v>8</v>
      </c>
      <c r="B27" s="43" t="s">
        <v>177</v>
      </c>
      <c r="C27" s="27" t="s">
        <v>87</v>
      </c>
      <c r="D27" s="149" t="s">
        <v>178</v>
      </c>
      <c r="E27" s="150"/>
      <c r="F27" s="150"/>
      <c r="G27" s="150"/>
      <c r="H27" s="150"/>
      <c r="I27" s="150"/>
      <c r="J27" s="150"/>
      <c r="K27" s="150"/>
      <c r="L27" s="151"/>
    </row>
    <row r="28" spans="1:14" x14ac:dyDescent="0.25">
      <c r="A28" s="128" t="s">
        <v>179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4" x14ac:dyDescent="0.25">
      <c r="A29" s="113" t="s">
        <v>180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</sheetData>
  <mergeCells count="8">
    <mergeCell ref="A28:L28"/>
    <mergeCell ref="A29:L29"/>
    <mergeCell ref="A1:L1"/>
    <mergeCell ref="A2:D2"/>
    <mergeCell ref="E2:I2"/>
    <mergeCell ref="A22:D22"/>
    <mergeCell ref="A25:L25"/>
    <mergeCell ref="D27:L27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H33" sqref="H3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29" t="s">
        <v>162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</row>
    <row r="2" spans="1:14" ht="18.75" x14ac:dyDescent="0.3">
      <c r="A2" s="2" t="s">
        <v>0</v>
      </c>
      <c r="E2" s="131" t="s">
        <v>89</v>
      </c>
      <c r="F2" s="131"/>
      <c r="G2" s="131"/>
      <c r="H2" s="131"/>
      <c r="I2" s="131"/>
      <c r="J2" s="131"/>
      <c r="K2" s="131" t="s">
        <v>2</v>
      </c>
      <c r="L2" s="131"/>
    </row>
    <row r="3" spans="1:14" ht="18.75" x14ac:dyDescent="0.3">
      <c r="A3" s="2" t="s">
        <v>3</v>
      </c>
      <c r="E3" s="21"/>
      <c r="F3" s="21"/>
      <c r="G3" s="21"/>
      <c r="H3" s="21" t="s">
        <v>5</v>
      </c>
      <c r="I3" s="21"/>
      <c r="K3" s="140" t="s">
        <v>92</v>
      </c>
      <c r="L3" s="140"/>
    </row>
    <row r="4" spans="1:14" ht="18.75" x14ac:dyDescent="0.3">
      <c r="A4" s="2" t="s">
        <v>7</v>
      </c>
      <c r="D4" s="107" t="s">
        <v>39</v>
      </c>
      <c r="E4" s="107"/>
      <c r="F4" s="107"/>
      <c r="G4" s="107"/>
      <c r="H4" s="107" t="s">
        <v>40</v>
      </c>
      <c r="I4" s="107"/>
      <c r="J4" s="107"/>
      <c r="K4" s="113" t="s">
        <v>82</v>
      </c>
      <c r="L4" s="113"/>
      <c r="M4" s="113"/>
    </row>
    <row r="5" spans="1:14" x14ac:dyDescent="0.25">
      <c r="K5" s="115" t="s">
        <v>83</v>
      </c>
      <c r="L5" s="115"/>
      <c r="M5" s="139"/>
    </row>
    <row r="6" spans="1:14" x14ac:dyDescent="0.25">
      <c r="A6" s="74" t="s">
        <v>10</v>
      </c>
      <c r="B6" s="23" t="s">
        <v>11</v>
      </c>
      <c r="C6" s="23" t="s">
        <v>43</v>
      </c>
      <c r="D6" s="23" t="s">
        <v>19</v>
      </c>
      <c r="E6" s="23" t="s">
        <v>44</v>
      </c>
      <c r="F6" s="23" t="s">
        <v>45</v>
      </c>
      <c r="G6" s="23" t="s">
        <v>102</v>
      </c>
      <c r="H6" s="24" t="s">
        <v>46</v>
      </c>
      <c r="I6" s="23" t="s">
        <v>17</v>
      </c>
      <c r="J6" s="25" t="s">
        <v>47</v>
      </c>
      <c r="K6" s="23" t="s">
        <v>48</v>
      </c>
      <c r="L6" s="25" t="s">
        <v>81</v>
      </c>
      <c r="M6" s="40"/>
    </row>
    <row r="7" spans="1:14" ht="15.75" x14ac:dyDescent="0.25">
      <c r="A7" s="13">
        <v>1</v>
      </c>
      <c r="B7" s="49" t="s">
        <v>122</v>
      </c>
      <c r="C7" s="50" t="s">
        <v>50</v>
      </c>
      <c r="D7" s="51" t="s">
        <v>123</v>
      </c>
      <c r="E7" s="47">
        <v>30000</v>
      </c>
      <c r="F7" s="47">
        <v>66000</v>
      </c>
      <c r="G7" s="47">
        <v>36000</v>
      </c>
      <c r="H7" s="47">
        <v>30000</v>
      </c>
      <c r="I7" s="63"/>
      <c r="J7" s="28">
        <f t="shared" ref="J7:J12" si="0">SUM(H7:I7)</f>
        <v>30000</v>
      </c>
      <c r="K7" s="102" t="s">
        <v>166</v>
      </c>
      <c r="L7" s="64" t="s">
        <v>120</v>
      </c>
    </row>
    <row r="8" spans="1:14" ht="15.75" x14ac:dyDescent="0.25">
      <c r="A8" s="13">
        <v>2</v>
      </c>
      <c r="B8" s="49" t="s">
        <v>137</v>
      </c>
      <c r="C8" s="50" t="s">
        <v>51</v>
      </c>
      <c r="D8" s="51" t="s">
        <v>138</v>
      </c>
      <c r="E8" s="47">
        <v>30000</v>
      </c>
      <c r="F8" s="47">
        <v>36000</v>
      </c>
      <c r="G8" s="47">
        <v>36000</v>
      </c>
      <c r="H8" s="47">
        <v>30000</v>
      </c>
      <c r="I8" s="63"/>
      <c r="J8" s="28">
        <f t="shared" si="0"/>
        <v>30000</v>
      </c>
      <c r="K8" s="102" t="s">
        <v>167</v>
      </c>
      <c r="L8" s="103" t="s">
        <v>153</v>
      </c>
      <c r="N8" s="59"/>
    </row>
    <row r="9" spans="1:14" ht="15.75" x14ac:dyDescent="0.25">
      <c r="A9" s="13">
        <v>3</v>
      </c>
      <c r="B9" s="49" t="s">
        <v>52</v>
      </c>
      <c r="C9" s="50" t="s">
        <v>53</v>
      </c>
      <c r="D9" s="51" t="s">
        <v>100</v>
      </c>
      <c r="E9" s="47">
        <v>30000</v>
      </c>
      <c r="F9" s="47">
        <v>163100</v>
      </c>
      <c r="G9" s="47">
        <v>42000</v>
      </c>
      <c r="H9" s="47">
        <v>30000</v>
      </c>
      <c r="I9" s="47">
        <v>30000</v>
      </c>
      <c r="J9" s="28">
        <f t="shared" si="0"/>
        <v>60000</v>
      </c>
      <c r="K9" s="102" t="s">
        <v>167</v>
      </c>
      <c r="L9" s="103" t="s">
        <v>153</v>
      </c>
    </row>
    <row r="10" spans="1:14" ht="15.75" x14ac:dyDescent="0.25">
      <c r="A10" s="13">
        <v>4</v>
      </c>
      <c r="B10" s="49" t="s">
        <v>88</v>
      </c>
      <c r="C10" s="13" t="s">
        <v>54</v>
      </c>
      <c r="D10" s="51" t="s">
        <v>118</v>
      </c>
      <c r="E10" s="47">
        <v>35000</v>
      </c>
      <c r="F10" s="47">
        <v>42000</v>
      </c>
      <c r="G10" s="47">
        <v>7000</v>
      </c>
      <c r="H10" s="47">
        <v>35000</v>
      </c>
      <c r="I10" s="63"/>
      <c r="J10" s="28">
        <f t="shared" si="0"/>
        <v>35000</v>
      </c>
      <c r="K10" s="102" t="s">
        <v>168</v>
      </c>
      <c r="L10" s="64" t="s">
        <v>120</v>
      </c>
    </row>
    <row r="11" spans="1:14" ht="15.75" x14ac:dyDescent="0.25">
      <c r="A11" s="13">
        <v>5</v>
      </c>
      <c r="B11" s="52" t="s">
        <v>56</v>
      </c>
      <c r="C11" s="50" t="s">
        <v>57</v>
      </c>
      <c r="D11" s="42" t="s">
        <v>101</v>
      </c>
      <c r="E11" s="47">
        <v>30000</v>
      </c>
      <c r="F11" s="47">
        <v>129500</v>
      </c>
      <c r="G11" s="47">
        <v>36000</v>
      </c>
      <c r="H11" s="47"/>
      <c r="I11" s="63">
        <v>30000</v>
      </c>
      <c r="J11" s="28">
        <f t="shared" si="0"/>
        <v>30000</v>
      </c>
      <c r="K11" s="102"/>
      <c r="L11" s="64" t="s">
        <v>169</v>
      </c>
      <c r="N11" s="59"/>
    </row>
    <row r="12" spans="1:14" ht="15.75" x14ac:dyDescent="0.25">
      <c r="A12" s="13">
        <v>6</v>
      </c>
      <c r="B12" s="49" t="s">
        <v>60</v>
      </c>
      <c r="C12" s="50" t="s">
        <v>61</v>
      </c>
      <c r="D12" s="42" t="s">
        <v>93</v>
      </c>
      <c r="E12" s="47">
        <v>40000</v>
      </c>
      <c r="F12" s="47"/>
      <c r="G12" s="47"/>
      <c r="H12" s="47">
        <v>40000</v>
      </c>
      <c r="I12" s="63"/>
      <c r="J12" s="28">
        <f t="shared" si="0"/>
        <v>40000</v>
      </c>
      <c r="K12" s="102" t="s">
        <v>167</v>
      </c>
      <c r="L12" s="64" t="s">
        <v>120</v>
      </c>
    </row>
    <row r="13" spans="1:14" ht="18" customHeight="1" x14ac:dyDescent="0.25">
      <c r="A13" s="13">
        <v>7</v>
      </c>
      <c r="B13" s="49" t="s">
        <v>105</v>
      </c>
      <c r="C13" s="50" t="s">
        <v>27</v>
      </c>
      <c r="D13" s="26" t="s">
        <v>106</v>
      </c>
      <c r="E13" s="47">
        <v>59200</v>
      </c>
      <c r="F13" s="47">
        <v>59200</v>
      </c>
      <c r="G13" s="63">
        <v>-108500</v>
      </c>
      <c r="H13" s="47"/>
      <c r="I13" s="63"/>
      <c r="J13" s="28"/>
      <c r="K13" s="102"/>
      <c r="L13" s="103"/>
    </row>
    <row r="14" spans="1:14" ht="18" customHeight="1" x14ac:dyDescent="0.25">
      <c r="A14" s="13">
        <v>8</v>
      </c>
      <c r="B14" s="49" t="s">
        <v>107</v>
      </c>
      <c r="C14" s="50" t="s">
        <v>96</v>
      </c>
      <c r="D14" s="26" t="s">
        <v>108</v>
      </c>
      <c r="E14" s="47">
        <v>59200</v>
      </c>
      <c r="F14" s="47">
        <v>245300</v>
      </c>
      <c r="G14" s="47"/>
      <c r="H14" s="47"/>
      <c r="I14" s="63"/>
      <c r="J14" s="28"/>
      <c r="K14" s="102"/>
      <c r="L14" s="103"/>
      <c r="M14" s="59"/>
      <c r="N14" s="59"/>
    </row>
    <row r="15" spans="1:14" ht="18.75" x14ac:dyDescent="0.25">
      <c r="A15" s="135" t="s">
        <v>68</v>
      </c>
      <c r="B15" s="135"/>
      <c r="C15" s="135"/>
      <c r="D15" s="135"/>
      <c r="E15" s="54">
        <f>SUM(E7:E14)</f>
        <v>313400</v>
      </c>
      <c r="F15" s="54">
        <f t="shared" ref="F15:J15" si="1">SUM(F7:F14)</f>
        <v>741100</v>
      </c>
      <c r="G15" s="54">
        <f t="shared" si="1"/>
        <v>48500</v>
      </c>
      <c r="H15" s="54">
        <f t="shared" si="1"/>
        <v>165000</v>
      </c>
      <c r="I15" s="54">
        <f t="shared" si="1"/>
        <v>60000</v>
      </c>
      <c r="J15" s="54">
        <f t="shared" si="1"/>
        <v>225000</v>
      </c>
      <c r="K15" s="61" t="s">
        <v>170</v>
      </c>
      <c r="L15" s="110" t="s">
        <v>117</v>
      </c>
    </row>
    <row r="16" spans="1:14" ht="18" customHeight="1" x14ac:dyDescent="0.25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</row>
    <row r="17" spans="1:12" ht="18" customHeight="1" x14ac:dyDescent="0.25">
      <c r="A17" s="13">
        <v>6</v>
      </c>
      <c r="B17" s="49" t="s">
        <v>60</v>
      </c>
      <c r="C17" s="50" t="s">
        <v>61</v>
      </c>
      <c r="D17" s="42" t="s">
        <v>93</v>
      </c>
      <c r="E17" s="47">
        <v>40000</v>
      </c>
      <c r="F17" s="136" t="s">
        <v>140</v>
      </c>
      <c r="G17" s="137"/>
      <c r="H17" s="137"/>
      <c r="I17" s="137"/>
      <c r="J17" s="137"/>
      <c r="K17" s="137"/>
      <c r="L17" s="138"/>
    </row>
    <row r="18" spans="1:12" ht="12" customHeight="1" x14ac:dyDescent="0.25">
      <c r="A18" s="128" t="s">
        <v>141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</row>
    <row r="19" spans="1:12" ht="16.5" customHeight="1" x14ac:dyDescent="0.25">
      <c r="B19" s="113" t="s">
        <v>142</v>
      </c>
      <c r="C19" s="113"/>
      <c r="D19" s="113"/>
      <c r="E19" s="113"/>
      <c r="F19" s="113" t="s">
        <v>143</v>
      </c>
      <c r="G19" s="113"/>
      <c r="H19" s="113"/>
      <c r="I19" s="113"/>
      <c r="J19" s="113"/>
      <c r="K19" s="113"/>
    </row>
    <row r="20" spans="1:12" ht="13.5" customHeight="1" x14ac:dyDescent="0.25">
      <c r="B20" s="113" t="s">
        <v>144</v>
      </c>
      <c r="C20" s="113"/>
      <c r="D20" s="113"/>
      <c r="F20" s="113" t="s">
        <v>145</v>
      </c>
      <c r="G20" s="113"/>
      <c r="H20" s="113"/>
      <c r="I20" s="113"/>
      <c r="J20" s="113"/>
      <c r="K20" s="113"/>
    </row>
    <row r="21" spans="1:12" ht="13.5" customHeight="1" x14ac:dyDescent="0.25">
      <c r="B21" s="113" t="s">
        <v>146</v>
      </c>
      <c r="C21" s="113"/>
      <c r="D21" s="113"/>
      <c r="F21" s="113" t="s">
        <v>147</v>
      </c>
      <c r="G21" s="113"/>
      <c r="H21" s="113"/>
      <c r="I21" s="113"/>
      <c r="J21" s="113"/>
      <c r="K21" s="113"/>
    </row>
    <row r="22" spans="1:12" ht="14.25" customHeight="1" x14ac:dyDescent="0.25">
      <c r="B22" s="113" t="s">
        <v>148</v>
      </c>
      <c r="C22" s="113"/>
      <c r="D22" s="113"/>
      <c r="F22" s="113" t="s">
        <v>149</v>
      </c>
      <c r="G22" s="113"/>
      <c r="H22" s="113"/>
      <c r="I22" s="113"/>
      <c r="J22" s="113"/>
      <c r="K22" s="113"/>
      <c r="L22" s="113"/>
    </row>
    <row r="23" spans="1:12" ht="17.25" customHeight="1" x14ac:dyDescent="0.25">
      <c r="B23" s="113" t="s">
        <v>150</v>
      </c>
      <c r="C23" s="113"/>
      <c r="D23" s="113"/>
      <c r="F23" s="113" t="s">
        <v>151</v>
      </c>
      <c r="G23" s="113"/>
      <c r="H23" s="113"/>
      <c r="I23" s="113"/>
      <c r="J23" s="113"/>
      <c r="K23" s="113"/>
      <c r="L23" s="113"/>
    </row>
    <row r="24" spans="1:12" ht="17.25" customHeight="1" x14ac:dyDescent="0.25">
      <c r="B24" s="113"/>
      <c r="C24" s="113"/>
      <c r="D24" s="113"/>
      <c r="F24" s="141" t="s">
        <v>152</v>
      </c>
      <c r="G24" s="141"/>
      <c r="H24" s="141"/>
      <c r="I24" s="141"/>
      <c r="J24" s="141"/>
      <c r="K24" s="141"/>
      <c r="L24" s="141"/>
    </row>
    <row r="25" spans="1:12" ht="18.75" customHeight="1" x14ac:dyDescent="0.25">
      <c r="F25" s="140"/>
      <c r="G25" s="140"/>
      <c r="H25" s="140"/>
      <c r="I25" s="140"/>
      <c r="J25" s="140"/>
      <c r="K25" s="140"/>
      <c r="L25" s="140"/>
    </row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23">
    <mergeCell ref="B24:D24"/>
    <mergeCell ref="F24:L24"/>
    <mergeCell ref="F25:L25"/>
    <mergeCell ref="B21:D21"/>
    <mergeCell ref="F21:K21"/>
    <mergeCell ref="B22:D22"/>
    <mergeCell ref="F22:L22"/>
    <mergeCell ref="B23:D23"/>
    <mergeCell ref="F23:L23"/>
    <mergeCell ref="A18:L18"/>
    <mergeCell ref="B19:E19"/>
    <mergeCell ref="F19:K19"/>
    <mergeCell ref="B20:D20"/>
    <mergeCell ref="F20:K20"/>
    <mergeCell ref="A15:D15"/>
    <mergeCell ref="A16:L16"/>
    <mergeCell ref="F17:L1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B20" sqref="B20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9" ht="18.75" x14ac:dyDescent="0.25">
      <c r="A1" s="129" t="s">
        <v>158</v>
      </c>
      <c r="B1" s="129"/>
      <c r="C1" s="129"/>
      <c r="D1" s="129"/>
      <c r="E1" s="129"/>
      <c r="F1" s="129"/>
      <c r="G1" s="129"/>
      <c r="H1" s="129"/>
      <c r="I1" s="129"/>
    </row>
    <row r="2" spans="1:9" ht="18.75" x14ac:dyDescent="0.3">
      <c r="A2" s="2" t="s">
        <v>0</v>
      </c>
      <c r="C2" s="21" t="s">
        <v>1</v>
      </c>
      <c r="F2" s="21"/>
      <c r="H2" s="38" t="s">
        <v>2</v>
      </c>
      <c r="I2" s="38"/>
    </row>
    <row r="3" spans="1:9" ht="18.75" x14ac:dyDescent="0.3">
      <c r="A3" s="2" t="s">
        <v>3</v>
      </c>
      <c r="C3" s="21" t="s">
        <v>4</v>
      </c>
      <c r="F3" s="21"/>
      <c r="G3" s="21" t="s">
        <v>5</v>
      </c>
    </row>
    <row r="4" spans="1:9" ht="18.75" x14ac:dyDescent="0.3">
      <c r="A4" s="2" t="s">
        <v>7</v>
      </c>
      <c r="B4" s="37" t="s">
        <v>39</v>
      </c>
      <c r="C4" s="37"/>
      <c r="D4" s="22" t="s">
        <v>80</v>
      </c>
      <c r="G4" s="22"/>
    </row>
    <row r="5" spans="1:9" ht="18.75" x14ac:dyDescent="0.3">
      <c r="C5" s="142" t="s">
        <v>41</v>
      </c>
      <c r="D5" s="142"/>
      <c r="F5" s="142" t="s">
        <v>42</v>
      </c>
      <c r="G5" s="142"/>
      <c r="H5" s="44" t="s">
        <v>82</v>
      </c>
    </row>
    <row r="6" spans="1:9" x14ac:dyDescent="0.25">
      <c r="H6" s="45" t="s">
        <v>83</v>
      </c>
    </row>
    <row r="7" spans="1:9" ht="18.75" x14ac:dyDescent="0.3">
      <c r="A7" s="29" t="s">
        <v>69</v>
      </c>
      <c r="B7" s="29" t="s">
        <v>70</v>
      </c>
      <c r="C7" s="29" t="s">
        <v>71</v>
      </c>
      <c r="D7" s="30">
        <v>0.05</v>
      </c>
      <c r="E7" s="30">
        <v>0.1</v>
      </c>
      <c r="F7" s="31" t="s">
        <v>72</v>
      </c>
      <c r="G7" s="31" t="s">
        <v>73</v>
      </c>
      <c r="H7" s="32" t="s">
        <v>74</v>
      </c>
    </row>
    <row r="8" spans="1:9" ht="18.75" x14ac:dyDescent="0.3">
      <c r="A8" s="55" t="s">
        <v>135</v>
      </c>
      <c r="B8" s="33">
        <v>225000</v>
      </c>
      <c r="C8" s="20"/>
      <c r="D8" s="34"/>
      <c r="E8" s="34">
        <f>B8*0.1</f>
        <v>22500</v>
      </c>
      <c r="F8" s="34">
        <f>(B8+C8)*0.12</f>
        <v>27000</v>
      </c>
      <c r="G8" s="34"/>
      <c r="H8" s="35">
        <f>B8*0.78</f>
        <v>175500</v>
      </c>
    </row>
    <row r="9" spans="1:9" ht="18.75" x14ac:dyDescent="0.3">
      <c r="A9" s="55" t="s">
        <v>159</v>
      </c>
      <c r="B9" s="33">
        <v>400000</v>
      </c>
      <c r="C9" s="20"/>
      <c r="D9" s="34"/>
      <c r="E9" s="34">
        <f>B9*0.1</f>
        <v>40000</v>
      </c>
      <c r="F9" s="34">
        <f>(B9+C9)*0.12</f>
        <v>48000</v>
      </c>
      <c r="G9" s="34"/>
      <c r="H9" s="35">
        <f>B9*0.78</f>
        <v>312000</v>
      </c>
    </row>
    <row r="10" spans="1:9" ht="18.75" x14ac:dyDescent="0.3">
      <c r="A10" s="20" t="s">
        <v>75</v>
      </c>
      <c r="B10" s="20"/>
      <c r="C10" s="56">
        <v>70000</v>
      </c>
      <c r="D10" s="33">
        <f>C10*0.05</f>
        <v>3500</v>
      </c>
      <c r="E10" s="34"/>
      <c r="F10" s="34">
        <f t="shared" ref="F10:F12" si="0">(B10+C10)*0.12</f>
        <v>8400</v>
      </c>
      <c r="G10" s="35">
        <f t="shared" ref="G10:G11" si="1">C10*0.88</f>
        <v>61600</v>
      </c>
      <c r="H10" s="35"/>
    </row>
    <row r="11" spans="1:9" ht="18.75" x14ac:dyDescent="0.3">
      <c r="A11" s="20" t="s">
        <v>76</v>
      </c>
      <c r="B11" s="20"/>
      <c r="C11" s="56">
        <v>320000</v>
      </c>
      <c r="D11" s="33">
        <f>C11*0.05</f>
        <v>16000</v>
      </c>
      <c r="E11" s="34"/>
      <c r="F11" s="34">
        <f t="shared" si="0"/>
        <v>38400</v>
      </c>
      <c r="G11" s="35">
        <f t="shared" si="1"/>
        <v>281600</v>
      </c>
      <c r="H11" s="34"/>
    </row>
    <row r="12" spans="1:9" ht="18.75" x14ac:dyDescent="0.3">
      <c r="A12" s="29" t="s">
        <v>77</v>
      </c>
      <c r="B12" s="36">
        <f>SUM(B8:B11)</f>
        <v>625000</v>
      </c>
      <c r="C12" s="57">
        <f>SUM(C10:C11)</f>
        <v>390000</v>
      </c>
      <c r="D12" s="35">
        <f>SUM(D10:D11)</f>
        <v>19500</v>
      </c>
      <c r="E12" s="58">
        <f>SUM(E8:E11)</f>
        <v>62500</v>
      </c>
      <c r="F12" s="34">
        <f t="shared" si="0"/>
        <v>121800</v>
      </c>
      <c r="G12" s="35">
        <f>C12*0.88</f>
        <v>343200</v>
      </c>
      <c r="H12" s="35">
        <f>SUM(H8:H11)</f>
        <v>487500</v>
      </c>
    </row>
    <row r="13" spans="1:9" ht="21" x14ac:dyDescent="0.35">
      <c r="A13" s="96" t="s">
        <v>78</v>
      </c>
      <c r="B13" s="35">
        <f>B12+C12</f>
        <v>1015000</v>
      </c>
    </row>
    <row r="14" spans="1:9" ht="21" x14ac:dyDescent="0.35">
      <c r="A14" s="96" t="s">
        <v>79</v>
      </c>
      <c r="B14" s="36">
        <f>-(D12+E12)</f>
        <v>-82000</v>
      </c>
    </row>
    <row r="15" spans="1:9" ht="21" x14ac:dyDescent="0.35">
      <c r="A15" s="96" t="s">
        <v>163</v>
      </c>
      <c r="B15" s="36">
        <v>-70000</v>
      </c>
      <c r="C15" s="143" t="s">
        <v>184</v>
      </c>
      <c r="D15" s="113"/>
      <c r="E15" s="113"/>
      <c r="F15" s="113"/>
      <c r="G15" s="113"/>
      <c r="H15" s="113"/>
    </row>
    <row r="16" spans="1:9" ht="21" x14ac:dyDescent="0.35">
      <c r="A16" s="96" t="s">
        <v>164</v>
      </c>
      <c r="B16" s="36">
        <v>-25000</v>
      </c>
      <c r="C16" s="143" t="s">
        <v>183</v>
      </c>
      <c r="D16" s="113"/>
      <c r="E16" s="113"/>
      <c r="F16" s="113"/>
      <c r="G16" s="113"/>
      <c r="H16" s="113"/>
    </row>
    <row r="17" spans="1:8" ht="18.75" x14ac:dyDescent="0.3">
      <c r="A17" s="111" t="s">
        <v>165</v>
      </c>
      <c r="B17" s="36">
        <v>-2000</v>
      </c>
    </row>
    <row r="18" spans="1:8" ht="18.75" x14ac:dyDescent="0.3">
      <c r="A18" s="111" t="s">
        <v>182</v>
      </c>
      <c r="B18" s="36">
        <v>-9000</v>
      </c>
      <c r="C18" s="143" t="s">
        <v>185</v>
      </c>
      <c r="D18" s="113"/>
      <c r="E18" s="113"/>
      <c r="F18" s="113"/>
      <c r="G18" s="113"/>
      <c r="H18" s="113"/>
    </row>
    <row r="19" spans="1:8" ht="18.75" x14ac:dyDescent="0.3">
      <c r="A19" s="101" t="s">
        <v>181</v>
      </c>
      <c r="B19" s="62">
        <f>B12+B14+B15+B16+B17+B18</f>
        <v>437000</v>
      </c>
    </row>
    <row r="20" spans="1:8" ht="6.75" customHeight="1" x14ac:dyDescent="0.3">
      <c r="A20" s="65"/>
      <c r="B20" s="62"/>
    </row>
    <row r="21" spans="1:8" ht="21" x14ac:dyDescent="0.35">
      <c r="A21" s="96" t="s">
        <v>136</v>
      </c>
      <c r="B21" s="35">
        <v>486000</v>
      </c>
      <c r="C21" s="143" t="s">
        <v>157</v>
      </c>
      <c r="D21" s="113"/>
      <c r="E21" s="113"/>
      <c r="F21" s="113"/>
      <c r="G21" s="113"/>
      <c r="H21" s="113"/>
    </row>
    <row r="22" spans="1:8" ht="18.75" x14ac:dyDescent="0.3">
      <c r="A22" s="21" t="s">
        <v>134</v>
      </c>
    </row>
  </sheetData>
  <mergeCells count="7">
    <mergeCell ref="A1:I1"/>
    <mergeCell ref="C5:D5"/>
    <mergeCell ref="F5:G5"/>
    <mergeCell ref="C21:H21"/>
    <mergeCell ref="C16:H16"/>
    <mergeCell ref="C15:H15"/>
    <mergeCell ref="C18:H18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D'OCTOBRE  2019</vt:lpstr>
      <vt:lpstr>LOYERS ENCAISSES NOVEMBRE 2019</vt:lpstr>
      <vt:lpstr>LOYERS ENCAISSES  OCTOBRE 19</vt:lpstr>
      <vt:lpstr>BILAN D'OCTOBRE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2019-11-13T17:51:31Z</cp:lastPrinted>
  <dcterms:created xsi:type="dcterms:W3CDTF">2015-04-15T15:36:35Z</dcterms:created>
  <dcterms:modified xsi:type="dcterms:W3CDTF">2019-11-13T17:54:13Z</dcterms:modified>
</cp:coreProperties>
</file>