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1\PROPRIETAIRES\SIDIBE KADIATOU\FICHES D'ENCAISSEMENTS\"/>
    </mc:Choice>
  </mc:AlternateContent>
  <bookViews>
    <workbookView xWindow="0" yWindow="0" windowWidth="19170" windowHeight="11520" firstSheet="41" activeTab="45"/>
  </bookViews>
  <sheets>
    <sheet name="AOUT 18" sheetId="1" r:id="rId1"/>
    <sheet name="SEPTEMBRE 18 " sheetId="2" r:id="rId2"/>
    <sheet name="SEPTEMBRE 18  (2)" sheetId="5" r:id="rId3"/>
    <sheet name="OCTOBRE 18" sheetId="3" r:id="rId4"/>
    <sheet name="DECEMBRE 18" sheetId="6" r:id="rId5"/>
    <sheet name="JANVIER 19" sheetId="7" r:id="rId6"/>
    <sheet name="FEVRIER 19" sheetId="8" r:id="rId7"/>
    <sheet name="MARS 19" sheetId="9" r:id="rId8"/>
    <sheet name="AVRIL 19" sheetId="10" r:id="rId9"/>
    <sheet name="MAI 19" sheetId="11" r:id="rId10"/>
    <sheet name="JUIN 19" sheetId="12" r:id="rId11"/>
    <sheet name="JUILLET 19" sheetId="13" r:id="rId12"/>
    <sheet name="AOUT 2019" sheetId="14" r:id="rId13"/>
    <sheet name="SEPTEMBRE 2019" sheetId="15" r:id="rId14"/>
    <sheet name="OCTOBRE 2019 " sheetId="16" r:id="rId15"/>
    <sheet name="NOVEMBRE 2019" sheetId="17" r:id="rId16"/>
    <sheet name="DECEMBRE 2019" sheetId="18" r:id="rId17"/>
    <sheet name="JANVIER 2020" sheetId="19" r:id="rId18"/>
    <sheet name="FEVRIER 2020" sheetId="20" r:id="rId19"/>
    <sheet name="MARS 2020" sheetId="21" r:id="rId20"/>
    <sheet name="AVRIL 2020" sheetId="22" r:id="rId21"/>
    <sheet name="MAI 2020" sheetId="23" r:id="rId22"/>
    <sheet name="JUIN 2020" sheetId="24" r:id="rId23"/>
    <sheet name="JUILLET 2020" sheetId="25" r:id="rId24"/>
    <sheet name="JUIN 2020 corrigé" sheetId="26" r:id="rId25"/>
    <sheet name="MAI 2020 Corrigé" sheetId="27" r:id="rId26"/>
    <sheet name="AVRIL 2020 Corrigé" sheetId="28" r:id="rId27"/>
    <sheet name="MARS 2020 Corrigé" sheetId="29" r:id="rId28"/>
    <sheet name="AOUT 2020" sheetId="30" r:id="rId29"/>
    <sheet name="SEPTEMBRE 2020" sheetId="31" r:id="rId30"/>
    <sheet name="OCTOBRE 2020" sheetId="32" r:id="rId31"/>
    <sheet name="NOVEMBRE 2020" sheetId="33" r:id="rId32"/>
    <sheet name="DECEMBRE 2020" sheetId="34" r:id="rId33"/>
    <sheet name="JANVIER 2021" sheetId="35" r:id="rId34"/>
    <sheet name="FEVRIER 2021" sheetId="36" r:id="rId35"/>
    <sheet name="MARS 2021" sheetId="37" r:id="rId36"/>
    <sheet name="AVRIL 2021" sheetId="38" r:id="rId37"/>
    <sheet name="MAI 2021" sheetId="39" r:id="rId38"/>
    <sheet name="JUIN 2021" sheetId="40" r:id="rId39"/>
    <sheet name="JUILLET 2021" sheetId="41" r:id="rId40"/>
    <sheet name="AOUT 2021" sheetId="42" r:id="rId41"/>
    <sheet name="SEPT 2021" sheetId="43" r:id="rId42"/>
    <sheet name="SEPT 2021 (2)" sheetId="45" r:id="rId43"/>
    <sheet name="OCTOBRE 2021" sheetId="44" r:id="rId44"/>
    <sheet name="NOVEMBRE 2021" sheetId="46" r:id="rId45"/>
    <sheet name="DECEMBRE 2021" sheetId="47" r:id="rId4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47" l="1"/>
  <c r="I22" i="47" l="1"/>
  <c r="I25" i="47"/>
  <c r="I28" i="47" s="1"/>
  <c r="I26" i="47"/>
  <c r="I21" i="47"/>
  <c r="D10" i="47" l="1"/>
  <c r="C10" i="47"/>
  <c r="B10" i="47"/>
  <c r="F9" i="47"/>
  <c r="F10" i="47" s="1"/>
  <c r="E9" i="47"/>
  <c r="E8" i="47"/>
  <c r="B15" i="47" l="1"/>
  <c r="E10" i="47"/>
  <c r="B11" i="47" s="1"/>
  <c r="G9" i="47"/>
  <c r="H8" i="47"/>
  <c r="B26" i="46"/>
  <c r="D10" i="46"/>
  <c r="C10" i="46"/>
  <c r="B10" i="46"/>
  <c r="F9" i="46"/>
  <c r="F10" i="46" s="1"/>
  <c r="E9" i="46"/>
  <c r="E8" i="46"/>
  <c r="E10" i="46" s="1"/>
  <c r="B17" i="44"/>
  <c r="H9" i="47" l="1"/>
  <c r="H10" i="47" s="1"/>
  <c r="G10" i="47"/>
  <c r="G9" i="46"/>
  <c r="G10" i="46" s="1"/>
  <c r="B11" i="46"/>
  <c r="B16" i="46" s="1"/>
  <c r="H8" i="46"/>
  <c r="H9" i="46"/>
  <c r="B33" i="45"/>
  <c r="D10" i="45"/>
  <c r="C10" i="45"/>
  <c r="B10" i="45"/>
  <c r="F9" i="45"/>
  <c r="G9" i="45" s="1"/>
  <c r="E9" i="45"/>
  <c r="E8" i="45"/>
  <c r="E10" i="45" s="1"/>
  <c r="H10" i="46" l="1"/>
  <c r="H9" i="45"/>
  <c r="G10" i="45"/>
  <c r="B11" i="45"/>
  <c r="B25" i="45" s="1"/>
  <c r="H8" i="45"/>
  <c r="H10" i="45" s="1"/>
  <c r="F10" i="45"/>
  <c r="B25" i="43"/>
  <c r="B33" i="43" l="1"/>
  <c r="B27" i="44"/>
  <c r="D10" i="44"/>
  <c r="C10" i="44"/>
  <c r="B10" i="44"/>
  <c r="F9" i="44"/>
  <c r="F10" i="44" s="1"/>
  <c r="E9" i="44"/>
  <c r="E8" i="44"/>
  <c r="H8" i="44" s="1"/>
  <c r="E10" i="44" l="1"/>
  <c r="B11" i="44" s="1"/>
  <c r="G9" i="44"/>
  <c r="G10" i="44" l="1"/>
  <c r="H9" i="44"/>
  <c r="H10" i="44" s="1"/>
  <c r="D10" i="43" l="1"/>
  <c r="C10" i="43"/>
  <c r="B10" i="43"/>
  <c r="F9" i="43"/>
  <c r="G9" i="43" s="1"/>
  <c r="E9" i="43"/>
  <c r="E8" i="43"/>
  <c r="E10" i="43" l="1"/>
  <c r="H9" i="43"/>
  <c r="G10" i="43"/>
  <c r="B11" i="43"/>
  <c r="F10" i="43"/>
  <c r="H8" i="43"/>
  <c r="H10" i="43" l="1"/>
  <c r="B15" i="41"/>
  <c r="B25" i="42" l="1"/>
  <c r="D10" i="42"/>
  <c r="C10" i="42"/>
  <c r="B10" i="42"/>
  <c r="F9" i="42"/>
  <c r="G9" i="42" s="1"/>
  <c r="E9" i="42"/>
  <c r="E8" i="42"/>
  <c r="E10" i="42" s="1"/>
  <c r="F10" i="42" l="1"/>
  <c r="G10" i="42"/>
  <c r="H9" i="42"/>
  <c r="B11" i="42"/>
  <c r="B15" i="42" s="1"/>
  <c r="H8" i="42"/>
  <c r="H10" i="42" s="1"/>
  <c r="E9" i="41"/>
  <c r="B25" i="41" l="1"/>
  <c r="D10" i="41"/>
  <c r="C10" i="41"/>
  <c r="B10" i="41"/>
  <c r="G9" i="41"/>
  <c r="H9" i="41" s="1"/>
  <c r="F9" i="41"/>
  <c r="F10" i="41" s="1"/>
  <c r="E8" i="41"/>
  <c r="E10" i="41" s="1"/>
  <c r="B11" i="41" s="1"/>
  <c r="H8" i="41" l="1"/>
  <c r="H10" i="41" s="1"/>
  <c r="G10" i="41"/>
  <c r="B24" i="40"/>
  <c r="D10" i="40"/>
  <c r="C10" i="40"/>
  <c r="B10" i="40"/>
  <c r="F9" i="40"/>
  <c r="G9" i="40" s="1"/>
  <c r="E9" i="40"/>
  <c r="E8" i="40"/>
  <c r="E10" i="40" l="1"/>
  <c r="B11" i="40"/>
  <c r="B14" i="40" s="1"/>
  <c r="H9" i="40"/>
  <c r="G10" i="40"/>
  <c r="F10" i="40"/>
  <c r="H8" i="40"/>
  <c r="H10" i="40" s="1"/>
  <c r="B25" i="39"/>
  <c r="D10" i="39" l="1"/>
  <c r="C10" i="39"/>
  <c r="B10" i="39"/>
  <c r="F9" i="39"/>
  <c r="G9" i="39" s="1"/>
  <c r="E9" i="39"/>
  <c r="E8" i="39"/>
  <c r="E10" i="39" s="1"/>
  <c r="B16" i="38"/>
  <c r="H9" i="39" l="1"/>
  <c r="G10" i="39"/>
  <c r="B11" i="39"/>
  <c r="B15" i="39" s="1"/>
  <c r="H8" i="39"/>
  <c r="F10" i="39"/>
  <c r="B25" i="38"/>
  <c r="D10" i="38"/>
  <c r="C10" i="38"/>
  <c r="B10" i="38"/>
  <c r="F9" i="38"/>
  <c r="G9" i="38" s="1"/>
  <c r="E9" i="38"/>
  <c r="E8" i="38"/>
  <c r="E10" i="38" s="1"/>
  <c r="H10" i="39" l="1"/>
  <c r="B11" i="38"/>
  <c r="H9" i="38"/>
  <c r="G10" i="38"/>
  <c r="H8" i="38"/>
  <c r="F10" i="38"/>
  <c r="B23" i="37"/>
  <c r="D10" i="37"/>
  <c r="C10" i="37"/>
  <c r="B10" i="37"/>
  <c r="F9" i="37"/>
  <c r="F10" i="37" s="1"/>
  <c r="E9" i="37"/>
  <c r="E8" i="37"/>
  <c r="E10" i="37" s="1"/>
  <c r="H10" i="38" l="1"/>
  <c r="G9" i="37"/>
  <c r="H9" i="37" s="1"/>
  <c r="B11" i="37"/>
  <c r="B14" i="37" s="1"/>
  <c r="H8" i="37"/>
  <c r="B15" i="36"/>
  <c r="B24" i="36"/>
  <c r="F10" i="36"/>
  <c r="D10" i="36"/>
  <c r="C10" i="36"/>
  <c r="B10" i="36"/>
  <c r="F9" i="36"/>
  <c r="G9" i="36" s="1"/>
  <c r="E9" i="36"/>
  <c r="E8" i="36"/>
  <c r="E10" i="36" s="1"/>
  <c r="H10" i="37" l="1"/>
  <c r="G10" i="37"/>
  <c r="G10" i="36"/>
  <c r="H9" i="36"/>
  <c r="B11" i="36"/>
  <c r="H8" i="36"/>
  <c r="H10" i="36" s="1"/>
  <c r="B23" i="35"/>
  <c r="B14" i="35"/>
  <c r="D10" i="35" l="1"/>
  <c r="C10" i="35"/>
  <c r="B10" i="35"/>
  <c r="F9" i="35"/>
  <c r="G9" i="35" s="1"/>
  <c r="E9" i="35"/>
  <c r="E8" i="35"/>
  <c r="E10" i="35" s="1"/>
  <c r="F10" i="35" l="1"/>
  <c r="B11" i="35"/>
  <c r="G10" i="35"/>
  <c r="H9" i="35"/>
  <c r="H8" i="35"/>
  <c r="H10" i="35" s="1"/>
  <c r="B15" i="34"/>
  <c r="B26" i="34" l="1"/>
  <c r="F10" i="34"/>
  <c r="D10" i="34"/>
  <c r="C10" i="34"/>
  <c r="B10" i="34"/>
  <c r="F9" i="34"/>
  <c r="G9" i="34" s="1"/>
  <c r="E9" i="34"/>
  <c r="E8" i="34"/>
  <c r="B16" i="33"/>
  <c r="E10" i="34" l="1"/>
  <c r="B11" i="34" s="1"/>
  <c r="H9" i="34"/>
  <c r="G10" i="34"/>
  <c r="H8" i="34"/>
  <c r="B26" i="33"/>
  <c r="H10" i="34" l="1"/>
  <c r="F10" i="33"/>
  <c r="D10" i="33"/>
  <c r="C10" i="33"/>
  <c r="B10" i="33"/>
  <c r="F9" i="33"/>
  <c r="G9" i="33" s="1"/>
  <c r="G10" i="33" s="1"/>
  <c r="E9" i="33"/>
  <c r="E8" i="33"/>
  <c r="E10" i="33" s="1"/>
  <c r="B11" i="33" l="1"/>
  <c r="H9" i="33"/>
  <c r="H8" i="33"/>
  <c r="H10" i="33" s="1"/>
  <c r="B18" i="32"/>
  <c r="B16" i="32"/>
  <c r="B25" i="32" l="1"/>
  <c r="B26" i="32" s="1"/>
  <c r="B21" i="32"/>
  <c r="B29" i="32" s="1"/>
  <c r="D10" i="32"/>
  <c r="C10" i="32"/>
  <c r="B10" i="32"/>
  <c r="F9" i="32"/>
  <c r="F10" i="32" s="1"/>
  <c r="E9" i="32"/>
  <c r="E8" i="32"/>
  <c r="E10" i="32" s="1"/>
  <c r="B11" i="32" l="1"/>
  <c r="B13" i="32" s="1"/>
  <c r="G9" i="32"/>
  <c r="H8" i="32"/>
  <c r="B18" i="30"/>
  <c r="B17" i="30"/>
  <c r="B25" i="30"/>
  <c r="H9" i="32" l="1"/>
  <c r="H10" i="32" s="1"/>
  <c r="G10" i="32"/>
  <c r="B22" i="30"/>
  <c r="B28" i="30"/>
  <c r="B24" i="31"/>
  <c r="B32" i="31" s="1"/>
  <c r="B28" i="31" l="1"/>
  <c r="B29" i="31" s="1"/>
  <c r="D10" i="31"/>
  <c r="C10" i="31"/>
  <c r="B10" i="31"/>
  <c r="F9" i="31"/>
  <c r="G9" i="31" s="1"/>
  <c r="E9" i="31"/>
  <c r="E8" i="31"/>
  <c r="H8" i="31" s="1"/>
  <c r="F10" i="31" l="1"/>
  <c r="E10" i="31"/>
  <c r="B11" i="31" s="1"/>
  <c r="B20" i="31" s="1"/>
  <c r="H9" i="31"/>
  <c r="H10" i="31" s="1"/>
  <c r="G10" i="31"/>
  <c r="D11" i="30" l="1"/>
  <c r="C11" i="30"/>
  <c r="B11" i="30"/>
  <c r="F10" i="30"/>
  <c r="G10" i="30" s="1"/>
  <c r="H10" i="30" s="1"/>
  <c r="E10" i="30"/>
  <c r="H9" i="30"/>
  <c r="G9" i="30"/>
  <c r="F9" i="30"/>
  <c r="F11" i="30" s="1"/>
  <c r="E9" i="30"/>
  <c r="E8" i="30"/>
  <c r="H8" i="30" s="1"/>
  <c r="B16" i="29"/>
  <c r="B14" i="29"/>
  <c r="D11" i="29"/>
  <c r="C11" i="29"/>
  <c r="B11" i="29"/>
  <c r="F10" i="29"/>
  <c r="E10" i="29"/>
  <c r="H9" i="29"/>
  <c r="H11" i="29" s="1"/>
  <c r="G9" i="29"/>
  <c r="G11" i="29" s="1"/>
  <c r="F9" i="29"/>
  <c r="F11" i="29" s="1"/>
  <c r="E9" i="29"/>
  <c r="E11" i="29" s="1"/>
  <c r="H8" i="29"/>
  <c r="F8" i="29"/>
  <c r="E8" i="29"/>
  <c r="E11" i="30" l="1"/>
  <c r="B12" i="30" s="1"/>
  <c r="H11" i="30"/>
  <c r="G11" i="30"/>
  <c r="B12" i="29"/>
  <c r="G21" i="21"/>
  <c r="G20" i="21"/>
  <c r="B18" i="28"/>
  <c r="B16" i="28"/>
  <c r="D11" i="28"/>
  <c r="C11" i="28"/>
  <c r="B11" i="28"/>
  <c r="F10" i="28"/>
  <c r="E10" i="28"/>
  <c r="H9" i="28"/>
  <c r="G9" i="28"/>
  <c r="G11" i="28" s="1"/>
  <c r="F9" i="28"/>
  <c r="F11" i="28" s="1"/>
  <c r="E9" i="28"/>
  <c r="H8" i="28"/>
  <c r="H11" i="28" s="1"/>
  <c r="F8" i="28"/>
  <c r="E8" i="28"/>
  <c r="E11" i="28" s="1"/>
  <c r="B16" i="23"/>
  <c r="B16" i="27"/>
  <c r="B11" i="27"/>
  <c r="D11" i="27"/>
  <c r="C11" i="27"/>
  <c r="F10" i="27"/>
  <c r="E10" i="27"/>
  <c r="H9" i="27"/>
  <c r="G9" i="27"/>
  <c r="G11" i="27" s="1"/>
  <c r="F9" i="27"/>
  <c r="F11" i="27" s="1"/>
  <c r="E9" i="27"/>
  <c r="E11" i="27" s="1"/>
  <c r="H8" i="27"/>
  <c r="H11" i="27" s="1"/>
  <c r="F8" i="27"/>
  <c r="E8" i="27"/>
  <c r="B20" i="26"/>
  <c r="B18" i="26"/>
  <c r="B30" i="26"/>
  <c r="G11" i="26"/>
  <c r="E11" i="26"/>
  <c r="B12" i="26" s="1"/>
  <c r="D11" i="26"/>
  <c r="C11" i="26"/>
  <c r="B11" i="26"/>
  <c r="F10" i="26"/>
  <c r="E10" i="26"/>
  <c r="H9" i="26"/>
  <c r="G9" i="26"/>
  <c r="F9" i="26"/>
  <c r="E9" i="26"/>
  <c r="H8" i="26"/>
  <c r="H11" i="26" s="1"/>
  <c r="F8" i="26"/>
  <c r="F11" i="26" s="1"/>
  <c r="E8" i="26"/>
  <c r="B12" i="28" l="1"/>
  <c r="B18" i="27"/>
  <c r="B12" i="27"/>
  <c r="B16" i="25"/>
  <c r="B14" i="25"/>
  <c r="H10" i="25"/>
  <c r="G10" i="25"/>
  <c r="H8" i="25"/>
  <c r="H9" i="25"/>
  <c r="B28" i="25"/>
  <c r="D11" i="25"/>
  <c r="C11" i="25"/>
  <c r="B11" i="25"/>
  <c r="F10" i="25"/>
  <c r="E10" i="25"/>
  <c r="G9" i="25"/>
  <c r="F9" i="25"/>
  <c r="E9" i="25"/>
  <c r="F11" i="25"/>
  <c r="E8" i="25"/>
  <c r="G11" i="25" l="1"/>
  <c r="E11" i="25"/>
  <c r="B12" i="25" s="1"/>
  <c r="H11" i="25"/>
  <c r="B29" i="24"/>
  <c r="G11" i="24"/>
  <c r="D11" i="24"/>
  <c r="C11" i="24"/>
  <c r="B11" i="24"/>
  <c r="F10" i="24"/>
  <c r="E10" i="24"/>
  <c r="H9" i="24"/>
  <c r="G9" i="24"/>
  <c r="F9" i="24"/>
  <c r="E9" i="24"/>
  <c r="E11" i="24" s="1"/>
  <c r="H8" i="24"/>
  <c r="H11" i="24" s="1"/>
  <c r="F8" i="24"/>
  <c r="F11" i="24" s="1"/>
  <c r="E8" i="24"/>
  <c r="B12" i="24" l="1"/>
  <c r="B18" i="24" s="1"/>
  <c r="D11" i="23"/>
  <c r="C11" i="23"/>
  <c r="B11" i="23"/>
  <c r="F10" i="23"/>
  <c r="E10" i="23"/>
  <c r="H9" i="23"/>
  <c r="G9" i="23"/>
  <c r="G11" i="23" s="1"/>
  <c r="F9" i="23"/>
  <c r="E9" i="23"/>
  <c r="H8" i="23"/>
  <c r="F8" i="23"/>
  <c r="E8" i="23"/>
  <c r="F11" i="23" l="1"/>
  <c r="H11" i="23"/>
  <c r="E11" i="23"/>
  <c r="B12" i="23"/>
  <c r="B16" i="22"/>
  <c r="G11" i="22"/>
  <c r="D11" i="22"/>
  <c r="C11" i="22"/>
  <c r="B11" i="22"/>
  <c r="F10" i="22"/>
  <c r="E10" i="22"/>
  <c r="H9" i="22"/>
  <c r="G9" i="22"/>
  <c r="F9" i="22"/>
  <c r="E9" i="22"/>
  <c r="H8" i="22"/>
  <c r="H11" i="22" s="1"/>
  <c r="F8" i="22"/>
  <c r="E8" i="22"/>
  <c r="E11" i="22" l="1"/>
  <c r="B12" i="22" s="1"/>
  <c r="F11" i="22"/>
  <c r="D11" i="21"/>
  <c r="C11" i="21"/>
  <c r="B11" i="21"/>
  <c r="F10" i="21"/>
  <c r="E10" i="21"/>
  <c r="H9" i="21"/>
  <c r="G9" i="21"/>
  <c r="G11" i="21" s="1"/>
  <c r="F9" i="21"/>
  <c r="E9" i="21"/>
  <c r="E11" i="21" s="1"/>
  <c r="H8" i="21"/>
  <c r="F8" i="21"/>
  <c r="E8" i="21"/>
  <c r="H11" i="21" l="1"/>
  <c r="F11" i="21"/>
  <c r="B12" i="21"/>
  <c r="B14" i="21" s="1"/>
  <c r="B14" i="20"/>
  <c r="D11" i="20"/>
  <c r="C11" i="20"/>
  <c r="B11" i="20"/>
  <c r="F10" i="20"/>
  <c r="E10" i="20"/>
  <c r="H9" i="20"/>
  <c r="G9" i="20"/>
  <c r="G11" i="20" s="1"/>
  <c r="F9" i="20"/>
  <c r="F11" i="20" s="1"/>
  <c r="E9" i="20"/>
  <c r="H8" i="20"/>
  <c r="F8" i="20"/>
  <c r="E8" i="20"/>
  <c r="G11" i="19"/>
  <c r="D11" i="19"/>
  <c r="C11" i="19"/>
  <c r="B11" i="19"/>
  <c r="F10" i="19"/>
  <c r="E10" i="19"/>
  <c r="H9" i="19"/>
  <c r="G9" i="19"/>
  <c r="F9" i="19"/>
  <c r="E9" i="19"/>
  <c r="H8" i="19"/>
  <c r="H11" i="19" s="1"/>
  <c r="F8" i="19"/>
  <c r="E8" i="19"/>
  <c r="E11" i="19" l="1"/>
  <c r="F11" i="19"/>
  <c r="H11" i="20"/>
  <c r="E11" i="20"/>
  <c r="B12" i="20" s="1"/>
  <c r="B12" i="19"/>
  <c r="B15" i="19" s="1"/>
  <c r="D11" i="18"/>
  <c r="C11" i="18"/>
  <c r="B11" i="18"/>
  <c r="F10" i="18"/>
  <c r="E10" i="18"/>
  <c r="H9" i="18"/>
  <c r="G9" i="18"/>
  <c r="G11" i="18" s="1"/>
  <c r="F9" i="18"/>
  <c r="F11" i="18" s="1"/>
  <c r="E9" i="18"/>
  <c r="E11" i="18" s="1"/>
  <c r="H8" i="18"/>
  <c r="H11" i="18" s="1"/>
  <c r="F8" i="18"/>
  <c r="E8" i="18"/>
  <c r="B12" i="18" l="1"/>
  <c r="B13" i="18" s="1"/>
  <c r="B15" i="18" s="1"/>
  <c r="D11" i="17"/>
  <c r="C11" i="17"/>
  <c r="B11" i="17"/>
  <c r="F10" i="17"/>
  <c r="E10" i="17"/>
  <c r="H9" i="17"/>
  <c r="G9" i="17"/>
  <c r="G11" i="17" s="1"/>
  <c r="F9" i="17"/>
  <c r="E9" i="17"/>
  <c r="H8" i="17"/>
  <c r="F8" i="17"/>
  <c r="E8" i="17"/>
  <c r="E11" i="17" l="1"/>
  <c r="B12" i="17" s="1"/>
  <c r="B13" i="17" s="1"/>
  <c r="B15" i="17" s="1"/>
  <c r="F11" i="17"/>
  <c r="H11" i="17"/>
  <c r="B17" i="16"/>
  <c r="D11" i="16"/>
  <c r="C11" i="16"/>
  <c r="B11" i="16"/>
  <c r="F10" i="16"/>
  <c r="E10" i="16"/>
  <c r="H9" i="16"/>
  <c r="G9" i="16"/>
  <c r="G11" i="16" s="1"/>
  <c r="F9" i="16"/>
  <c r="E9" i="16"/>
  <c r="H8" i="16"/>
  <c r="H11" i="16" s="1"/>
  <c r="F8" i="16"/>
  <c r="E8" i="16"/>
  <c r="E11" i="16" l="1"/>
  <c r="F11" i="16"/>
  <c r="B12" i="16"/>
  <c r="B13" i="16" s="1"/>
  <c r="B15" i="16" s="1"/>
  <c r="B16" i="15"/>
  <c r="G11" i="15"/>
  <c r="D11" i="15"/>
  <c r="C11" i="15"/>
  <c r="B11" i="15"/>
  <c r="F10" i="15"/>
  <c r="E10" i="15"/>
  <c r="H9" i="15"/>
  <c r="G9" i="15"/>
  <c r="F9" i="15"/>
  <c r="E9" i="15"/>
  <c r="H8" i="15"/>
  <c r="H11" i="15" s="1"/>
  <c r="F8" i="15"/>
  <c r="F11" i="15" s="1"/>
  <c r="E8" i="15"/>
  <c r="E11" i="15" s="1"/>
  <c r="B12" i="15" s="1"/>
  <c r="B13" i="15" l="1"/>
  <c r="D11" i="14"/>
  <c r="C11" i="14"/>
  <c r="B11" i="14"/>
  <c r="F10" i="14"/>
  <c r="E10" i="14"/>
  <c r="H9" i="14"/>
  <c r="G9" i="14"/>
  <c r="G11" i="14" s="1"/>
  <c r="F9" i="14"/>
  <c r="E9" i="14"/>
  <c r="H8" i="14"/>
  <c r="H11" i="14" s="1"/>
  <c r="F8" i="14"/>
  <c r="E8" i="14"/>
  <c r="E11" i="14" l="1"/>
  <c r="B12" i="14" s="1"/>
  <c r="B13" i="14" s="1"/>
  <c r="B15" i="14" s="1"/>
  <c r="F11" i="14"/>
  <c r="B15" i="8"/>
  <c r="B18" i="12"/>
  <c r="H11" i="13"/>
  <c r="D11" i="13"/>
  <c r="C11" i="13"/>
  <c r="B11" i="13"/>
  <c r="F10" i="13"/>
  <c r="E10" i="13"/>
  <c r="H9" i="13"/>
  <c r="G9" i="13"/>
  <c r="G11" i="13" s="1"/>
  <c r="F9" i="13"/>
  <c r="E9" i="13"/>
  <c r="H8" i="13"/>
  <c r="F8" i="13"/>
  <c r="E8" i="13"/>
  <c r="H11" i="12"/>
  <c r="D11" i="12"/>
  <c r="C11" i="12"/>
  <c r="B11" i="12"/>
  <c r="F10" i="12"/>
  <c r="E10" i="12"/>
  <c r="H9" i="12"/>
  <c r="G9" i="12"/>
  <c r="G11" i="12" s="1"/>
  <c r="F9" i="12"/>
  <c r="E9" i="12"/>
  <c r="H8" i="12"/>
  <c r="F8" i="12"/>
  <c r="E8" i="12"/>
  <c r="E11" i="12" s="1"/>
  <c r="D11" i="11"/>
  <c r="C11" i="11"/>
  <c r="B11" i="11"/>
  <c r="F10" i="11"/>
  <c r="E10" i="11"/>
  <c r="H9" i="11"/>
  <c r="G9" i="11"/>
  <c r="G11" i="11" s="1"/>
  <c r="F9" i="11"/>
  <c r="E9" i="11"/>
  <c r="H8" i="11"/>
  <c r="H11" i="11" s="1"/>
  <c r="F8" i="11"/>
  <c r="E8" i="11"/>
  <c r="D11" i="10"/>
  <c r="C11" i="10"/>
  <c r="B11" i="10"/>
  <c r="F10" i="10"/>
  <c r="E10" i="10"/>
  <c r="H9" i="10"/>
  <c r="G9" i="10"/>
  <c r="G11" i="10" s="1"/>
  <c r="F9" i="10"/>
  <c r="E9" i="10"/>
  <c r="H8" i="10"/>
  <c r="H11" i="10" s="1"/>
  <c r="F8" i="10"/>
  <c r="F11" i="10" s="1"/>
  <c r="E8" i="10"/>
  <c r="D11" i="9"/>
  <c r="C11" i="9"/>
  <c r="B11" i="9"/>
  <c r="F10" i="9"/>
  <c r="E10" i="9"/>
  <c r="H9" i="9"/>
  <c r="G9" i="9"/>
  <c r="G11" i="9" s="1"/>
  <c r="F9" i="9"/>
  <c r="E9" i="9"/>
  <c r="H8" i="9"/>
  <c r="H11" i="9" s="1"/>
  <c r="F8" i="9"/>
  <c r="E8" i="9"/>
  <c r="D11" i="8"/>
  <c r="C11" i="8"/>
  <c r="B11" i="8"/>
  <c r="F10" i="8"/>
  <c r="E10" i="8"/>
  <c r="H9" i="8"/>
  <c r="G9" i="8"/>
  <c r="G11" i="8" s="1"/>
  <c r="F9" i="8"/>
  <c r="E9" i="8"/>
  <c r="H8" i="8"/>
  <c r="H11" i="8" s="1"/>
  <c r="F8" i="8"/>
  <c r="F11" i="8" s="1"/>
  <c r="E8" i="8"/>
  <c r="E11" i="8" l="1"/>
  <c r="B12" i="8" s="1"/>
  <c r="B17" i="8" s="1"/>
  <c r="E11" i="9"/>
  <c r="B12" i="9" s="1"/>
  <c r="B13" i="9" s="1"/>
  <c r="B15" i="9" s="1"/>
  <c r="F11" i="9"/>
  <c r="E11" i="10"/>
  <c r="B12" i="10" s="1"/>
  <c r="B13" i="10" s="1"/>
  <c r="B15" i="10" s="1"/>
  <c r="E11" i="11"/>
  <c r="B12" i="11" s="1"/>
  <c r="B13" i="11" s="1"/>
  <c r="B16" i="11" s="1"/>
  <c r="F11" i="11"/>
  <c r="F11" i="12"/>
  <c r="E11" i="13"/>
  <c r="B12" i="13" s="1"/>
  <c r="B14" i="13" s="1"/>
  <c r="F11" i="13"/>
  <c r="B12" i="12"/>
  <c r="B14" i="12" s="1"/>
  <c r="B16" i="12" s="1"/>
  <c r="B11" i="7"/>
  <c r="D11" i="7"/>
  <c r="C11" i="7"/>
  <c r="F10" i="7"/>
  <c r="E10" i="7"/>
  <c r="H9" i="7"/>
  <c r="G9" i="7"/>
  <c r="G11" i="7" s="1"/>
  <c r="F9" i="7"/>
  <c r="E9" i="7"/>
  <c r="H8" i="7"/>
  <c r="H11" i="7" s="1"/>
  <c r="F8" i="7"/>
  <c r="E8" i="7"/>
  <c r="B17" i="13" l="1"/>
  <c r="B19" i="13" s="1"/>
  <c r="E11" i="7"/>
  <c r="B12" i="7" s="1"/>
  <c r="B14" i="7" s="1"/>
  <c r="B16" i="7" s="1"/>
  <c r="F11" i="7"/>
  <c r="B17" i="6"/>
  <c r="D11" i="6" l="1"/>
  <c r="C11" i="6"/>
  <c r="B11" i="6"/>
  <c r="B12" i="6" s="1"/>
  <c r="F10" i="6"/>
  <c r="E10" i="6"/>
  <c r="H9" i="6"/>
  <c r="G9" i="6"/>
  <c r="G11" i="6" s="1"/>
  <c r="F9" i="6"/>
  <c r="E9" i="6"/>
  <c r="H8" i="6"/>
  <c r="H11" i="6" s="1"/>
  <c r="F8" i="6"/>
  <c r="E8" i="6"/>
  <c r="E11" i="6" l="1"/>
  <c r="B13" i="6" s="1"/>
  <c r="F11" i="6"/>
  <c r="B19" i="3"/>
  <c r="B12" i="3" l="1"/>
  <c r="B11" i="3"/>
  <c r="B10" i="3"/>
  <c r="B10" i="1"/>
  <c r="B21" i="1"/>
  <c r="B13" i="3"/>
  <c r="B12" i="5" l="1"/>
  <c r="H11" i="5"/>
  <c r="D11" i="5"/>
  <c r="B13" i="5" s="1"/>
  <c r="C11" i="5"/>
  <c r="B11" i="5"/>
  <c r="F10" i="5"/>
  <c r="E10" i="5"/>
  <c r="H9" i="5"/>
  <c r="G9" i="5"/>
  <c r="G11" i="5" s="1"/>
  <c r="F9" i="5"/>
  <c r="E9" i="5"/>
  <c r="H8" i="5"/>
  <c r="F8" i="5"/>
  <c r="F11" i="5" s="1"/>
  <c r="E8" i="5"/>
  <c r="E11" i="5" s="1"/>
  <c r="B19" i="5" l="1"/>
  <c r="B19" i="2"/>
  <c r="D11" i="3"/>
  <c r="C11" i="3"/>
  <c r="F10" i="3"/>
  <c r="E10" i="3"/>
  <c r="H9" i="3"/>
  <c r="H11" i="3" s="1"/>
  <c r="G9" i="3"/>
  <c r="G11" i="3" s="1"/>
  <c r="F9" i="3"/>
  <c r="E9" i="3"/>
  <c r="H8" i="3"/>
  <c r="F8" i="3"/>
  <c r="E8" i="3"/>
  <c r="E11" i="3" l="1"/>
  <c r="F11" i="3"/>
  <c r="D11" i="2"/>
  <c r="C11" i="2"/>
  <c r="F10" i="2"/>
  <c r="B11" i="2" s="1"/>
  <c r="E10" i="2"/>
  <c r="H9" i="2"/>
  <c r="G9" i="2"/>
  <c r="G11" i="2" s="1"/>
  <c r="F9" i="2"/>
  <c r="E9" i="2"/>
  <c r="H8" i="2"/>
  <c r="H11" i="2" s="1"/>
  <c r="F8" i="2"/>
  <c r="E8" i="2"/>
  <c r="C20" i="1"/>
  <c r="I20" i="1"/>
  <c r="E11" i="2" l="1"/>
  <c r="B13" i="2" s="1"/>
  <c r="F11" i="2"/>
  <c r="B12" i="2"/>
  <c r="E10" i="1"/>
  <c r="E9" i="1"/>
  <c r="F10" i="1"/>
  <c r="F9" i="1"/>
  <c r="C11" i="1"/>
  <c r="D11" i="1"/>
  <c r="G9" i="1" l="1"/>
  <c r="G11" i="1" s="1"/>
  <c r="H8" i="1"/>
  <c r="F8" i="1"/>
  <c r="E8" i="1"/>
  <c r="H9" i="1"/>
  <c r="B11" i="1"/>
  <c r="F11" i="1"/>
  <c r="E11" i="1"/>
  <c r="B13" i="1" s="1"/>
  <c r="B12" i="1" l="1"/>
  <c r="H11" i="1"/>
</calcChain>
</file>

<file path=xl/sharedStrings.xml><?xml version="1.0" encoding="utf-8"?>
<sst xmlns="http://schemas.openxmlformats.org/spreadsheetml/2006/main" count="1753" uniqueCount="390">
  <si>
    <t>CABINET CONSEILS  ET DE GESTION IMMOBILIERE  (CCGIM) </t>
  </si>
  <si>
    <t>07 85 65 28 - 03 32 59 24 - 04 92 79 51</t>
  </si>
  <si>
    <t>Email:amadasta@yahoo.fr</t>
  </si>
  <si>
    <t>QUARTIER</t>
  </si>
  <si>
    <t>LOYERS ENCAISSES</t>
  </si>
  <si>
    <t>BAUX</t>
  </si>
  <si>
    <t>IMPOT</t>
  </si>
  <si>
    <t>AVOIRS BAUX</t>
  </si>
  <si>
    <t>AVOIRS LOYERS</t>
  </si>
  <si>
    <t>ARRIERES</t>
  </si>
  <si>
    <t>TOTAUX</t>
  </si>
  <si>
    <t>BENEFICIAIRE: SIDIBE KADIATOU</t>
  </si>
  <si>
    <t>SIDIBE IBRAHIMA</t>
  </si>
  <si>
    <t>N° CC:9004312B</t>
  </si>
  <si>
    <t>CEL. 05 36 20 24</t>
  </si>
  <si>
    <t>SIDIBE SEYDOU:</t>
  </si>
  <si>
    <t>Mobiles: 07 72 54 50</t>
  </si>
  <si>
    <t>CENTRE D'IMPOSITION: YOP III</t>
  </si>
  <si>
    <t>MOIS D'AOUT 2018</t>
  </si>
  <si>
    <t>BILAN MENSUEL</t>
  </si>
  <si>
    <t>YOPOUGON TOIT ROUGE</t>
  </si>
  <si>
    <t>BILAN SIDIBE</t>
  </si>
  <si>
    <t>COMMISSIONS CCGIM</t>
  </si>
  <si>
    <t>AVANCES A1-4 + B0-4</t>
  </si>
  <si>
    <t>ARRIERES A0-1</t>
  </si>
  <si>
    <t>1- BAGAYOGO AMADOU A PAYE 6 MOIS D'ARRIERES 540 000 F (Mars à Aout 2018) 29 JUILLET 2018</t>
  </si>
  <si>
    <t>2- Mme ASSA CHAYE CELINE A PAYE 2 MOIS D'AVANCE 240 000 F (Aout à Septembre 2018)  et 240 000 F de caution. Encaissement le 05 Octobre 2018.</t>
  </si>
  <si>
    <t>3- Mme SON JEANNE A PAYE 2 MOIS D'AVANCE 240 000 F (Aout à Septembre 2018)  et 240 000 F de caution. Encaissement le 05 Octobre 2018</t>
  </si>
  <si>
    <t>4- LA MARINE NATIONALE A PAYE 210 000 F (3 Mois de baux de 70 000 F) pour la mis en état de l'appartement occupé par M KOUAKOU CHARLES.</t>
  </si>
  <si>
    <t>Les fonds encaissés ont été utilisés pour réabiliter les 3 appartements A0-1, A1-4 et B0-4 (2 051 462 F)</t>
  </si>
  <si>
    <t>BHCI DALOA</t>
  </si>
  <si>
    <t>BHCI CCGIM</t>
  </si>
  <si>
    <t>REMBOURSEMENT FRAIS DES TRAVAUX JUILLET 2018</t>
  </si>
  <si>
    <t>IMPOT AOUT 2018</t>
  </si>
  <si>
    <t>TRAVAUX Maconnerie  étancheité dalle</t>
  </si>
  <si>
    <t>TRAVAUX Plomberie évacuation d'eau dalle</t>
  </si>
  <si>
    <t>Dépenses SUIVI TRAVAUX</t>
  </si>
  <si>
    <t>IMPOTS 2018</t>
  </si>
  <si>
    <t>RETENUES  SUR LES BAUX</t>
  </si>
  <si>
    <t>RESTE A PAYER</t>
  </si>
  <si>
    <t>1er trimestre 18</t>
  </si>
  <si>
    <t>2ième trimestre 18</t>
  </si>
  <si>
    <t>Impot à payer Aout 18</t>
  </si>
  <si>
    <t>Impot à payer Septembre 18</t>
  </si>
  <si>
    <t>Impot à payer Octobre 18</t>
  </si>
  <si>
    <t>TOTAL SOLDE</t>
  </si>
  <si>
    <t xml:space="preserve">Impot à payer Novembre 18 </t>
  </si>
  <si>
    <t>TOTAL DEPENSES</t>
  </si>
  <si>
    <t>SOMME  VERSEE A LA BACI DALOA LE 01/09/2018</t>
  </si>
  <si>
    <t>MOIS DE SEPTEMBRE 2018</t>
  </si>
  <si>
    <t>IMPOT SEPTEMBRE 2018</t>
  </si>
  <si>
    <t>TRAVAUX étancheité FACADE GAUCHE DU BATIMENT</t>
  </si>
  <si>
    <t>TRAVAUX CARRELAGE A1-3 (COMPLEMENT)</t>
  </si>
  <si>
    <t>Les fonds encaissés (480 000 F) ont été utilisés pour réabiliter l' appartement  A1-3 (1 073 693 F CFA)</t>
  </si>
  <si>
    <t>MONTANT SUPPORTE PAR LE CCGIM : (482 478 + 111 215)= 593 693F CFA A REMBOURSER PAR LE PROPRIETAIRE</t>
  </si>
  <si>
    <t>RESTE A REMBOURSER AU CCGIM</t>
  </si>
  <si>
    <t>CAUTION 2 MOIS</t>
  </si>
  <si>
    <t>TRAVAUX DE MISE EN ETAT A1-3 (962478)</t>
  </si>
  <si>
    <t>300 000 F CFA</t>
  </si>
  <si>
    <t>SOMME  VERSEE A LA BACI DALOA LE 06/10/2018</t>
  </si>
  <si>
    <t>Mlle BERTHE AMINATOU TIEPORO A PAYE 2 MOIS D'AVANCE 240 000 F  (Septembre-Octobre 2018)  et 240 000 F de caution. Encaissement le 27 AOUT 2018</t>
  </si>
  <si>
    <t>TRAVAUX DEBOUCHAGE CANALISATION</t>
  </si>
  <si>
    <t>MOIS D'OCTOBRE 2018</t>
  </si>
  <si>
    <t>IMPOT OCTOBRE 2018</t>
  </si>
  <si>
    <t>TRAVAUX étancheité TOITURE DU BATIMENT ARRIERE</t>
  </si>
  <si>
    <t>MONTANT A VERSER</t>
  </si>
  <si>
    <t>TROP VERSE PAR LE CCGIM 12% DES BAUX 09/18</t>
  </si>
  <si>
    <t>SUITE AUX PLUIES LES PLAFONS ONT ÉTÉ POURRIS. TOUTE LA TOITURE, tous les plafons pourris  (100 000 F) ET LA FAUSSE DALLE  (67 000 F) ONT ÉTÉ RAPARES.</t>
  </si>
  <si>
    <t>LE BILAN SIDIBE N'A PAS PRIS EN COMPTE LES 12% (87 600 F)PRELEVES DIRECTEMENT SUR LES BAUX DE SEPTEMBRE 2018.</t>
  </si>
  <si>
    <t>AVANCE PRISE PAR SIDIBE ADAMA LE 30/10/18</t>
  </si>
  <si>
    <t>AVANCE PRISE PAR SIDIBE ADAMA LE 30/10/18 PAR TRANSFERT ORANGE MONEY (100 000 F CFA)</t>
  </si>
  <si>
    <t>Impot à payer Novembre 2018</t>
  </si>
  <si>
    <t>MOIS DE DECEMBRE 2018</t>
  </si>
  <si>
    <t>TRAVAUX MENUISERIE 3 PORTES + 5 CLES+MAIN D'ŒUVRE</t>
  </si>
  <si>
    <t>GRILLE NICHE SODECI</t>
  </si>
  <si>
    <t>TRAVAUX DE MENUISERIE A0-2 PORTES PLEINES 2 BATTANTS + 3 POERTES ISO + 1 CLE DE DOUCHE (177 500 F CFA)</t>
  </si>
  <si>
    <t>GRILLE DE NICHE DE COMPPTEUR SODECI 35 000 F CFA.</t>
  </si>
  <si>
    <t>CURAGE DES REGARDS</t>
  </si>
  <si>
    <t>TRANSFERT AVANVCE 10/01/2019</t>
  </si>
  <si>
    <t>IMPOT  JANVIER 2019</t>
  </si>
  <si>
    <t>MONTANT VERSE</t>
  </si>
  <si>
    <t>MOIS DE JANVIER 2019</t>
  </si>
  <si>
    <t>MOIS DE JUILLET 2019</t>
  </si>
  <si>
    <t>TRAVAUX PLOMBERIE A1-3</t>
  </si>
  <si>
    <t>IMPOT  JUILLET 2019</t>
  </si>
  <si>
    <t>RELIQUATS BAUX JUIN 2019</t>
  </si>
  <si>
    <t>VERSE A LA BACI LE 30/07/2019</t>
  </si>
  <si>
    <t>RESTE A VERSER A LA BACI</t>
  </si>
  <si>
    <t>MOIS DE JUIN 2019</t>
  </si>
  <si>
    <t>TRANSFERT AVANCE 17/06/2019</t>
  </si>
  <si>
    <t>IMPOT  JUIN 2019</t>
  </si>
  <si>
    <t>MONTANT VERSE A LA BACI LE 02/07/2019</t>
  </si>
  <si>
    <t>MOIS DE MAI 2019</t>
  </si>
  <si>
    <t>TROP PERCU BAIL AVRIL 2019</t>
  </si>
  <si>
    <t>IMPOT  MAI 2019</t>
  </si>
  <si>
    <t>MOIS D'AVRIL 2019</t>
  </si>
  <si>
    <t>IMPOT AVRIL  2019</t>
  </si>
  <si>
    <t>MOIS DE MARS 2019</t>
  </si>
  <si>
    <t>IMPOT MARS 2019</t>
  </si>
  <si>
    <t>MOIS DE FEVRIER 2019</t>
  </si>
  <si>
    <t>FRAIS PROCURATION 20/02/2019</t>
  </si>
  <si>
    <t>TRANSFERT ANCE 22/02/2019</t>
  </si>
  <si>
    <t>IMPOT  FEVRIER 2019</t>
  </si>
  <si>
    <t>MOIS D'AOUT 2019</t>
  </si>
  <si>
    <t>IMPOT  AOUT 2019</t>
  </si>
  <si>
    <t>MOIS DE SEPTEMBRE 2019</t>
  </si>
  <si>
    <t>AVANCE PRIS PAR SIDIBE SEYDOU</t>
  </si>
  <si>
    <t>MOIS D'OCTOBRE 2019</t>
  </si>
  <si>
    <t>IMPOT  OCTOBRE 2019</t>
  </si>
  <si>
    <t>RESTE A VERSER LE 18/11/2019</t>
  </si>
  <si>
    <t>DÉJÀ VERSE A LA BACI LE 11/11/2019</t>
  </si>
  <si>
    <t>MOIS DE NOVEMBRE 2019</t>
  </si>
  <si>
    <t>IMPOT  NOVEMBRE 2019</t>
  </si>
  <si>
    <t>MONTANT A VERSER A LA BACI 05/12/19</t>
  </si>
  <si>
    <t>MOIS DE DECEMBRE 2019</t>
  </si>
  <si>
    <t>AVANCE  TRAVAUX  PLOMBERIE LADJI</t>
  </si>
  <si>
    <t>MONTANT VERSE A LA BACI 30/12/19</t>
  </si>
  <si>
    <t>N° CPTE BACI SIDIBE ADAMA: 145438340015</t>
  </si>
  <si>
    <t>MOIS DE FEVRIER 2020</t>
  </si>
  <si>
    <t>MOIS DE JANVIER 2020</t>
  </si>
  <si>
    <t>IMPOT MOIS DE FEVRIER</t>
  </si>
  <si>
    <t>AVANCE VERSEE A LA BACI</t>
  </si>
  <si>
    <t>MONTANT A VERSER A LA BACI LE 11/02/20</t>
  </si>
  <si>
    <t>IMPOT 2020</t>
  </si>
  <si>
    <t>PART IMPOT JANVIER 2020</t>
  </si>
  <si>
    <t>IMPOT FEVRIER 2020</t>
  </si>
  <si>
    <t>PART IMPOT FEVRIER 2020</t>
  </si>
  <si>
    <t>MOIS DE MARS 2020</t>
  </si>
  <si>
    <t>IMPOT MARS 2020</t>
  </si>
  <si>
    <t>PART IMPOT MARS 2020</t>
  </si>
  <si>
    <t>MOIS D'AVRIL 2020</t>
  </si>
  <si>
    <t>PART IMPOT AVRIL 2020</t>
  </si>
  <si>
    <t>REPARATION NICHES CIE</t>
  </si>
  <si>
    <t>TRAVAUX GOUTTIERES</t>
  </si>
  <si>
    <t>MONTANT A VERSER LE 30/04/2020</t>
  </si>
  <si>
    <t>MOIS DE MAI 2020</t>
  </si>
  <si>
    <t>AVANCES LOYERS VERSEES</t>
  </si>
  <si>
    <t>PART IMPOT MAI 2020</t>
  </si>
  <si>
    <t>IMPOT MAI 2020</t>
  </si>
  <si>
    <t>MONTANT A VERSER LE 01/06/2020</t>
  </si>
  <si>
    <t>TRAVAUX  PLOMBERIE</t>
  </si>
  <si>
    <t>1 BROUETTE DE ESABLE 1 000 F+1/2 CIMENT 2 500 F+ MO 10 000 F+MATERIELS PLOMBERIE 20 000 F</t>
  </si>
  <si>
    <t>100 000 F REMIS A M SIDIBE SYDOU  + 30 500 F VIRES A LA BACI COMPTE ADAMA LE 01/06/2020</t>
  </si>
  <si>
    <t>MOIS DE JUIN 2020</t>
  </si>
  <si>
    <t>TRAVAUX   CURAGE REGARD  A01</t>
  </si>
  <si>
    <t>TRAVAUX ETANCHEITE TOIT BT B</t>
  </si>
  <si>
    <t>RELIQUAT TRAVAUX  SEYDOU</t>
  </si>
  <si>
    <t>MONTANT A VERSER LE 06/07/2020</t>
  </si>
  <si>
    <t xml:space="preserve">80 000 F REMIS A M SIDIBE SYDOU  </t>
  </si>
  <si>
    <t>PART IMPOT JUIN 2020</t>
  </si>
  <si>
    <t>TOTAL IMPOTS</t>
  </si>
  <si>
    <t>TRAVAUX ELECTRICITE  A12</t>
  </si>
  <si>
    <t>CURAGE REGARD A01 ET REGARD ARRIERE COUR</t>
  </si>
  <si>
    <t>PART IMPOT JUILLET 2020</t>
  </si>
  <si>
    <t>TRAVAUX   DALLE Bt A R+1</t>
  </si>
  <si>
    <t>IMPOT JUILLET 2020</t>
  </si>
  <si>
    <t>RELIQUAT TRAVAUX DALLE R+1</t>
  </si>
  <si>
    <t>AVOIR CCGIM SUITE TRAVAUX 70 400 F CFA</t>
  </si>
  <si>
    <t>BACI CCGIM</t>
  </si>
  <si>
    <t>MONTANT DÛ 07/20</t>
  </si>
  <si>
    <t>MONTANT A VERSER LE 06/07/2021</t>
  </si>
  <si>
    <t>MONTANT regularisé</t>
  </si>
  <si>
    <t>TROP VERSE</t>
  </si>
  <si>
    <t>MONTANT REGULARISE</t>
  </si>
  <si>
    <t>TROP PERCU</t>
  </si>
  <si>
    <t xml:space="preserve">RELIQUAT </t>
  </si>
  <si>
    <t>MOIS DE JUILLET 2020</t>
  </si>
  <si>
    <t>IMPOT AOUT 2020</t>
  </si>
  <si>
    <t>RELIQUAT MARS 2020</t>
  </si>
  <si>
    <t>06/20 (32 400) + 05/20 (32 400) + 04/20 (43 200)</t>
  </si>
  <si>
    <t xml:space="preserve">RESTE  TRAVAUX DALLE </t>
  </si>
  <si>
    <t>MONTANT  A VERSER</t>
  </si>
  <si>
    <t>TROP PERCUS  06/20+05/20+04/20</t>
  </si>
  <si>
    <t>SEYDOU</t>
  </si>
  <si>
    <t>MOIS DE SEPTEMBRE 2020</t>
  </si>
  <si>
    <t>IMPOT SEPTEMBRE 2020</t>
  </si>
  <si>
    <t>CAUTION A1-4</t>
  </si>
  <si>
    <t>CARRELAGE 2 SALLES D'EAU:39 500 F + ELECTRICITE:5 000 F</t>
  </si>
  <si>
    <t>LAVABO ET FISSURES MUR A1-4</t>
  </si>
  <si>
    <t>CHANGEMENT DU LAVABO EN CIMENT</t>
  </si>
  <si>
    <t>CIE: 92 955 F + SODECI:49 658 F</t>
  </si>
  <si>
    <t>REGLE LE 27/08/2020 DGI YOP III</t>
  </si>
  <si>
    <t>TOTAL PRELEVE</t>
  </si>
  <si>
    <t>TOTAL IMPOTS 2020</t>
  </si>
  <si>
    <t>RESTE A PAYER IMPOT 2020</t>
  </si>
  <si>
    <t>PART IMPOT SEPTEMBRE 2020</t>
  </si>
  <si>
    <t>PART IMPOT OCTOBRE 2020</t>
  </si>
  <si>
    <t>PART IMPOT NOVEMBRE 2020</t>
  </si>
  <si>
    <t>PLOMBERIE FUITE DANS LE MUR A0-2</t>
  </si>
  <si>
    <t>PLOMBERIE FUITE DANS LE MUR A1-4</t>
  </si>
  <si>
    <t>FUITE D'EAU DANS LE MUR CHEZ ZAMBLE A0-2</t>
  </si>
  <si>
    <t>FUITE D'EAU DANS LE MUR CHEZ KOBENAN 41-4</t>
  </si>
  <si>
    <t>AVANCE VERSEE LE 17/08/2020 A LA BACI</t>
  </si>
  <si>
    <t>AVANCE VERSEE A M SIDIBE ADAMA BACI</t>
  </si>
  <si>
    <t>FACTURES A1-4</t>
  </si>
  <si>
    <t>TRAVAUX A1-4</t>
  </si>
  <si>
    <t>COMPLEMENT IMPOS PAYES</t>
  </si>
  <si>
    <t>PART IMPOT JANVIER A AOUT 2020</t>
  </si>
  <si>
    <t>CAUTION DE 2 MOIS PAYEE LE 14/07/2018 UTILISEE POUR LES TRAVAUX  A1-4</t>
  </si>
  <si>
    <t>COMPLEMENT DES IMPOTS PAYES LE  27/08/2020 (950 000 - 899 200)</t>
  </si>
  <si>
    <t>VIRE BACI/BACI LE 03/09/2020</t>
  </si>
  <si>
    <t>MOIS D'OCTOBRE 2020</t>
  </si>
  <si>
    <t>IMPOT OCTOBRE 2020</t>
  </si>
  <si>
    <t>FACTURES TRAVAUX A1-2</t>
  </si>
  <si>
    <t>RECETTE S CAUTION - AVANCES</t>
  </si>
  <si>
    <t>RESTE A RECOUVRIR</t>
  </si>
  <si>
    <t>A VERSER A LA BACI</t>
  </si>
  <si>
    <t>A REMBOURSER AU CCGIM</t>
  </si>
  <si>
    <t>MOIS D'AOUT 2020</t>
  </si>
  <si>
    <t>MOIS DE NOVEMBRE 2020</t>
  </si>
  <si>
    <t>DÉJÀ REGLE</t>
  </si>
  <si>
    <t>RETENUES FISCALES</t>
  </si>
  <si>
    <t>PART SEPTEMBRE 2020</t>
  </si>
  <si>
    <t>PART OCTOBRE 2020</t>
  </si>
  <si>
    <t>REGLE LE 27/08/2020 A LA DGI</t>
  </si>
  <si>
    <t>RERTENUES FISCALES BAUX MILITAIRES</t>
  </si>
  <si>
    <t>PRELEVE PAR LE CCGIM SUR LES LOYERS DE SEPTEMBRE 2020</t>
  </si>
  <si>
    <t>PRELEVE PAR LE CCGIM SUR LES LOYERS D'OCTOBRE 2020</t>
  </si>
  <si>
    <t>IMPOT 2020 (734 400 F + 907 200 F)</t>
  </si>
  <si>
    <t>IMPOT NOVEMBRE 2020</t>
  </si>
  <si>
    <t>RELIQUATS FACTURES TRAVAUX A1-2</t>
  </si>
  <si>
    <t>12% PRELEVES SUR LES LOYERS DES DEUX STUDIOS  DE SIDIBE SEYDOU</t>
  </si>
  <si>
    <t>RESTE A VERSER AVEC LES ATTESTATIONS  371 200 F CFA</t>
  </si>
  <si>
    <t>PARTS IMPOTS 2 STUDIOS DE  09/20</t>
  </si>
  <si>
    <t>FRAIS 4 CONTRATS HABITATION A1-4+41-2</t>
  </si>
  <si>
    <t xml:space="preserve">AVANCE UTILISEE POUR LES TRAVAUX A1-2 </t>
  </si>
  <si>
    <t>MOIS DE DECEMBRE 2020</t>
  </si>
  <si>
    <t>TROP PERCU IMPOT 2020</t>
  </si>
  <si>
    <t>338 800 F CFA PAYES LE 14/12/2020 A LA DGI YOP</t>
  </si>
  <si>
    <t>CURAGE DES REGARS PAR M KONATE 46070927-08519138</t>
  </si>
  <si>
    <t>A VERSER A LA BACI LE 29/12/2020</t>
  </si>
  <si>
    <t>MOIS DE JANVIER 2021</t>
  </si>
  <si>
    <t>RERTENUES FISCALES BAUX MILITAIRES 2021</t>
  </si>
  <si>
    <t>ATTESTATION DE RETENUES FISCALES 2021</t>
  </si>
  <si>
    <t>RETENUE SUR LOYERS LOCATAIRES SEYDOU 01/21</t>
  </si>
  <si>
    <t>12% PRELEVES SUR LES LOYERS DES DEUX STUDIOS  DE SIDIBE SEYDOU 01/2021</t>
  </si>
  <si>
    <t>EN PREVISION FAIRE UN PRELEVEMENT SUR LES LOYERS DE CHAQUE MOIS 123 000 F PENDANT 11 MOIS EN 2021</t>
  </si>
  <si>
    <t>A VERSER A LA BACI LE 26/01/2021</t>
  </si>
  <si>
    <t>IMPOT JANVIER 2021</t>
  </si>
  <si>
    <t>PART IMPOT JANVIER 2021</t>
  </si>
  <si>
    <t>PART IMPOT 2021 SUR 11 MOIS</t>
  </si>
  <si>
    <t>VIRES A LA BACI SUR COMPTE ADAMA BACI LE 30/01/2021</t>
  </si>
  <si>
    <t>PART IMPOT JANVIER 2021 SUR 11 MOIS</t>
  </si>
  <si>
    <t>RESTE A PRELEVER</t>
  </si>
  <si>
    <t>MOIS DE FEVRIER 2021</t>
  </si>
  <si>
    <t>A VERSER A LA BACI LE 01/03/2021</t>
  </si>
  <si>
    <t>IMPOT FEVRIER 2021</t>
  </si>
  <si>
    <t>VERSE A M SIDIBE ADAMA LE 01/03/21</t>
  </si>
  <si>
    <t>PART IMPOT FEVRIER 2021 SUR 11 MOIS</t>
  </si>
  <si>
    <t>PARTS  IMPOTS PRELEVES</t>
  </si>
  <si>
    <t>GERE PAR LE CCGIM</t>
  </si>
  <si>
    <t>RETENUE SUR LOYERS LOCATAIRES SEYDOU 02/21</t>
  </si>
  <si>
    <t>A VERSER LE  04 /03 /2021</t>
  </si>
  <si>
    <t>VIRES A LA BACI SUR COMPTE ADAMA BACI LE 04/03/2021</t>
  </si>
  <si>
    <t>MOIS DE MARS 2021</t>
  </si>
  <si>
    <t>A VERSER A LA BACI LE 29/03/2021</t>
  </si>
  <si>
    <t>IMPOT MARS 2021</t>
  </si>
  <si>
    <t>PART IMPOT MARS 2021 SUR 11 MOIS</t>
  </si>
  <si>
    <t>12% PRELEVES SUR LES LOYERS DES DEUX STUDIOS  DE SIDIBE SEYDOU 03/2021</t>
  </si>
  <si>
    <t>AVANCES SUR LES LOYERS DE MARS 2021 VIRES A LA BACI</t>
  </si>
  <si>
    <t>RETENUE SUR LOYERS LOCATAIRES SEYDOU 03/21</t>
  </si>
  <si>
    <t>A VERSER LE  01 /04 /2021</t>
  </si>
  <si>
    <t>VIRES A LA BACI SUR COMPTE ADAMA BACI LE 01/04/2021</t>
  </si>
  <si>
    <t>GERE PAR LE CCGIM (123 000 F X3)+(4 200 X 2)</t>
  </si>
  <si>
    <t>MOIS D'AVRIL 2021</t>
  </si>
  <si>
    <t>IMPOT AVRIL 2021</t>
  </si>
  <si>
    <t>PART IMPOT AVRIL 2021 SUR 11 MOIS</t>
  </si>
  <si>
    <t>VERSES A LA DGI YOP LE 07/04/2021</t>
  </si>
  <si>
    <t>AVANCES VIREES A LA BACI LE 22/04/2021</t>
  </si>
  <si>
    <t>MAIN D'ŒUVRE CURAGE REGARDS</t>
  </si>
  <si>
    <t>TRAVAUX CURAGE REGARDS 1/2 SAC CIMENT</t>
  </si>
  <si>
    <t>CURAGE REGARS LE 27/04/2021 PAR M KONATE 0546070927 - 0708519138</t>
  </si>
  <si>
    <t>MOIS DE MAI 2021</t>
  </si>
  <si>
    <t>IMPOT MAI 2021</t>
  </si>
  <si>
    <t>A VERSER LE  02 /05 /2021</t>
  </si>
  <si>
    <t>VIRES A LA BACI SUR COMPTE ADAMA BACI LE 02/05/2021</t>
  </si>
  <si>
    <t>AVANCES VIREES A LA BACI LE 11/05/2021</t>
  </si>
  <si>
    <t>TRANFERT SUR 0757073597 LE 11/05/2021</t>
  </si>
  <si>
    <t>A VERSER LE  03 /06 /2021</t>
  </si>
  <si>
    <t>VIRES A LA BACI SUR COMPTE ADAMA BACI LE 03/06/2021</t>
  </si>
  <si>
    <t>MOIS DE JUIN 2021</t>
  </si>
  <si>
    <t>IMPOT JUIN 2021</t>
  </si>
  <si>
    <t>PART IMPOT JUIN 2021 SUR 11 MOIS</t>
  </si>
  <si>
    <t>AVANCES VIREES A LA BACI LE 21/06/2021</t>
  </si>
  <si>
    <t>A VERSER LE  02 /07 /2021</t>
  </si>
  <si>
    <t>MOIS DE JUILLET 2021</t>
  </si>
  <si>
    <t>TRAVAUX DE VIDANGE REGADS PAR SEYDOU</t>
  </si>
  <si>
    <t>IMPOT JUILLET 2021</t>
  </si>
  <si>
    <t>RETENUE SUR LOYERS LOCATAIRES SEYDOU 04/21</t>
  </si>
  <si>
    <t>MOIS D'AOUT 2021</t>
  </si>
  <si>
    <t>VIRES A LA BACI SUR COMPTE ADAMA BACI LE 12/07/2020</t>
  </si>
  <si>
    <t>AVANCES SUR LOYERS 07/2021</t>
  </si>
  <si>
    <t>A VERSER LE 02 /08 /2021</t>
  </si>
  <si>
    <t>VIRES A LA BACI SUR COMPTE ADAMA BACI LE 02/08/2021</t>
  </si>
  <si>
    <t>RETENUE SUR LOYERS LOCATAIRES SEYDOU 05/21</t>
  </si>
  <si>
    <t>RETENUE SUR LOYERS LOCATAIRES SEYDOU 06/21</t>
  </si>
  <si>
    <t>RETENUE SUR LOYERS LOCATAIRES SEYDOU 07/21</t>
  </si>
  <si>
    <t>TOTAL IMPOTS PRELEVES AVRIL 2021</t>
  </si>
  <si>
    <t>IMPOT  PRELEVES AVRIL + MAI 2021</t>
  </si>
  <si>
    <t>IMPOT  AVRIL + MAI + JUIN 2021</t>
  </si>
  <si>
    <t>IMPOT  3 MOIS + JUILLET 2021</t>
  </si>
  <si>
    <t>PART IMPOT AOUT 2021 SUR 11 MOIS</t>
  </si>
  <si>
    <t>IMPOT AOUT 2021</t>
  </si>
  <si>
    <t>IMPOT  MAI + JUIN + JUILLET 2021 + AOUT 2021</t>
  </si>
  <si>
    <t>MONTANT VERSER A M. SEYDOU</t>
  </si>
  <si>
    <t>VERSER A SEYDOU LE 10/08/2021 EN ESPECES</t>
  </si>
  <si>
    <t>ANNULATION M. YAOBI</t>
  </si>
  <si>
    <t>LOYERS  DE DEUX MOIS ANNULES  POUR M YAOBI</t>
  </si>
  <si>
    <t>A VERSER LE 31/08/2021</t>
  </si>
  <si>
    <t>VIRES A LA BACI SUR COMPTE ADAMA BACI LE 31/08/2021</t>
  </si>
  <si>
    <t>MOIS DE SEPTEMBRE 2021</t>
  </si>
  <si>
    <t>IMPOT SEPTEMBRE 2021</t>
  </si>
  <si>
    <t>PART IMPOT SEPTEMBRE 2021 SUR 11 MOIS</t>
  </si>
  <si>
    <t>AVANCES MATERIAUX A M BAH</t>
  </si>
  <si>
    <t>ARRIERES CIE + SODECI M DAPLE A1-2</t>
  </si>
  <si>
    <t>DEDUCTION SUR LOYERS DE M ZORO A1-2 LE 19/09/21</t>
  </si>
  <si>
    <t>PLOMBERIE A0-2</t>
  </si>
  <si>
    <t>ELECTRICITE A0-2</t>
  </si>
  <si>
    <t>MACONNERIE A0-2</t>
  </si>
  <si>
    <t>MENUISERIE A0-2</t>
  </si>
  <si>
    <t>PEINTRE</t>
  </si>
  <si>
    <t>VITRIER</t>
  </si>
  <si>
    <t>CAUTION + AVANCES</t>
  </si>
  <si>
    <t>APPORT CARREAUX DU SALON</t>
  </si>
  <si>
    <t>(4X150 000 F)= 2 MOPIS D'AVANCE + 2 MOIS DE CAUTION</t>
  </si>
  <si>
    <t>APPORT DE 210 000 F POUR ACHAT DE CARREAUX DE LUXE POUR LE SALON</t>
  </si>
  <si>
    <t>FERRONNIER</t>
  </si>
  <si>
    <t>PORTION A0-2</t>
  </si>
  <si>
    <t>VERSER A M BAH SOULEYMANE LE 13/09/2021 EN ESPECES- RESTE 871 000 F</t>
  </si>
  <si>
    <t>MOIS D'OCTOBRE 2021</t>
  </si>
  <si>
    <t>IMPOT OCTOBRE 2021</t>
  </si>
  <si>
    <t>VERSER A M BAH SOULEYMANE LE 15/10/2021 EN ESPECES- RESTE 371 000 F</t>
  </si>
  <si>
    <t>PART IMPOT OCTOBRE 2021 SUR 11 MOIS</t>
  </si>
  <si>
    <t>MATERIELS 99 500 F + MAIN D'ŒUVRE 25 000 F</t>
  </si>
  <si>
    <t>MATERIELS 155 000 F + MAIN D'ŒUVRE 30 000 F</t>
  </si>
  <si>
    <t>MATERIELS 207 850 F + MAIN D'ŒUVRE 100 000 F +50 000 F</t>
  </si>
  <si>
    <t>CARRELAGE A0-2</t>
  </si>
  <si>
    <t>MATERIELS 971 750 F + MAIN D'ŒUVRE 200 000 F</t>
  </si>
  <si>
    <t>MATERIELS 292 500 F + MAIN D'ŒUVRE 58 000 F</t>
  </si>
  <si>
    <t xml:space="preserve">MATERIELS  + MAIN D'ŒUVRE </t>
  </si>
  <si>
    <t>MATERIELS 239 000 F + MAIN D'ŒUVRE 100 000 F</t>
  </si>
  <si>
    <t>A RECOUVRIR AU 01/10/2021</t>
  </si>
  <si>
    <t>RETENUES FISCALES BAUX MILITAIRES 2021</t>
  </si>
  <si>
    <t>RETENUE SUR LOYERS LOCATAIRES SEYDOU 08/21</t>
  </si>
  <si>
    <t>IMPOT  MAI + JUIN + JUILLET 2021 + AOUT 2021+SEPTEMBRE</t>
  </si>
  <si>
    <t>MOIS DE SEPTEMBRE 2021 CORRIGE</t>
  </si>
  <si>
    <t>MATERIELS 132 500 F + MAIN D'ŒUVRE 40 000 F</t>
  </si>
  <si>
    <t>IMPOT AVRIL+  MAI + JUIN + JUILLET 2021 + AOUT 2021+SEPTEMBRE</t>
  </si>
  <si>
    <t>738 000 F + 23 900 F A VERER PAR LE CCGIM</t>
  </si>
  <si>
    <t>(761 900 F)</t>
  </si>
  <si>
    <t>(871 000 F + 953 892 F)</t>
  </si>
  <si>
    <t xml:space="preserve">RETENUE SUR LOYERS LOCATAIRES SEYDOU </t>
  </si>
  <si>
    <t>2 MOIS AVANCE AO-2</t>
  </si>
  <si>
    <t>RELIQUAT DES LOYERS 10/21</t>
  </si>
  <si>
    <t>A RECOUVRIR AU 30/10/21</t>
  </si>
  <si>
    <t>A RECOUVRIR AU …./11/22</t>
  </si>
  <si>
    <t>RETENUE SUR LOYERS LOCATAIRES SEYDOU 10/21</t>
  </si>
  <si>
    <t>IMPOT  MAI A OCTOBRE 2021</t>
  </si>
  <si>
    <t>(123 000f*7) a verser a la dgi</t>
  </si>
  <si>
    <t>MOIS DE NOVEMBRE 2021</t>
  </si>
  <si>
    <t>IMPOT NOVEMBRE 2021</t>
  </si>
  <si>
    <t>A RECOUVRIR AU 11/21</t>
  </si>
  <si>
    <t xml:space="preserve">A RECOUVRIR </t>
  </si>
  <si>
    <t>RESTE IMPOT 2021 SUR 11 MOIS</t>
  </si>
  <si>
    <t>MOIS DE DECEMBRE 2021</t>
  </si>
  <si>
    <t>RETENUE SUR LOYERS LOCATAIRES SEYDOU 10/21 + 11/21</t>
  </si>
  <si>
    <t>RELIQUAT OCTOBRE 2021</t>
  </si>
  <si>
    <t>AVANCES SUR LOYERS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</si>
  <si>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</si>
  <si>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</si>
  <si>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</si>
  <si>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</si>
  <si>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</si>
  <si>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</si>
  <si>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</si>
  <si>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</si>
  <si>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</si>
  <si>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</si>
  <si>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</si>
  <si>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</si>
  <si>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STUDIOS SEYDOU</t>
  </si>
  <si>
    <t>IMPOTS 2021: 1 749 600 F CFA</t>
  </si>
  <si>
    <t>RETENUES SUR LES LOYERS LOYERS 2021</t>
  </si>
  <si>
    <t>RETENUES FISCALES BAUX 2021</t>
  </si>
  <si>
    <t>IMPOT DECEMBRE 2021</t>
  </si>
  <si>
    <t>250 000F  VIRES A LA BACI LE 13/12/2021</t>
  </si>
  <si>
    <t xml:space="preserve">RESTE IMPOT 2021 </t>
  </si>
  <si>
    <t>IMPOTS 2021 SOLDE LE 14/12/2021</t>
  </si>
  <si>
    <t>Mobiles: 07 07 72 54 50</t>
  </si>
  <si>
    <t>CEL. 05 05 36 20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</si>
</sst>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"/>
    <numFmt numFmtId="165" formatCode="#,##0\ &quot;F&quot;;[Red]\-#,##0\ &quot;F&quot;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/>
    </xf>
    <xf numFmtId="0" fontId="0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1" xfId="0" applyFont="1" applyBorder="1"/>
    <xf numFmtId="164" fontId="11" fillId="2" borderId="1" xfId="0" applyNumberFormat="1" applyFont="1" applyFill="1" applyBorder="1"/>
    <xf numFmtId="164" fontId="1" fillId="2" borderId="1" xfId="0" applyNumberFormat="1" applyFont="1" applyFill="1" applyBorder="1"/>
    <xf numFmtId="0" fontId="2" fillId="0" borderId="1" xfId="0" applyFont="1" applyFill="1" applyBorder="1"/>
    <xf numFmtId="0" fontId="0" fillId="0" borderId="0" xfId="0" applyFont="1" applyFill="1" applyBorder="1"/>
    <xf numFmtId="164" fontId="3" fillId="2" borderId="0" xfId="0" applyNumberFormat="1" applyFont="1" applyFill="1" applyBorder="1"/>
    <xf numFmtId="0" fontId="12" fillId="0" borderId="0" xfId="0" applyFont="1" applyBorder="1"/>
    <xf numFmtId="164" fontId="8" fillId="0" borderId="1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1" fillId="2" borderId="2" xfId="0" applyNumberFormat="1" applyFont="1" applyFill="1" applyBorder="1"/>
    <xf numFmtId="164" fontId="0" fillId="0" borderId="0" xfId="0" applyNumberFormat="1" applyFont="1"/>
    <xf numFmtId="0" fontId="3" fillId="0" borderId="2" xfId="0" applyFont="1" applyBorder="1"/>
    <xf numFmtId="164" fontId="3" fillId="2" borderId="2" xfId="0" applyNumberFormat="1" applyFont="1" applyFill="1" applyBorder="1"/>
    <xf numFmtId="0" fontId="15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7" fillId="0" borderId="1" xfId="0" applyFont="1" applyBorder="1"/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164" fontId="17" fillId="2" borderId="1" xfId="0" applyNumberFormat="1" applyFont="1" applyFill="1" applyBorder="1"/>
    <xf numFmtId="164" fontId="0" fillId="0" borderId="0" xfId="0" applyNumberFormat="1"/>
    <xf numFmtId="164" fontId="17" fillId="0" borderId="0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164" fontId="0" fillId="2" borderId="0" xfId="0" applyNumberFormat="1" applyFont="1" applyFill="1" applyBorder="1"/>
    <xf numFmtId="0" fontId="8" fillId="0" borderId="1" xfId="0" applyFont="1" applyBorder="1"/>
    <xf numFmtId="164" fontId="17" fillId="0" borderId="0" xfId="0" applyNumberFormat="1" applyFont="1" applyBorder="1" applyAlignment="1">
      <alignment horizontal="center"/>
    </xf>
    <xf numFmtId="0" fontId="6" fillId="0" borderId="1" xfId="0" applyFont="1" applyBorder="1"/>
    <xf numFmtId="0" fontId="18" fillId="0" borderId="1" xfId="0" applyFont="1" applyBorder="1"/>
    <xf numFmtId="0" fontId="19" fillId="0" borderId="1" xfId="0" applyFont="1" applyFill="1" applyBorder="1"/>
    <xf numFmtId="0" fontId="1" fillId="0" borderId="1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0" fillId="0" borderId="1" xfId="0" applyFill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7" fontId="3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1" fillId="0" borderId="0" xfId="0" applyFont="1"/>
    <xf numFmtId="164" fontId="6" fillId="0" borderId="2" xfId="0" applyNumberFormat="1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164" fontId="20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164" fontId="2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0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6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3" borderId="1" xfId="0" applyNumberFormat="1" applyFont="1" applyFill="1" applyBorder="1"/>
    <xf numFmtId="0" fontId="21" fillId="0" borderId="1" xfId="0" applyFont="1" applyFill="1" applyBorder="1" applyAlignment="1">
      <alignment horizontal="right"/>
    </xf>
    <xf numFmtId="164" fontId="6" fillId="2" borderId="1" xfId="0" applyNumberFormat="1" applyFont="1" applyFill="1" applyBorder="1"/>
    <xf numFmtId="0" fontId="6" fillId="3" borderId="1" xfId="0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64" fontId="5" fillId="3" borderId="1" xfId="0" applyNumberFormat="1" applyFont="1" applyFill="1" applyBorder="1"/>
    <xf numFmtId="164" fontId="5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4" fontId="11" fillId="0" borderId="1" xfId="0" applyNumberFormat="1" applyFont="1" applyBorder="1" applyAlignment="1">
      <alignment horizontal="right"/>
    </xf>
    <xf numFmtId="0" fontId="2" fillId="4" borderId="1" xfId="0" applyFont="1" applyFill="1" applyBorder="1"/>
    <xf numFmtId="164" fontId="5" fillId="0" borderId="7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5" fillId="0" borderId="0" xfId="0" applyFont="1" applyAlignment="1"/>
    <xf numFmtId="164" fontId="5" fillId="0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5" fillId="2" borderId="0" xfId="0" applyNumberFormat="1" applyFont="1" applyFill="1" applyBorder="1"/>
    <xf numFmtId="0" fontId="5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24" fillId="0" borderId="1" xfId="0" applyFont="1" applyBorder="1"/>
    <xf numFmtId="164" fontId="5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7" fontId="3" fillId="0" borderId="1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17" fontId="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7" fontId="5" fillId="0" borderId="0" xfId="0" applyNumberFormat="1" applyFont="1" applyBorder="1" applyAlignment="1">
      <alignment horizontal="center"/>
    </xf>
    <xf numFmtId="0" fontId="0" fillId="0" borderId="0" xfId="0" applyBorder="1"/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0" fontId="1" fillId="0" borderId="0" xfId="0" applyFont="1" applyBorder="1"/>
    <xf numFmtId="164" fontId="1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B11" sqref="B1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18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4" t="s">
        <v>4</v>
      </c>
      <c r="C7" s="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1470000</v>
      </c>
      <c r="C8" s="12"/>
      <c r="D8" s="13"/>
      <c r="E8" s="24">
        <f>B8*0.1</f>
        <v>147000</v>
      </c>
      <c r="F8" s="11">
        <f>(B8+C8)*0.12</f>
        <v>176400</v>
      </c>
      <c r="G8" s="13"/>
      <c r="H8" s="14">
        <f>B8*0.78</f>
        <v>1146600</v>
      </c>
      <c r="I8" s="15">
        <v>1360800</v>
      </c>
      <c r="J8" s="16"/>
    </row>
    <row r="9" spans="1:12" ht="18.75" x14ac:dyDescent="0.3">
      <c r="A9" s="17" t="s">
        <v>30</v>
      </c>
      <c r="B9" s="11"/>
      <c r="C9" s="11">
        <v>280000</v>
      </c>
      <c r="D9" s="11"/>
      <c r="E9" s="11">
        <f>C9*0.1</f>
        <v>28000</v>
      </c>
      <c r="F9" s="11">
        <f>C9*0.12</f>
        <v>33600</v>
      </c>
      <c r="G9" s="14">
        <f>C9*0.83</f>
        <v>232400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396000</v>
      </c>
      <c r="C10" s="11">
        <v>450000</v>
      </c>
      <c r="D10" s="11"/>
      <c r="E10" s="11">
        <f>C10*0.1</f>
        <v>45000</v>
      </c>
      <c r="F10" s="11">
        <f>C10*0.12</f>
        <v>54000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1866000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220000</v>
      </c>
      <c r="F11" s="18">
        <f t="shared" si="0"/>
        <v>264000</v>
      </c>
      <c r="G11" s="18">
        <f t="shared" si="0"/>
        <v>232400</v>
      </c>
      <c r="H11" s="18">
        <f t="shared" si="0"/>
        <v>1146600</v>
      </c>
      <c r="I11" s="18"/>
      <c r="J11" s="19"/>
    </row>
    <row r="12" spans="1:12" ht="21" x14ac:dyDescent="0.35">
      <c r="A12" s="20" t="s">
        <v>21</v>
      </c>
      <c r="B12" s="14">
        <f>B11+C11</f>
        <v>2596000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8">
        <f>D11+E11</f>
        <v>220000</v>
      </c>
      <c r="C13" s="2"/>
      <c r="D13" s="30"/>
      <c r="E13" s="30"/>
      <c r="F13" s="30"/>
      <c r="G13" s="32" t="s">
        <v>39</v>
      </c>
      <c r="H13" s="32"/>
      <c r="I13" s="35">
        <v>738800</v>
      </c>
      <c r="J13" s="30"/>
    </row>
    <row r="14" spans="1:12" ht="15.75" x14ac:dyDescent="0.25">
      <c r="A14" s="12" t="s">
        <v>23</v>
      </c>
      <c r="B14" s="14">
        <v>480000</v>
      </c>
      <c r="C14" s="2"/>
      <c r="D14" s="30"/>
      <c r="E14" s="30"/>
      <c r="F14" s="30"/>
      <c r="G14" s="34" t="s">
        <v>40</v>
      </c>
      <c r="H14" s="34"/>
      <c r="I14" s="15">
        <v>210000</v>
      </c>
      <c r="J14" s="30"/>
    </row>
    <row r="15" spans="1:12" ht="15.75" x14ac:dyDescent="0.25">
      <c r="A15" s="37" t="s">
        <v>24</v>
      </c>
      <c r="B15" s="38">
        <v>540000</v>
      </c>
      <c r="C15" s="2"/>
      <c r="D15" s="25"/>
      <c r="E15" s="25"/>
      <c r="F15" s="25"/>
      <c r="G15" s="34" t="s">
        <v>41</v>
      </c>
      <c r="H15" s="34"/>
      <c r="I15" s="15">
        <v>210000</v>
      </c>
      <c r="J15" s="25"/>
    </row>
    <row r="16" spans="1:12" ht="15.75" x14ac:dyDescent="0.25">
      <c r="A16" s="39" t="s">
        <v>32</v>
      </c>
      <c r="B16" s="18">
        <v>100000</v>
      </c>
      <c r="C16" s="272" t="s">
        <v>47</v>
      </c>
      <c r="D16" s="272"/>
      <c r="E16" s="25"/>
      <c r="F16" s="25"/>
      <c r="G16" s="273" t="s">
        <v>42</v>
      </c>
      <c r="H16" s="273"/>
      <c r="I16" s="15">
        <v>80000</v>
      </c>
      <c r="J16" s="25"/>
    </row>
    <row r="17" spans="1:12" ht="15.75" x14ac:dyDescent="0.25">
      <c r="A17" s="40" t="s">
        <v>33</v>
      </c>
      <c r="B17" s="18">
        <v>80000</v>
      </c>
      <c r="C17" s="272"/>
      <c r="D17" s="272"/>
      <c r="E17" s="28"/>
      <c r="F17" s="28"/>
      <c r="G17" s="274" t="s">
        <v>43</v>
      </c>
      <c r="H17" s="274"/>
      <c r="I17" s="15">
        <v>80000</v>
      </c>
      <c r="J17" s="28"/>
    </row>
    <row r="18" spans="1:12" ht="15.75" x14ac:dyDescent="0.25">
      <c r="A18" s="41" t="s">
        <v>34</v>
      </c>
      <c r="B18" s="18">
        <v>76000</v>
      </c>
      <c r="C18" s="272"/>
      <c r="D18" s="272"/>
      <c r="E18" s="30"/>
      <c r="F18" s="30"/>
      <c r="G18" s="275" t="s">
        <v>44</v>
      </c>
      <c r="H18" s="276"/>
      <c r="I18" s="15">
        <v>80000</v>
      </c>
      <c r="J18" s="30"/>
    </row>
    <row r="19" spans="1:12" ht="15.75" x14ac:dyDescent="0.25">
      <c r="A19" s="42" t="s">
        <v>35</v>
      </c>
      <c r="B19" s="18">
        <v>109500</v>
      </c>
      <c r="C19" s="272"/>
      <c r="D19" s="272"/>
      <c r="E19" s="30"/>
      <c r="F19" s="30"/>
      <c r="G19" s="275" t="s">
        <v>46</v>
      </c>
      <c r="H19" s="276"/>
      <c r="I19" s="15">
        <v>78800</v>
      </c>
      <c r="J19" s="30"/>
    </row>
    <row r="20" spans="1:12" ht="15.75" x14ac:dyDescent="0.25">
      <c r="A20" s="40" t="s">
        <v>36</v>
      </c>
      <c r="B20" s="18">
        <v>18550</v>
      </c>
      <c r="C20" s="271">
        <f>SUM(B16:B20)</f>
        <v>384050</v>
      </c>
      <c r="D20" s="271"/>
      <c r="E20" s="36"/>
      <c r="F20" s="30"/>
      <c r="G20" s="277" t="s">
        <v>45</v>
      </c>
      <c r="H20" s="277"/>
      <c r="I20" s="33">
        <f>SUM(I14:I19)</f>
        <v>738800</v>
      </c>
      <c r="J20" s="30"/>
    </row>
    <row r="21" spans="1:12" ht="15.75" x14ac:dyDescent="0.25">
      <c r="A21" s="46" t="s">
        <v>48</v>
      </c>
      <c r="B21" s="47">
        <f>B11-B13-B14-B15-B16-B17-B18-B19-B20</f>
        <v>241950</v>
      </c>
      <c r="C21" s="270">
        <v>242000</v>
      </c>
      <c r="D21" s="270"/>
      <c r="E21" s="30"/>
      <c r="F21" s="30"/>
      <c r="H21" s="30"/>
      <c r="I21" s="30"/>
      <c r="J21" s="30"/>
    </row>
    <row r="22" spans="1:12" ht="8.25" customHeight="1" x14ac:dyDescent="0.25">
      <c r="A22" s="21"/>
      <c r="B22" s="22"/>
      <c r="C22" s="23"/>
      <c r="D22" s="31"/>
      <c r="E22" s="31"/>
      <c r="F22" s="31"/>
      <c r="G22" s="29"/>
      <c r="H22" s="31"/>
      <c r="I22" s="31"/>
      <c r="J22" s="31"/>
    </row>
    <row r="23" spans="1:12" x14ac:dyDescent="0.25">
      <c r="A23" s="29" t="s">
        <v>25</v>
      </c>
      <c r="B23" s="29"/>
      <c r="C23" s="29"/>
      <c r="D23" s="29"/>
      <c r="E23" s="29"/>
      <c r="F23" s="29"/>
      <c r="G23" s="26"/>
      <c r="H23" s="29"/>
      <c r="I23" s="29"/>
      <c r="J23" s="29"/>
      <c r="K23" s="29"/>
      <c r="L23" s="29"/>
    </row>
    <row r="24" spans="1:12" ht="7.5" customHeight="1" x14ac:dyDescent="0.25">
      <c r="G24" s="29"/>
      <c r="H24" s="27"/>
    </row>
    <row r="25" spans="1:12" x14ac:dyDescent="0.25">
      <c r="A25" s="29" t="s">
        <v>26</v>
      </c>
      <c r="B25" s="29"/>
      <c r="C25" s="29"/>
      <c r="D25" s="29"/>
      <c r="E25" s="29"/>
      <c r="F25" s="29"/>
      <c r="G25" s="26"/>
      <c r="H25" s="29"/>
      <c r="I25" s="29"/>
      <c r="J25" s="29"/>
      <c r="K25" s="29"/>
      <c r="L25" s="29"/>
    </row>
    <row r="26" spans="1:12" ht="6.75" customHeight="1" x14ac:dyDescent="0.25">
      <c r="A26" s="26"/>
      <c r="B26" s="26"/>
      <c r="C26" s="26"/>
      <c r="D26" s="26"/>
      <c r="E26" s="26"/>
      <c r="F26" s="26"/>
      <c r="G26" s="29"/>
      <c r="H26" s="26"/>
      <c r="I26" s="26"/>
      <c r="J26" s="26"/>
      <c r="K26" s="26"/>
      <c r="L26" s="26"/>
    </row>
    <row r="27" spans="1:12" x14ac:dyDescent="0.25">
      <c r="A27" s="29" t="s">
        <v>27</v>
      </c>
      <c r="B27" s="29"/>
      <c r="C27" s="29"/>
      <c r="D27" s="29"/>
      <c r="E27" s="29"/>
      <c r="F27" s="29"/>
      <c r="H27" s="29"/>
      <c r="I27" s="29"/>
      <c r="J27" s="29"/>
      <c r="K27" s="29"/>
      <c r="L27" s="29"/>
    </row>
    <row r="28" spans="1:12" ht="8.25" customHeight="1" x14ac:dyDescent="0.25">
      <c r="A28" s="26"/>
      <c r="B28" s="26"/>
      <c r="C28" s="26"/>
      <c r="D28" s="26"/>
      <c r="E28" s="26"/>
      <c r="F28" s="26"/>
      <c r="G28" s="32"/>
      <c r="H28" s="26"/>
      <c r="I28" s="26"/>
      <c r="J28" s="26"/>
      <c r="K28" s="26"/>
      <c r="L28" s="26"/>
    </row>
    <row r="29" spans="1:12" x14ac:dyDescent="0.25">
      <c r="A29" s="29" t="s">
        <v>28</v>
      </c>
      <c r="B29" s="29"/>
      <c r="C29" s="29"/>
      <c r="D29" s="29"/>
      <c r="E29" s="29"/>
      <c r="F29" s="29"/>
      <c r="H29" s="29"/>
      <c r="I29" s="29"/>
      <c r="J29" s="29"/>
      <c r="K29" s="29"/>
      <c r="L29" s="29"/>
    </row>
    <row r="30" spans="1:12" ht="5.25" customHeight="1" x14ac:dyDescent="0.25"/>
    <row r="31" spans="1:12" ht="15.75" x14ac:dyDescent="0.25">
      <c r="A31" s="32" t="s">
        <v>29</v>
      </c>
      <c r="B31" s="32"/>
      <c r="C31" s="32"/>
      <c r="D31" s="32"/>
      <c r="E31" s="32"/>
      <c r="F31" s="32"/>
      <c r="H31" s="32"/>
      <c r="I31" s="32"/>
      <c r="J31" s="32"/>
      <c r="K31" s="32"/>
      <c r="L31" s="32"/>
    </row>
  </sheetData>
  <mergeCells count="12">
    <mergeCell ref="C3:D3"/>
    <mergeCell ref="A4:L4"/>
    <mergeCell ref="A5:L5"/>
    <mergeCell ref="A6:L6"/>
    <mergeCell ref="C21:D21"/>
    <mergeCell ref="C20:D20"/>
    <mergeCell ref="C16:D19"/>
    <mergeCell ref="G16:H16"/>
    <mergeCell ref="G17:H17"/>
    <mergeCell ref="G18:H18"/>
    <mergeCell ref="G19:H19"/>
    <mergeCell ref="G20:H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R1" workbookViewId="0">
      <selection activeCell="C16" sqref="C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92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540000</v>
      </c>
      <c r="C8" s="12"/>
      <c r="D8" s="13"/>
      <c r="E8" s="11">
        <f>B8*0.1</f>
        <v>54000</v>
      </c>
      <c r="F8" s="11">
        <f>(B8+C8)*0.12</f>
        <v>64800</v>
      </c>
      <c r="G8" s="13"/>
      <c r="H8" s="14">
        <f>B8*0.78</f>
        <v>421200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777600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81000</v>
      </c>
      <c r="F11" s="18">
        <f t="shared" si="0"/>
        <v>97200</v>
      </c>
      <c r="G11" s="18">
        <f t="shared" si="0"/>
        <v>0</v>
      </c>
      <c r="H11" s="18">
        <f t="shared" si="0"/>
        <v>421200</v>
      </c>
      <c r="I11" s="18"/>
      <c r="J11" s="19"/>
    </row>
    <row r="12" spans="1:12" ht="21" x14ac:dyDescent="0.35">
      <c r="A12" s="88" t="s">
        <v>22</v>
      </c>
      <c r="B12" s="14">
        <f>-(D11+E11)</f>
        <v>-81000</v>
      </c>
      <c r="C12" s="280"/>
      <c r="D12" s="280"/>
      <c r="E12" s="30"/>
      <c r="F12" s="30"/>
      <c r="G12" s="285"/>
      <c r="H12" s="285"/>
      <c r="I12" s="51"/>
      <c r="J12" s="30"/>
    </row>
    <row r="13" spans="1:12" ht="21" customHeight="1" x14ac:dyDescent="0.3">
      <c r="A13" s="62" t="s">
        <v>65</v>
      </c>
      <c r="B13" s="68">
        <f>SUM(B11:B12)</f>
        <v>696600</v>
      </c>
      <c r="C13" s="23"/>
      <c r="D13" s="31"/>
      <c r="E13" s="31"/>
      <c r="F13" s="31"/>
      <c r="G13" s="79"/>
      <c r="H13" s="31"/>
      <c r="I13" s="31"/>
      <c r="J13" s="31"/>
    </row>
    <row r="14" spans="1:12" ht="21" customHeight="1" x14ac:dyDescent="0.3">
      <c r="A14" s="89" t="s">
        <v>93</v>
      </c>
      <c r="B14" s="81">
        <v>-79200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90" t="s">
        <v>94</v>
      </c>
      <c r="B15" s="81">
        <v>-107000</v>
      </c>
      <c r="G15" s="79"/>
      <c r="H15" s="27"/>
    </row>
    <row r="16" spans="1:12" ht="18.75" x14ac:dyDescent="0.3">
      <c r="A16" s="82" t="s">
        <v>80</v>
      </c>
      <c r="B16" s="83">
        <f>SUM(B13:B15)</f>
        <v>510400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5" workbookViewId="0">
      <selection activeCell="B22" sqref="B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88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870000</v>
      </c>
      <c r="C8" s="12"/>
      <c r="D8" s="13"/>
      <c r="E8" s="11">
        <f>B8*0.1</f>
        <v>87000</v>
      </c>
      <c r="F8" s="11">
        <f>(B8+C8)*0.12</f>
        <v>104400</v>
      </c>
      <c r="G8" s="13"/>
      <c r="H8" s="14">
        <f>B8*0.78</f>
        <v>678600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1186800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123000</v>
      </c>
      <c r="F11" s="18">
        <f t="shared" si="0"/>
        <v>147600</v>
      </c>
      <c r="G11" s="18">
        <f t="shared" si="0"/>
        <v>0</v>
      </c>
      <c r="H11" s="18">
        <f t="shared" si="0"/>
        <v>678600</v>
      </c>
      <c r="I11" s="18"/>
      <c r="J11" s="19"/>
    </row>
    <row r="12" spans="1:12" ht="21" x14ac:dyDescent="0.35">
      <c r="A12" s="20" t="s">
        <v>22</v>
      </c>
      <c r="B12" s="14">
        <f>-(D11+E11)</f>
        <v>-123000</v>
      </c>
      <c r="C12" s="280"/>
      <c r="D12" s="280"/>
      <c r="E12" s="30"/>
      <c r="F12" s="30"/>
      <c r="G12" s="285"/>
      <c r="H12" s="285"/>
      <c r="I12" s="51"/>
      <c r="J12" s="30"/>
    </row>
    <row r="13" spans="1:12" ht="18.75" x14ac:dyDescent="0.3">
      <c r="A13" s="17" t="s">
        <v>89</v>
      </c>
      <c r="B13" s="14">
        <v>-100000</v>
      </c>
      <c r="C13" s="280"/>
      <c r="D13" s="280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963800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80" t="s">
        <v>90</v>
      </c>
      <c r="B15" s="81">
        <v>-107000</v>
      </c>
      <c r="G15" s="79"/>
      <c r="H15" s="27"/>
    </row>
    <row r="16" spans="1:12" ht="18.75" x14ac:dyDescent="0.3">
      <c r="A16" s="82" t="s">
        <v>65</v>
      </c>
      <c r="B16" s="83">
        <f>SUM(B14:B15)</f>
        <v>856800</v>
      </c>
    </row>
    <row r="17" spans="1:2" ht="18.75" x14ac:dyDescent="0.3">
      <c r="A17" s="84" t="s">
        <v>91</v>
      </c>
      <c r="B17" s="68">
        <v>-683000</v>
      </c>
    </row>
    <row r="18" spans="1:2" ht="18.75" x14ac:dyDescent="0.3">
      <c r="A18" s="84" t="s">
        <v>87</v>
      </c>
      <c r="B18" s="68">
        <f>SUM(B16:B17)</f>
        <v>173800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zoomScale="93" zoomScaleNormal="93" workbookViewId="0">
      <selection activeCell="G17" sqref="G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82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860000</v>
      </c>
      <c r="C8" s="12"/>
      <c r="D8" s="13"/>
      <c r="E8" s="11">
        <f>B8*0.1</f>
        <v>86000</v>
      </c>
      <c r="F8" s="11">
        <f>(B8+C8)*0.12</f>
        <v>103200</v>
      </c>
      <c r="G8" s="13"/>
      <c r="H8" s="14">
        <f>B8*0.78</f>
        <v>670800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1176800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122000</v>
      </c>
      <c r="F11" s="18">
        <f t="shared" si="0"/>
        <v>146400</v>
      </c>
      <c r="G11" s="18">
        <f t="shared" si="0"/>
        <v>0</v>
      </c>
      <c r="H11" s="18">
        <f t="shared" si="0"/>
        <v>670800</v>
      </c>
      <c r="I11" s="18"/>
      <c r="J11" s="19"/>
    </row>
    <row r="12" spans="1:12" ht="21" x14ac:dyDescent="0.35">
      <c r="A12" s="20" t="s">
        <v>22</v>
      </c>
      <c r="B12" s="14">
        <f>-(D11+E11)</f>
        <v>-122000</v>
      </c>
      <c r="C12" s="280"/>
      <c r="D12" s="280"/>
      <c r="E12" s="30"/>
      <c r="F12" s="30"/>
      <c r="G12" s="285"/>
      <c r="H12" s="285"/>
      <c r="I12" s="51"/>
      <c r="J12" s="30"/>
    </row>
    <row r="13" spans="1:12" ht="18.75" x14ac:dyDescent="0.3">
      <c r="A13" s="17" t="s">
        <v>83</v>
      </c>
      <c r="B13" s="14">
        <v>-50000</v>
      </c>
      <c r="C13" s="280"/>
      <c r="D13" s="280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1004800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40" t="s">
        <v>84</v>
      </c>
      <c r="B15" s="81">
        <v>-107000</v>
      </c>
      <c r="G15" s="79"/>
      <c r="H15" s="27"/>
    </row>
    <row r="16" spans="1:12" ht="16.5" customHeight="1" x14ac:dyDescent="0.3">
      <c r="A16" s="40" t="s">
        <v>85</v>
      </c>
      <c r="B16" s="81">
        <v>173800</v>
      </c>
      <c r="G16" s="79"/>
      <c r="H16" s="27"/>
    </row>
    <row r="17" spans="1:2" ht="18.75" x14ac:dyDescent="0.3">
      <c r="A17" s="82" t="s">
        <v>80</v>
      </c>
      <c r="B17" s="83">
        <f>SUM(B14:B16)</f>
        <v>1071600</v>
      </c>
    </row>
    <row r="18" spans="1:2" ht="18.75" x14ac:dyDescent="0.3">
      <c r="A18" s="84" t="s">
        <v>86</v>
      </c>
      <c r="B18" s="85">
        <v>-898000</v>
      </c>
    </row>
    <row r="19" spans="1:2" x14ac:dyDescent="0.25">
      <c r="A19" s="84" t="s">
        <v>87</v>
      </c>
      <c r="B19" s="86">
        <f>SUM(B17:B18)</f>
        <v>173600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3" zoomScaleNormal="93" workbookViewId="0">
      <selection activeCell="G19" sqref="G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103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94" t="s">
        <v>4</v>
      </c>
      <c r="C7" s="9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920000</v>
      </c>
      <c r="C8" s="12"/>
      <c r="D8" s="13"/>
      <c r="E8" s="11">
        <f>B8*0.1</f>
        <v>92000</v>
      </c>
      <c r="F8" s="11">
        <f>(B8+C8)*0.12</f>
        <v>110400</v>
      </c>
      <c r="G8" s="13"/>
      <c r="H8" s="14">
        <f>B8*0.78</f>
        <v>717600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1236800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128000</v>
      </c>
      <c r="F11" s="18">
        <f t="shared" si="0"/>
        <v>153600</v>
      </c>
      <c r="G11" s="18">
        <f t="shared" si="0"/>
        <v>0</v>
      </c>
      <c r="H11" s="18">
        <f t="shared" si="0"/>
        <v>717600</v>
      </c>
      <c r="I11" s="18"/>
      <c r="J11" s="19"/>
    </row>
    <row r="12" spans="1:12" ht="21" x14ac:dyDescent="0.35">
      <c r="A12" s="20" t="s">
        <v>22</v>
      </c>
      <c r="B12" s="14">
        <f>-(D11+E11)</f>
        <v>-128000</v>
      </c>
      <c r="C12" s="280"/>
      <c r="D12" s="280"/>
      <c r="E12" s="30"/>
      <c r="F12" s="30"/>
      <c r="G12" s="285"/>
      <c r="H12" s="285"/>
      <c r="I12" s="51"/>
      <c r="J12" s="30"/>
    </row>
    <row r="13" spans="1:12" ht="21" customHeight="1" x14ac:dyDescent="0.3">
      <c r="A13" s="54" t="s">
        <v>65</v>
      </c>
      <c r="B13" s="68">
        <f>SUM(B11:B12)</f>
        <v>1108800</v>
      </c>
      <c r="C13" s="23"/>
      <c r="D13" s="31"/>
      <c r="E13" s="31"/>
      <c r="F13" s="31"/>
      <c r="G13" s="95"/>
      <c r="H13" s="31"/>
      <c r="I13" s="31"/>
      <c r="J13" s="31"/>
    </row>
    <row r="14" spans="1:12" ht="16.5" customHeight="1" x14ac:dyDescent="0.3">
      <c r="A14" s="40" t="s">
        <v>104</v>
      </c>
      <c r="B14" s="81">
        <v>-107000</v>
      </c>
      <c r="G14" s="95"/>
      <c r="H14" s="27"/>
    </row>
    <row r="15" spans="1:12" ht="18.75" x14ac:dyDescent="0.3">
      <c r="A15" s="82" t="s">
        <v>65</v>
      </c>
      <c r="B15" s="83">
        <f>SUM(B13:B14)</f>
        <v>1001800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93" zoomScaleNormal="93" workbookViewId="0">
      <selection activeCell="B17" sqref="B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105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96" t="s">
        <v>4</v>
      </c>
      <c r="C7" s="96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650000</v>
      </c>
      <c r="C8" s="12"/>
      <c r="D8" s="13"/>
      <c r="E8" s="11">
        <f>B8*0.1</f>
        <v>65000</v>
      </c>
      <c r="F8" s="11">
        <f>(B8+C8)*0.12</f>
        <v>78000</v>
      </c>
      <c r="G8" s="13"/>
      <c r="H8" s="14">
        <f>B8*0.78</f>
        <v>507000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966800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101000</v>
      </c>
      <c r="F11" s="18">
        <f t="shared" si="0"/>
        <v>121200</v>
      </c>
      <c r="G11" s="18">
        <f t="shared" si="0"/>
        <v>0</v>
      </c>
      <c r="H11" s="18">
        <f t="shared" si="0"/>
        <v>507000</v>
      </c>
      <c r="I11" s="18"/>
      <c r="J11" s="19"/>
    </row>
    <row r="12" spans="1:12" ht="21" x14ac:dyDescent="0.35">
      <c r="A12" s="88" t="s">
        <v>22</v>
      </c>
      <c r="B12" s="14">
        <f>-(D11+E11)</f>
        <v>-101000</v>
      </c>
      <c r="C12" s="280"/>
      <c r="D12" s="280"/>
      <c r="E12" s="30"/>
      <c r="F12" s="30"/>
      <c r="G12" s="285"/>
      <c r="H12" s="285"/>
      <c r="I12" s="51"/>
      <c r="J12" s="30"/>
    </row>
    <row r="13" spans="1:12" ht="21" customHeight="1" x14ac:dyDescent="0.3">
      <c r="A13" s="62" t="s">
        <v>65</v>
      </c>
      <c r="B13" s="68">
        <f>SUM(B11:B12)</f>
        <v>865800</v>
      </c>
      <c r="C13" s="23"/>
      <c r="D13" s="31"/>
      <c r="E13" s="31"/>
      <c r="F13" s="31"/>
      <c r="G13" s="97"/>
      <c r="H13" s="31"/>
      <c r="I13" s="31"/>
      <c r="J13" s="31"/>
    </row>
    <row r="14" spans="1:12" ht="16.5" customHeight="1" x14ac:dyDescent="0.3">
      <c r="A14" s="100" t="s">
        <v>104</v>
      </c>
      <c r="B14" s="81">
        <v>-107000</v>
      </c>
      <c r="G14" s="97"/>
      <c r="H14" s="27"/>
    </row>
    <row r="15" spans="1:12" ht="16.5" customHeight="1" x14ac:dyDescent="0.3">
      <c r="A15" s="100" t="s">
        <v>106</v>
      </c>
      <c r="B15" s="81">
        <v>-140000</v>
      </c>
      <c r="G15" s="97"/>
      <c r="H15" s="27"/>
    </row>
    <row r="16" spans="1:12" ht="18.75" x14ac:dyDescent="0.3">
      <c r="A16" s="82" t="s">
        <v>65</v>
      </c>
      <c r="B16" s="83">
        <f>SUM(B13:B15)</f>
        <v>618800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93" zoomScaleNormal="93" workbookViewId="0">
      <selection activeCell="F22" sqref="F22:F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107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98" t="s">
        <v>4</v>
      </c>
      <c r="C7" s="9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996800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104000</v>
      </c>
      <c r="F11" s="18">
        <f t="shared" si="0"/>
        <v>124800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-104000</v>
      </c>
      <c r="C12" s="280"/>
      <c r="D12" s="280"/>
      <c r="E12" s="30"/>
      <c r="F12" s="30"/>
      <c r="G12" s="285"/>
      <c r="H12" s="285"/>
      <c r="I12" s="51"/>
      <c r="J12" s="30"/>
    </row>
    <row r="13" spans="1:12" ht="21" customHeight="1" x14ac:dyDescent="0.3">
      <c r="A13" s="62" t="s">
        <v>65</v>
      </c>
      <c r="B13" s="68">
        <f>SUM(B11:B12)</f>
        <v>892800</v>
      </c>
      <c r="C13" s="23"/>
      <c r="D13" s="31"/>
      <c r="E13" s="31"/>
      <c r="F13" s="31"/>
      <c r="G13" s="99"/>
      <c r="H13" s="31"/>
      <c r="I13" s="31"/>
      <c r="J13" s="31"/>
    </row>
    <row r="14" spans="1:12" ht="16.5" customHeight="1" x14ac:dyDescent="0.3">
      <c r="A14" s="100" t="s">
        <v>108</v>
      </c>
      <c r="B14" s="81">
        <v>-107000</v>
      </c>
      <c r="G14" s="99"/>
      <c r="H14" s="27"/>
    </row>
    <row r="15" spans="1:12" ht="18.75" x14ac:dyDescent="0.3">
      <c r="A15" s="82" t="s">
        <v>65</v>
      </c>
      <c r="B15" s="83">
        <f>SUM(B13:B14)</f>
        <v>785800</v>
      </c>
    </row>
    <row r="16" spans="1:12" ht="18.75" x14ac:dyDescent="0.3">
      <c r="A16" s="103" t="s">
        <v>110</v>
      </c>
      <c r="B16" s="68">
        <v>-612000</v>
      </c>
    </row>
    <row r="17" spans="1:2" ht="21" x14ac:dyDescent="0.35">
      <c r="A17" s="84" t="s">
        <v>109</v>
      </c>
      <c r="B17" s="104">
        <f>SUM(B15:B16)</f>
        <v>173800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3" zoomScaleNormal="93"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111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01" t="s">
        <v>4</v>
      </c>
      <c r="C7" s="10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500000</v>
      </c>
      <c r="C8" s="12"/>
      <c r="D8" s="13"/>
      <c r="E8" s="11">
        <f>B8*0.1</f>
        <v>50000</v>
      </c>
      <c r="F8" s="11">
        <f>(B8+C8)*0.12</f>
        <v>60000</v>
      </c>
      <c r="G8" s="13"/>
      <c r="H8" s="14">
        <f>B8*0.78</f>
        <v>390000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390000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280"/>
      <c r="D12" s="280"/>
      <c r="E12" s="30"/>
      <c r="F12" s="30"/>
      <c r="G12" s="285"/>
      <c r="H12" s="285"/>
      <c r="I12" s="51"/>
      <c r="J12" s="30"/>
    </row>
    <row r="13" spans="1:12" ht="21" customHeight="1" x14ac:dyDescent="0.3">
      <c r="A13" s="62" t="s">
        <v>65</v>
      </c>
      <c r="B13" s="68">
        <f>SUM(B11:B12)</f>
        <v>730800</v>
      </c>
      <c r="C13" s="23"/>
      <c r="D13" s="31"/>
      <c r="E13" s="31"/>
      <c r="F13" s="31"/>
      <c r="G13" s="102"/>
      <c r="H13" s="31"/>
      <c r="I13" s="31"/>
      <c r="J13" s="31"/>
    </row>
    <row r="14" spans="1:12" ht="16.5" customHeight="1" x14ac:dyDescent="0.3">
      <c r="A14" s="100" t="s">
        <v>112</v>
      </c>
      <c r="B14" s="81">
        <v>-126400</v>
      </c>
      <c r="G14" s="102"/>
      <c r="H14" s="27"/>
    </row>
    <row r="15" spans="1:12" ht="18.75" x14ac:dyDescent="0.3">
      <c r="A15" s="107" t="s">
        <v>113</v>
      </c>
      <c r="B15" s="83">
        <f>SUM(B13:B14)</f>
        <v>604400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4" zoomScale="93" zoomScaleNormal="93" workbookViewId="0">
      <selection activeCell="B22" sqref="B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114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05" t="s">
        <v>4</v>
      </c>
      <c r="C7" s="10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500000</v>
      </c>
      <c r="C8" s="12"/>
      <c r="D8" s="13"/>
      <c r="E8" s="11">
        <f>B8*0.1</f>
        <v>50000</v>
      </c>
      <c r="F8" s="11">
        <f>(B8+C8)*0.12</f>
        <v>60000</v>
      </c>
      <c r="G8" s="13"/>
      <c r="H8" s="14">
        <f>B8*0.78</f>
        <v>390000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390000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280"/>
      <c r="D12" s="280"/>
      <c r="E12" s="30"/>
      <c r="F12" s="30"/>
      <c r="G12" s="285"/>
      <c r="H12" s="285"/>
      <c r="I12" s="51"/>
      <c r="J12" s="30"/>
    </row>
    <row r="13" spans="1:12" ht="21" customHeight="1" x14ac:dyDescent="0.3">
      <c r="A13" s="62" t="s">
        <v>65</v>
      </c>
      <c r="B13" s="68">
        <f>SUM(B11:B12)</f>
        <v>730800</v>
      </c>
      <c r="C13" s="23"/>
      <c r="D13" s="31"/>
      <c r="E13" s="31"/>
      <c r="F13" s="31"/>
      <c r="G13" s="106"/>
      <c r="H13" s="31"/>
      <c r="I13" s="31"/>
      <c r="J13" s="31"/>
    </row>
    <row r="14" spans="1:12" ht="16.5" customHeight="1" x14ac:dyDescent="0.3">
      <c r="A14" s="100" t="s">
        <v>115</v>
      </c>
      <c r="B14" s="81">
        <v>-60000</v>
      </c>
      <c r="G14" s="106"/>
      <c r="H14" s="27"/>
    </row>
    <row r="15" spans="1:12" ht="18.75" x14ac:dyDescent="0.3">
      <c r="A15" s="107" t="s">
        <v>116</v>
      </c>
      <c r="B15" s="83">
        <f>SUM(B13:B14)</f>
        <v>670800</v>
      </c>
    </row>
    <row r="16" spans="1:12" ht="15.75" x14ac:dyDescent="0.25">
      <c r="A16" s="286" t="s">
        <v>117</v>
      </c>
      <c r="B16" s="286"/>
      <c r="C16" s="286"/>
      <c r="D16" s="286"/>
      <c r="E16" s="286"/>
      <c r="F16" s="286"/>
      <c r="G16" s="286"/>
      <c r="H16" s="286"/>
      <c r="I16" s="286"/>
      <c r="J16" s="286"/>
    </row>
  </sheetData>
  <mergeCells count="7">
    <mergeCell ref="A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93" zoomScaleNormal="93" workbookViewId="0">
      <selection activeCell="A18" sqref="A18:B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119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08" t="s">
        <v>4</v>
      </c>
      <c r="C7" s="10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475200</v>
      </c>
      <c r="C10" s="11">
        <v>540000</v>
      </c>
      <c r="D10" s="11"/>
      <c r="E10" s="11">
        <f>C10*0.1</f>
        <v>54000</v>
      </c>
      <c r="F10" s="11">
        <f>C10*0.12</f>
        <v>64800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1155200</v>
      </c>
      <c r="C11" s="18">
        <f t="shared" ref="C11:H11" si="0">SUM(C8:C10)</f>
        <v>540000</v>
      </c>
      <c r="D11" s="18">
        <f t="shared" si="0"/>
        <v>0</v>
      </c>
      <c r="E11" s="19">
        <f t="shared" si="0"/>
        <v>122000</v>
      </c>
      <c r="F11" s="18">
        <f t="shared" si="0"/>
        <v>146400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-122000</v>
      </c>
      <c r="C12" s="280"/>
      <c r="D12" s="280"/>
      <c r="E12" s="112"/>
      <c r="F12" s="112"/>
      <c r="G12" s="285"/>
      <c r="H12" s="285"/>
      <c r="I12" s="51"/>
      <c r="J12" s="112"/>
    </row>
    <row r="13" spans="1:12" ht="21" x14ac:dyDescent="0.35">
      <c r="A13" s="88" t="s">
        <v>120</v>
      </c>
      <c r="B13" s="14">
        <v>-110000</v>
      </c>
      <c r="C13" s="109"/>
      <c r="D13" s="109"/>
      <c r="E13" s="112"/>
      <c r="F13" s="112"/>
      <c r="G13" s="111"/>
      <c r="H13" s="111"/>
      <c r="I13" s="51"/>
      <c r="J13" s="112"/>
    </row>
    <row r="14" spans="1:12" ht="21" x14ac:dyDescent="0.35">
      <c r="A14" s="88" t="s">
        <v>121</v>
      </c>
      <c r="B14" s="14">
        <v>-500000</v>
      </c>
      <c r="C14" s="109"/>
      <c r="D14" s="109"/>
      <c r="E14" s="112"/>
      <c r="F14" s="112"/>
      <c r="G14" s="111"/>
      <c r="H14" s="111"/>
      <c r="I14" s="51"/>
      <c r="J14" s="112"/>
    </row>
    <row r="15" spans="1:12" ht="21" customHeight="1" x14ac:dyDescent="0.3">
      <c r="A15" s="119" t="s">
        <v>122</v>
      </c>
      <c r="B15" s="68">
        <f>SUM(B11:B14)</f>
        <v>423200</v>
      </c>
      <c r="C15" s="23"/>
      <c r="D15" s="31"/>
      <c r="E15" s="31"/>
      <c r="F15" s="31"/>
      <c r="G15" s="110"/>
      <c r="H15" s="31"/>
      <c r="I15" s="31"/>
      <c r="J15" s="31"/>
    </row>
    <row r="16" spans="1:12" ht="15.75" x14ac:dyDescent="0.25">
      <c r="A16" s="286" t="s">
        <v>117</v>
      </c>
      <c r="B16" s="286"/>
      <c r="C16" s="286"/>
      <c r="D16" s="286"/>
      <c r="E16" s="286"/>
      <c r="F16" s="286"/>
      <c r="G16" s="286"/>
      <c r="H16" s="286"/>
      <c r="I16" s="286"/>
      <c r="J16" s="286"/>
    </row>
    <row r="18" spans="1:2" ht="18.75" x14ac:dyDescent="0.3">
      <c r="A18" s="120" t="s">
        <v>123</v>
      </c>
      <c r="B18" s="68">
        <v>1209000</v>
      </c>
    </row>
    <row r="19" spans="1:2" ht="18.75" x14ac:dyDescent="0.3">
      <c r="A19" s="120" t="s">
        <v>124</v>
      </c>
      <c r="B19" s="68">
        <v>110000</v>
      </c>
    </row>
  </sheetData>
  <mergeCells count="7">
    <mergeCell ref="A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93" zoomScaleNormal="93" workbookViewId="0">
      <selection activeCell="D21" sqref="D20:D21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118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08" t="s">
        <v>4</v>
      </c>
      <c r="C7" s="10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1030000</v>
      </c>
      <c r="C8" s="12"/>
      <c r="D8" s="13"/>
      <c r="E8" s="118">
        <f>B8*0.1</f>
        <v>103000</v>
      </c>
      <c r="F8" s="11">
        <f>(B8+C8)*0.12</f>
        <v>123600</v>
      </c>
      <c r="G8" s="13"/>
      <c r="H8" s="14">
        <f>B8*0.78</f>
        <v>803400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1346800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139000</v>
      </c>
      <c r="F11" s="18">
        <f t="shared" si="0"/>
        <v>166800</v>
      </c>
      <c r="G11" s="18">
        <f t="shared" si="0"/>
        <v>0</v>
      </c>
      <c r="H11" s="18">
        <f t="shared" si="0"/>
        <v>803400</v>
      </c>
      <c r="I11" s="18"/>
      <c r="J11" s="19"/>
    </row>
    <row r="12" spans="1:12" ht="21" x14ac:dyDescent="0.35">
      <c r="A12" s="88" t="s">
        <v>22</v>
      </c>
      <c r="B12" s="14">
        <f>-(D11+E11)</f>
        <v>-139000</v>
      </c>
      <c r="C12" s="280"/>
      <c r="D12" s="280"/>
      <c r="E12" s="112"/>
      <c r="F12" s="112"/>
      <c r="G12" s="285"/>
      <c r="H12" s="285"/>
      <c r="I12" s="51"/>
      <c r="J12" s="112"/>
    </row>
    <row r="13" spans="1:12" ht="21" x14ac:dyDescent="0.35">
      <c r="A13" s="88" t="s">
        <v>125</v>
      </c>
      <c r="B13" s="14">
        <v>-110000</v>
      </c>
      <c r="C13" s="109"/>
      <c r="D13" s="109"/>
      <c r="E13" s="112"/>
      <c r="F13" s="112"/>
      <c r="G13" s="111"/>
      <c r="H13" s="111"/>
      <c r="I13" s="51"/>
      <c r="J13" s="112"/>
    </row>
    <row r="14" spans="1:12" ht="21" customHeight="1" x14ac:dyDescent="0.3">
      <c r="A14" s="62" t="s">
        <v>65</v>
      </c>
      <c r="B14" s="68">
        <f>SUM(B11:B13)</f>
        <v>1097800</v>
      </c>
      <c r="C14" s="23"/>
      <c r="D14" s="31"/>
      <c r="E14" s="31"/>
      <c r="F14" s="31"/>
      <c r="G14" s="110"/>
      <c r="H14" s="31"/>
      <c r="I14" s="31"/>
      <c r="J14" s="31"/>
    </row>
    <row r="15" spans="1:12" ht="15.75" x14ac:dyDescent="0.25">
      <c r="A15" s="286" t="s">
        <v>117</v>
      </c>
      <c r="B15" s="286"/>
      <c r="C15" s="286"/>
      <c r="D15" s="286"/>
      <c r="E15" s="286"/>
      <c r="F15" s="286"/>
      <c r="G15" s="286"/>
      <c r="H15" s="286"/>
      <c r="I15" s="286"/>
      <c r="J15" s="286"/>
    </row>
    <row r="17" spans="1:2" ht="18.75" x14ac:dyDescent="0.3">
      <c r="A17" s="120" t="s">
        <v>123</v>
      </c>
      <c r="B17" s="68">
        <v>1209000</v>
      </c>
    </row>
    <row r="18" spans="1:2" ht="18.75" x14ac:dyDescent="0.3">
      <c r="A18" s="120" t="s">
        <v>124</v>
      </c>
      <c r="B18" s="68">
        <v>110000</v>
      </c>
    </row>
    <row r="19" spans="1:2" ht="18.75" x14ac:dyDescent="0.3">
      <c r="A19" s="120" t="s">
        <v>126</v>
      </c>
      <c r="B19" s="68">
        <v>110000</v>
      </c>
    </row>
  </sheetData>
  <mergeCells count="7">
    <mergeCell ref="A15:J15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9" sqref="C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49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45" t="s">
        <v>4</v>
      </c>
      <c r="C7" s="4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</f>
        <v>1570000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280"/>
      <c r="D13" s="280"/>
      <c r="E13" s="30"/>
      <c r="F13" s="30"/>
      <c r="G13" s="274" t="s">
        <v>43</v>
      </c>
      <c r="H13" s="274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280"/>
      <c r="D14" s="280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280"/>
      <c r="D15" s="280"/>
      <c r="E15" s="30"/>
      <c r="F15" s="30"/>
      <c r="G15" s="43" t="s">
        <v>44</v>
      </c>
      <c r="H15" s="4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278"/>
      <c r="D16" s="278"/>
      <c r="E16" s="30"/>
      <c r="F16" s="30"/>
      <c r="G16" s="43" t="s">
        <v>46</v>
      </c>
      <c r="H16" s="4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53"/>
      <c r="D17" s="53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53"/>
      <c r="D18" s="53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338907</v>
      </c>
      <c r="C19" s="49"/>
      <c r="D19" s="49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29"/>
      <c r="H20" s="31"/>
      <c r="I20" s="31"/>
      <c r="J20" s="31"/>
    </row>
    <row r="21" spans="1:12" ht="7.5" customHeight="1" x14ac:dyDescent="0.25">
      <c r="G21" s="29"/>
      <c r="H21" s="27"/>
    </row>
    <row r="22" spans="1:12" x14ac:dyDescent="0.25">
      <c r="A22" s="29" t="s">
        <v>60</v>
      </c>
      <c r="B22" s="29"/>
      <c r="C22" s="29"/>
      <c r="D22" s="29"/>
      <c r="E22" s="29"/>
      <c r="F22" s="29"/>
      <c r="H22" s="29"/>
      <c r="I22" s="29"/>
      <c r="J22" s="29"/>
      <c r="K22" s="29"/>
      <c r="L22" s="29"/>
    </row>
    <row r="23" spans="1:12" ht="8.25" customHeight="1" x14ac:dyDescent="0.25">
      <c r="A23" s="29"/>
      <c r="B23" s="29"/>
      <c r="C23" s="29"/>
      <c r="D23" s="29"/>
      <c r="E23" s="29"/>
      <c r="F23" s="29"/>
      <c r="G23" s="32"/>
      <c r="H23" s="29"/>
      <c r="I23" s="29"/>
      <c r="J23" s="29"/>
      <c r="K23" s="29"/>
      <c r="L23" s="29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279" t="s">
        <v>54</v>
      </c>
      <c r="B26" s="279"/>
      <c r="C26" s="279"/>
      <c r="D26" s="279"/>
      <c r="E26" s="279"/>
      <c r="F26" s="279"/>
      <c r="G26" s="279"/>
      <c r="H26" s="279"/>
      <c r="I26" s="279"/>
      <c r="J26" s="279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93" zoomScaleNormal="93" workbookViewId="0">
      <selection activeCell="G22" sqref="G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127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13" t="s">
        <v>4</v>
      </c>
      <c r="C7" s="113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8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210000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890000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95000</v>
      </c>
      <c r="F11" s="18">
        <f t="shared" si="0"/>
        <v>114000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-95000</v>
      </c>
      <c r="C12" s="280"/>
      <c r="D12" s="280"/>
      <c r="E12" s="117"/>
      <c r="F12" s="117"/>
      <c r="G12" s="285"/>
      <c r="H12" s="285"/>
      <c r="I12" s="51"/>
      <c r="J12" s="117"/>
    </row>
    <row r="13" spans="1:12" ht="21" x14ac:dyDescent="0.35">
      <c r="A13" s="88" t="s">
        <v>128</v>
      </c>
      <c r="B13" s="14">
        <v>-110000</v>
      </c>
      <c r="C13" s="114"/>
      <c r="D13" s="114"/>
      <c r="E13" s="117"/>
      <c r="F13" s="117"/>
      <c r="G13" s="116"/>
      <c r="H13" s="116"/>
      <c r="I13" s="51"/>
      <c r="J13" s="117"/>
    </row>
    <row r="14" spans="1:12" ht="21" customHeight="1" x14ac:dyDescent="0.3">
      <c r="A14" s="62" t="s">
        <v>65</v>
      </c>
      <c r="B14" s="68">
        <f>SUM(B11:B13)</f>
        <v>685000</v>
      </c>
      <c r="C14" s="23"/>
      <c r="D14" s="31"/>
      <c r="E14" s="31"/>
      <c r="F14" s="31"/>
      <c r="G14" s="115"/>
      <c r="H14" s="31"/>
      <c r="I14" s="31"/>
      <c r="J14" s="31"/>
    </row>
    <row r="15" spans="1:12" ht="15.75" x14ac:dyDescent="0.25">
      <c r="A15" s="286" t="s">
        <v>117</v>
      </c>
      <c r="B15" s="286"/>
      <c r="C15" s="286"/>
      <c r="D15" s="286"/>
      <c r="E15" s="286"/>
      <c r="F15" s="286"/>
      <c r="G15" s="286"/>
      <c r="H15" s="286"/>
      <c r="I15" s="286"/>
      <c r="J15" s="286"/>
    </row>
    <row r="17" spans="1:7" ht="18.75" x14ac:dyDescent="0.3">
      <c r="A17" s="120" t="s">
        <v>123</v>
      </c>
      <c r="B17" s="68">
        <v>1209000</v>
      </c>
    </row>
    <row r="18" spans="1:7" ht="18.75" x14ac:dyDescent="0.3">
      <c r="A18" s="120" t="s">
        <v>124</v>
      </c>
      <c r="B18" s="68">
        <v>110000</v>
      </c>
    </row>
    <row r="19" spans="1:7" ht="18.75" x14ac:dyDescent="0.3">
      <c r="A19" s="120" t="s">
        <v>126</v>
      </c>
      <c r="B19" s="68">
        <v>110000</v>
      </c>
    </row>
    <row r="20" spans="1:7" ht="18.75" x14ac:dyDescent="0.3">
      <c r="A20" s="120" t="s">
        <v>129</v>
      </c>
      <c r="B20" s="68">
        <v>110000</v>
      </c>
      <c r="G20">
        <f>C10*0.12</f>
        <v>32400</v>
      </c>
    </row>
    <row r="21" spans="1:7" x14ac:dyDescent="0.25">
      <c r="G21" s="48">
        <f>C10-G20</f>
        <v>237600</v>
      </c>
    </row>
  </sheetData>
  <mergeCells count="7">
    <mergeCell ref="A15:J15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93" zoomScaleNormal="93" workbookViewId="0">
      <selection activeCell="A18" sqref="A17:J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130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21" t="s">
        <v>4</v>
      </c>
      <c r="C7" s="12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f>(B8+C8)*0.12</f>
        <v>92400</v>
      </c>
      <c r="G8" s="13"/>
      <c r="H8" s="14">
        <f>B8*0.78</f>
        <v>600600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360000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1130000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113000</v>
      </c>
      <c r="F11" s="18">
        <f t="shared" si="0"/>
        <v>135600</v>
      </c>
      <c r="G11" s="18">
        <f t="shared" si="0"/>
        <v>0</v>
      </c>
      <c r="H11" s="18">
        <f t="shared" si="0"/>
        <v>600600</v>
      </c>
      <c r="I11" s="18"/>
      <c r="J11" s="19"/>
    </row>
    <row r="12" spans="1:12" ht="21" x14ac:dyDescent="0.35">
      <c r="A12" s="88" t="s">
        <v>22</v>
      </c>
      <c r="B12" s="14">
        <f>-(D11+E11)</f>
        <v>-113000</v>
      </c>
      <c r="C12" s="280"/>
      <c r="D12" s="280"/>
      <c r="E12" s="123"/>
      <c r="F12" s="123"/>
      <c r="G12" s="285"/>
      <c r="H12" s="285"/>
      <c r="I12" s="51"/>
      <c r="J12" s="123"/>
    </row>
    <row r="13" spans="1:12" ht="21" x14ac:dyDescent="0.35">
      <c r="A13" s="88" t="s">
        <v>128</v>
      </c>
      <c r="B13" s="14">
        <v>-110000</v>
      </c>
      <c r="C13" s="287"/>
      <c r="D13" s="280"/>
      <c r="E13" s="280"/>
      <c r="F13" s="280"/>
      <c r="G13" s="280"/>
      <c r="H13" s="280"/>
      <c r="I13" s="280"/>
      <c r="J13" s="280"/>
    </row>
    <row r="14" spans="1:12" ht="21" x14ac:dyDescent="0.35">
      <c r="A14" s="88" t="s">
        <v>133</v>
      </c>
      <c r="B14" s="14">
        <v>-108750</v>
      </c>
      <c r="C14" s="287"/>
      <c r="D14" s="280"/>
      <c r="E14" s="280"/>
      <c r="F14" s="280"/>
      <c r="G14" s="280"/>
      <c r="H14" s="280"/>
      <c r="I14" s="280"/>
      <c r="J14" s="280"/>
    </row>
    <row r="15" spans="1:12" ht="21" x14ac:dyDescent="0.35">
      <c r="A15" s="88" t="s">
        <v>132</v>
      </c>
      <c r="B15" s="14">
        <v>-7000</v>
      </c>
      <c r="C15" s="287"/>
      <c r="D15" s="280"/>
      <c r="E15" s="280"/>
      <c r="F15" s="280"/>
      <c r="G15" s="280"/>
      <c r="H15" s="280"/>
      <c r="I15" s="280"/>
      <c r="J15" s="280"/>
    </row>
    <row r="16" spans="1:12" ht="21" customHeight="1" x14ac:dyDescent="0.3">
      <c r="A16" s="100" t="s">
        <v>134</v>
      </c>
      <c r="B16" s="68">
        <f>SUM(B11:B15)</f>
        <v>791250</v>
      </c>
      <c r="C16" s="288"/>
      <c r="D16" s="289"/>
      <c r="E16" s="289"/>
      <c r="F16" s="289"/>
      <c r="G16" s="289"/>
      <c r="H16" s="289"/>
      <c r="I16" s="289"/>
      <c r="J16" s="289"/>
    </row>
    <row r="17" spans="1:10" ht="21" customHeight="1" x14ac:dyDescent="0.3">
      <c r="A17" s="89"/>
      <c r="B17" s="127"/>
      <c r="C17" s="23"/>
      <c r="D17" s="31"/>
      <c r="E17" s="31"/>
      <c r="F17" s="31"/>
      <c r="G17" s="122"/>
      <c r="H17" s="31"/>
      <c r="I17" s="31"/>
      <c r="J17" s="31"/>
    </row>
    <row r="18" spans="1:10" ht="15.75" x14ac:dyDescent="0.25">
      <c r="A18" s="286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</row>
    <row r="20" spans="1:10" ht="18.75" x14ac:dyDescent="0.3">
      <c r="A20" s="120" t="s">
        <v>123</v>
      </c>
      <c r="B20" s="68">
        <v>1209000</v>
      </c>
    </row>
    <row r="21" spans="1:10" ht="18.75" x14ac:dyDescent="0.3">
      <c r="A21" s="120" t="s">
        <v>124</v>
      </c>
      <c r="B21" s="68">
        <v>110000</v>
      </c>
    </row>
    <row r="22" spans="1:10" ht="18.75" x14ac:dyDescent="0.3">
      <c r="A22" s="120" t="s">
        <v>126</v>
      </c>
      <c r="B22" s="68">
        <v>110000</v>
      </c>
    </row>
    <row r="23" spans="1:10" ht="18.75" x14ac:dyDescent="0.3">
      <c r="A23" s="120" t="s">
        <v>129</v>
      </c>
      <c r="B23" s="68">
        <v>110000</v>
      </c>
    </row>
    <row r="24" spans="1:10" ht="18.75" x14ac:dyDescent="0.3">
      <c r="A24" s="120" t="s">
        <v>131</v>
      </c>
      <c r="B24" s="68">
        <v>110000</v>
      </c>
    </row>
  </sheetData>
  <mergeCells count="11">
    <mergeCell ref="C3:D3"/>
    <mergeCell ref="A4:L4"/>
    <mergeCell ref="A5:L5"/>
    <mergeCell ref="A6:L6"/>
    <mergeCell ref="C12:D12"/>
    <mergeCell ref="G12:H12"/>
    <mergeCell ref="A18:J18"/>
    <mergeCell ref="C14:J14"/>
    <mergeCell ref="C15:J15"/>
    <mergeCell ref="C16:J16"/>
    <mergeCell ref="C13:J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3" zoomScaleNormal="93" workbookViewId="0">
      <selection activeCell="E29" sqref="E2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135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24" t="s">
        <v>4</v>
      </c>
      <c r="C7" s="12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590000</v>
      </c>
      <c r="C8" s="12"/>
      <c r="D8" s="13"/>
      <c r="E8" s="118">
        <f>B8*0.1</f>
        <v>59000</v>
      </c>
      <c r="F8" s="11">
        <f>(B8+C8)*0.12</f>
        <v>70800</v>
      </c>
      <c r="G8" s="13"/>
      <c r="H8" s="14">
        <f>B8*0.78</f>
        <v>460200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270000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860000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460200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280"/>
      <c r="D12" s="280"/>
      <c r="E12" s="126"/>
      <c r="F12" s="126"/>
      <c r="G12" s="285"/>
      <c r="H12" s="285"/>
      <c r="I12" s="51"/>
      <c r="J12" s="126"/>
    </row>
    <row r="13" spans="1:12" ht="21" x14ac:dyDescent="0.35">
      <c r="A13" s="88" t="s">
        <v>138</v>
      </c>
      <c r="B13" s="14">
        <v>-110000</v>
      </c>
      <c r="C13" s="287"/>
      <c r="D13" s="280"/>
      <c r="E13" s="280"/>
      <c r="F13" s="280"/>
      <c r="G13" s="280"/>
      <c r="H13" s="280"/>
      <c r="I13" s="280"/>
      <c r="J13" s="280"/>
    </row>
    <row r="14" spans="1:12" ht="21" x14ac:dyDescent="0.35">
      <c r="A14" s="88" t="s">
        <v>140</v>
      </c>
      <c r="B14" s="14">
        <v>-33500</v>
      </c>
      <c r="C14" s="292" t="s">
        <v>141</v>
      </c>
      <c r="D14" s="293"/>
      <c r="E14" s="293"/>
      <c r="F14" s="293"/>
      <c r="G14" s="293"/>
      <c r="H14" s="293"/>
      <c r="I14" s="293"/>
      <c r="J14" s="293"/>
    </row>
    <row r="15" spans="1:12" ht="21" x14ac:dyDescent="0.35">
      <c r="A15" s="88" t="s">
        <v>136</v>
      </c>
      <c r="B15" s="14">
        <v>-500000</v>
      </c>
      <c r="C15" s="287"/>
      <c r="D15" s="280"/>
      <c r="E15" s="280"/>
      <c r="F15" s="280"/>
      <c r="G15" s="280"/>
      <c r="H15" s="280"/>
      <c r="I15" s="280"/>
      <c r="J15" s="280"/>
    </row>
    <row r="16" spans="1:12" ht="21" customHeight="1" x14ac:dyDescent="0.3">
      <c r="A16" s="100" t="s">
        <v>139</v>
      </c>
      <c r="B16" s="68">
        <f>SUM(B11:B15)</f>
        <v>130500</v>
      </c>
      <c r="C16" s="290" t="s">
        <v>142</v>
      </c>
      <c r="D16" s="291"/>
      <c r="E16" s="291"/>
      <c r="F16" s="291"/>
      <c r="G16" s="291"/>
      <c r="H16" s="291"/>
      <c r="I16" s="291"/>
      <c r="J16" s="291"/>
    </row>
    <row r="17" spans="1:10" ht="21" customHeight="1" x14ac:dyDescent="0.3">
      <c r="A17" s="152"/>
      <c r="B17" s="127"/>
      <c r="C17" s="144"/>
      <c r="D17" s="144"/>
      <c r="E17" s="144"/>
      <c r="F17" s="144"/>
      <c r="G17" s="144"/>
      <c r="H17" s="144"/>
      <c r="I17" s="144"/>
      <c r="J17" s="144"/>
    </row>
    <row r="18" spans="1:10" ht="21" customHeight="1" x14ac:dyDescent="0.3">
      <c r="A18" s="89"/>
      <c r="B18" s="127"/>
      <c r="C18" s="23"/>
      <c r="D18" s="31"/>
      <c r="E18" s="31"/>
      <c r="F18" s="31"/>
      <c r="G18" s="125"/>
      <c r="H18" s="31"/>
      <c r="I18" s="31"/>
      <c r="J18" s="31"/>
    </row>
    <row r="19" spans="1:10" ht="15.75" x14ac:dyDescent="0.25">
      <c r="A19" s="286" t="s">
        <v>117</v>
      </c>
      <c r="B19" s="286"/>
      <c r="C19" s="286"/>
      <c r="D19" s="286"/>
      <c r="E19" s="286"/>
      <c r="F19" s="286"/>
      <c r="G19" s="286"/>
      <c r="H19" s="286"/>
      <c r="I19" s="286"/>
      <c r="J19" s="286"/>
    </row>
    <row r="21" spans="1:10" ht="18.75" x14ac:dyDescent="0.3">
      <c r="A21" s="120" t="s">
        <v>123</v>
      </c>
      <c r="B21" s="68">
        <v>1209000</v>
      </c>
    </row>
    <row r="22" spans="1:10" ht="18.75" x14ac:dyDescent="0.3">
      <c r="A22" s="120" t="s">
        <v>124</v>
      </c>
      <c r="B22" s="68">
        <v>110000</v>
      </c>
    </row>
    <row r="23" spans="1:10" ht="18.75" x14ac:dyDescent="0.3">
      <c r="A23" s="120" t="s">
        <v>126</v>
      </c>
      <c r="B23" s="68">
        <v>110000</v>
      </c>
    </row>
    <row r="24" spans="1:10" ht="18.75" x14ac:dyDescent="0.3">
      <c r="A24" s="120" t="s">
        <v>129</v>
      </c>
      <c r="B24" s="68">
        <v>110000</v>
      </c>
    </row>
    <row r="25" spans="1:10" ht="18.75" x14ac:dyDescent="0.3">
      <c r="A25" s="120" t="s">
        <v>131</v>
      </c>
      <c r="B25" s="68">
        <v>110000</v>
      </c>
    </row>
    <row r="26" spans="1:10" ht="18.75" x14ac:dyDescent="0.3">
      <c r="A26" s="120" t="s">
        <v>137</v>
      </c>
      <c r="B26" s="68">
        <v>110000</v>
      </c>
    </row>
    <row r="27" spans="1:10" x14ac:dyDescent="0.25">
      <c r="B27" s="48"/>
    </row>
  </sheetData>
  <mergeCells count="11">
    <mergeCell ref="C13:J13"/>
    <mergeCell ref="C15:J15"/>
    <mergeCell ref="C16:J16"/>
    <mergeCell ref="A19:J19"/>
    <mergeCell ref="C3:D3"/>
    <mergeCell ref="A4:L4"/>
    <mergeCell ref="A5:L5"/>
    <mergeCell ref="A6:L6"/>
    <mergeCell ref="C12:D12"/>
    <mergeCell ref="G12:H12"/>
    <mergeCell ref="C14:J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93" zoomScaleNormal="93" workbookViewId="0">
      <selection activeCell="B12" sqref="B1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143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28" t="s">
        <v>4</v>
      </c>
      <c r="C7" s="12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1310000</v>
      </c>
      <c r="C8" s="12"/>
      <c r="D8" s="13"/>
      <c r="E8" s="118">
        <f>B8*0.1</f>
        <v>131000</v>
      </c>
      <c r="F8" s="11">
        <f>(B8+C8)*0.12</f>
        <v>157200</v>
      </c>
      <c r="G8" s="13"/>
      <c r="H8" s="14">
        <f>B8*0.78</f>
        <v>1021800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270000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1580000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158000</v>
      </c>
      <c r="F11" s="18">
        <f t="shared" si="0"/>
        <v>189600</v>
      </c>
      <c r="G11" s="18">
        <f t="shared" si="0"/>
        <v>0</v>
      </c>
      <c r="H11" s="18">
        <f t="shared" si="0"/>
        <v>1021800</v>
      </c>
      <c r="I11" s="18"/>
      <c r="J11" s="19"/>
    </row>
    <row r="12" spans="1:12" ht="21" x14ac:dyDescent="0.35">
      <c r="A12" s="88" t="s">
        <v>22</v>
      </c>
      <c r="B12" s="14">
        <f>-(D11+E11)</f>
        <v>-158000</v>
      </c>
      <c r="C12" s="280"/>
      <c r="D12" s="280"/>
      <c r="E12" s="130"/>
      <c r="F12" s="130"/>
      <c r="G12" s="285"/>
      <c r="H12" s="285"/>
      <c r="I12" s="51"/>
      <c r="J12" s="130"/>
    </row>
    <row r="13" spans="1:12" ht="21" x14ac:dyDescent="0.35">
      <c r="A13" s="88" t="s">
        <v>138</v>
      </c>
      <c r="B13" s="14">
        <v>-110000</v>
      </c>
      <c r="C13" s="287"/>
      <c r="D13" s="280"/>
      <c r="E13" s="280"/>
      <c r="F13" s="280"/>
      <c r="G13" s="280"/>
      <c r="H13" s="280"/>
      <c r="I13" s="280"/>
      <c r="J13" s="280"/>
    </row>
    <row r="14" spans="1:12" ht="18.75" x14ac:dyDescent="0.3">
      <c r="A14" s="136" t="s">
        <v>144</v>
      </c>
      <c r="B14" s="14">
        <v>-20000</v>
      </c>
      <c r="C14" s="294" t="s">
        <v>152</v>
      </c>
      <c r="D14" s="295"/>
      <c r="E14" s="295"/>
      <c r="F14" s="295"/>
      <c r="G14" s="295"/>
      <c r="H14" s="295"/>
      <c r="I14" s="295"/>
      <c r="J14" s="295"/>
    </row>
    <row r="15" spans="1:12" ht="18.75" x14ac:dyDescent="0.3">
      <c r="A15" s="136" t="s">
        <v>145</v>
      </c>
      <c r="B15" s="14">
        <v>-116000</v>
      </c>
      <c r="C15" s="292"/>
      <c r="D15" s="293"/>
      <c r="E15" s="293"/>
      <c r="F15" s="293"/>
      <c r="G15" s="293"/>
      <c r="H15" s="293"/>
      <c r="I15" s="293"/>
      <c r="J15" s="293"/>
    </row>
    <row r="16" spans="1:12" ht="18.75" x14ac:dyDescent="0.3">
      <c r="A16" s="136" t="s">
        <v>151</v>
      </c>
      <c r="B16" s="14">
        <v>-65000</v>
      </c>
      <c r="C16" s="292"/>
      <c r="D16" s="293"/>
      <c r="E16" s="293"/>
      <c r="F16" s="293"/>
      <c r="G16" s="293"/>
      <c r="H16" s="293"/>
      <c r="I16" s="293"/>
      <c r="J16" s="293"/>
    </row>
    <row r="17" spans="1:10" ht="21" x14ac:dyDescent="0.35">
      <c r="A17" s="88" t="s">
        <v>146</v>
      </c>
      <c r="B17" s="14">
        <v>-80000</v>
      </c>
      <c r="C17" s="296" t="s">
        <v>148</v>
      </c>
      <c r="D17" s="297"/>
      <c r="E17" s="297"/>
      <c r="F17" s="297"/>
      <c r="G17" s="297"/>
      <c r="H17" s="297"/>
      <c r="I17" s="297"/>
      <c r="J17" s="297"/>
    </row>
    <row r="18" spans="1:10" ht="21" customHeight="1" x14ac:dyDescent="0.3">
      <c r="A18" s="100" t="s">
        <v>147</v>
      </c>
      <c r="B18" s="68">
        <f>SUM(B11:B17)</f>
        <v>1031000</v>
      </c>
      <c r="C18" s="290"/>
      <c r="D18" s="291"/>
      <c r="E18" s="291"/>
      <c r="F18" s="291"/>
      <c r="G18" s="291"/>
      <c r="H18" s="291"/>
      <c r="I18" s="291"/>
      <c r="J18" s="291"/>
    </row>
    <row r="19" spans="1:10" ht="11.25" customHeight="1" x14ac:dyDescent="0.3">
      <c r="A19" s="89"/>
      <c r="B19" s="127"/>
      <c r="C19" s="23"/>
      <c r="D19" s="31"/>
      <c r="E19" s="31"/>
      <c r="F19" s="31"/>
      <c r="G19" s="129"/>
      <c r="H19" s="31"/>
      <c r="I19" s="31"/>
      <c r="J19" s="31"/>
    </row>
    <row r="20" spans="1:10" ht="15.75" x14ac:dyDescent="0.25">
      <c r="A20" s="286" t="s">
        <v>117</v>
      </c>
      <c r="B20" s="286"/>
      <c r="C20" s="286"/>
      <c r="D20" s="286"/>
      <c r="E20" s="286"/>
      <c r="F20" s="286"/>
      <c r="G20" s="286"/>
      <c r="H20" s="286"/>
      <c r="I20" s="286"/>
      <c r="J20" s="286"/>
    </row>
    <row r="22" spans="1:10" ht="18.75" x14ac:dyDescent="0.3">
      <c r="A22" s="120" t="s">
        <v>123</v>
      </c>
      <c r="B22" s="68">
        <v>1209000</v>
      </c>
    </row>
    <row r="23" spans="1:10" ht="18.75" x14ac:dyDescent="0.3">
      <c r="A23" s="120" t="s">
        <v>124</v>
      </c>
      <c r="B23" s="87">
        <v>110000</v>
      </c>
    </row>
    <row r="24" spans="1:10" ht="18.75" x14ac:dyDescent="0.3">
      <c r="A24" s="120" t="s">
        <v>126</v>
      </c>
      <c r="B24" s="87">
        <v>110000</v>
      </c>
    </row>
    <row r="25" spans="1:10" ht="18.75" x14ac:dyDescent="0.3">
      <c r="A25" s="120" t="s">
        <v>129</v>
      </c>
      <c r="B25" s="87">
        <v>110000</v>
      </c>
    </row>
    <row r="26" spans="1:10" ht="18.75" x14ac:dyDescent="0.3">
      <c r="A26" s="120" t="s">
        <v>131</v>
      </c>
      <c r="B26" s="87">
        <v>110000</v>
      </c>
    </row>
    <row r="27" spans="1:10" ht="18.75" x14ac:dyDescent="0.3">
      <c r="A27" s="120" t="s">
        <v>137</v>
      </c>
      <c r="B27" s="87">
        <v>110000</v>
      </c>
    </row>
    <row r="28" spans="1:10" ht="18.75" x14ac:dyDescent="0.3">
      <c r="A28" s="120" t="s">
        <v>149</v>
      </c>
      <c r="B28" s="87">
        <v>110000</v>
      </c>
    </row>
    <row r="29" spans="1:10" ht="18.75" x14ac:dyDescent="0.3">
      <c r="A29" s="137" t="s">
        <v>150</v>
      </c>
      <c r="B29" s="68">
        <f>SUM(B23:B28)</f>
        <v>660000</v>
      </c>
    </row>
  </sheetData>
  <mergeCells count="13">
    <mergeCell ref="C3:D3"/>
    <mergeCell ref="A4:L4"/>
    <mergeCell ref="A5:L5"/>
    <mergeCell ref="A6:L6"/>
    <mergeCell ref="C12:D12"/>
    <mergeCell ref="G12:H12"/>
    <mergeCell ref="C13:J13"/>
    <mergeCell ref="C14:J14"/>
    <mergeCell ref="C17:J17"/>
    <mergeCell ref="C18:J18"/>
    <mergeCell ref="A20:J20"/>
    <mergeCell ref="C16:J16"/>
    <mergeCell ref="C15:J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A7" sqref="A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166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31" t="s">
        <v>4</v>
      </c>
      <c r="C7" s="13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v>0</v>
      </c>
      <c r="G8" s="13"/>
      <c r="H8" s="14">
        <f>B8-E8</f>
        <v>693000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 t="shared" ref="H9" si="0">B9*0.78</f>
        <v>0</v>
      </c>
      <c r="I9" s="15"/>
      <c r="J9" s="16"/>
    </row>
    <row r="10" spans="1:12" ht="18.75" x14ac:dyDescent="0.3">
      <c r="A10" s="17" t="s">
        <v>158</v>
      </c>
      <c r="B10" s="147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7">
        <f>C10-F10</f>
        <v>237600</v>
      </c>
      <c r="H10" s="14">
        <f>G10-E10</f>
        <v>210600</v>
      </c>
      <c r="I10" s="15"/>
      <c r="J10" s="16"/>
    </row>
    <row r="11" spans="1:12" ht="18.75" x14ac:dyDescent="0.3">
      <c r="A11" s="3" t="s">
        <v>10</v>
      </c>
      <c r="B11" s="18">
        <f>SUM(B8:B10)</f>
        <v>1007600</v>
      </c>
      <c r="C11" s="18">
        <f t="shared" ref="C11:H11" si="1">SUM(C8:C10)</f>
        <v>270000</v>
      </c>
      <c r="D11" s="18">
        <f t="shared" si="1"/>
        <v>0</v>
      </c>
      <c r="E11" s="19">
        <f t="shared" si="1"/>
        <v>104000</v>
      </c>
      <c r="F11" s="18">
        <f t="shared" si="1"/>
        <v>32400</v>
      </c>
      <c r="G11" s="18">
        <f t="shared" si="1"/>
        <v>237600</v>
      </c>
      <c r="H11" s="18">
        <f t="shared" si="1"/>
        <v>903600</v>
      </c>
      <c r="I11" s="18"/>
      <c r="J11" s="19"/>
    </row>
    <row r="12" spans="1:12" ht="21" x14ac:dyDescent="0.35">
      <c r="A12" s="88" t="s">
        <v>22</v>
      </c>
      <c r="B12" s="14">
        <f>-(D11+E11)</f>
        <v>-104000</v>
      </c>
      <c r="C12" s="280"/>
      <c r="D12" s="280"/>
      <c r="E12" s="134"/>
      <c r="F12" s="134"/>
      <c r="G12" s="285"/>
      <c r="H12" s="285"/>
      <c r="I12" s="51"/>
      <c r="J12" s="134"/>
    </row>
    <row r="13" spans="1:12" ht="21" x14ac:dyDescent="0.35">
      <c r="A13" s="88" t="s">
        <v>155</v>
      </c>
      <c r="B13" s="14">
        <v>-110000</v>
      </c>
      <c r="C13" s="287"/>
      <c r="D13" s="280"/>
      <c r="E13" s="280"/>
      <c r="F13" s="280"/>
      <c r="G13" s="280"/>
      <c r="H13" s="280"/>
      <c r="I13" s="280"/>
      <c r="J13" s="280"/>
    </row>
    <row r="14" spans="1:12" ht="21" x14ac:dyDescent="0.35">
      <c r="A14" s="148" t="s">
        <v>159</v>
      </c>
      <c r="B14" s="149">
        <f>SUM(B11:B13)</f>
        <v>793600</v>
      </c>
      <c r="C14" s="135"/>
      <c r="D14" s="132"/>
      <c r="E14" s="132"/>
      <c r="F14" s="132"/>
      <c r="G14" s="132"/>
      <c r="H14" s="132"/>
      <c r="I14" s="132"/>
      <c r="J14" s="132"/>
    </row>
    <row r="15" spans="1:12" ht="18.75" x14ac:dyDescent="0.3">
      <c r="A15" s="136" t="s">
        <v>154</v>
      </c>
      <c r="B15" s="14">
        <v>-864000</v>
      </c>
      <c r="C15" s="294"/>
      <c r="D15" s="295"/>
      <c r="E15" s="295"/>
      <c r="F15" s="295"/>
      <c r="G15" s="295"/>
      <c r="H15" s="295"/>
      <c r="I15" s="295"/>
      <c r="J15" s="295"/>
    </row>
    <row r="16" spans="1:12" ht="21" customHeight="1" x14ac:dyDescent="0.3">
      <c r="A16" s="100" t="s">
        <v>156</v>
      </c>
      <c r="B16" s="68">
        <f>SUM(B14:B15)</f>
        <v>-70400</v>
      </c>
      <c r="C16" s="296" t="s">
        <v>157</v>
      </c>
      <c r="D16" s="297"/>
      <c r="E16" s="297"/>
      <c r="F16" s="297"/>
      <c r="G16" s="297"/>
      <c r="H16" s="297"/>
      <c r="I16" s="297"/>
      <c r="J16" s="297"/>
    </row>
    <row r="17" spans="1:10" ht="11.25" customHeight="1" x14ac:dyDescent="0.3">
      <c r="A17" s="89"/>
      <c r="B17" s="127"/>
      <c r="C17" s="23"/>
      <c r="D17" s="31"/>
      <c r="E17" s="31"/>
      <c r="F17" s="31"/>
      <c r="G17" s="133"/>
      <c r="H17" s="31"/>
      <c r="I17" s="31"/>
      <c r="J17" s="31"/>
    </row>
    <row r="18" spans="1:10" ht="15.75" x14ac:dyDescent="0.25">
      <c r="A18" s="286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</row>
    <row r="20" spans="1:10" ht="18.75" x14ac:dyDescent="0.3">
      <c r="A20" s="120" t="s">
        <v>123</v>
      </c>
      <c r="B20" s="68">
        <v>1209000</v>
      </c>
      <c r="E20" s="48"/>
    </row>
    <row r="21" spans="1:10" ht="18.75" x14ac:dyDescent="0.3">
      <c r="A21" s="120" t="s">
        <v>124</v>
      </c>
      <c r="B21" s="87">
        <v>110000</v>
      </c>
      <c r="E21" s="48"/>
    </row>
    <row r="22" spans="1:10" ht="18.75" x14ac:dyDescent="0.3">
      <c r="A22" s="120" t="s">
        <v>126</v>
      </c>
      <c r="B22" s="87">
        <v>110000</v>
      </c>
    </row>
    <row r="23" spans="1:10" ht="18.75" x14ac:dyDescent="0.3">
      <c r="A23" s="120" t="s">
        <v>129</v>
      </c>
      <c r="B23" s="87">
        <v>110000</v>
      </c>
    </row>
    <row r="24" spans="1:10" ht="18.75" x14ac:dyDescent="0.3">
      <c r="A24" s="120" t="s">
        <v>131</v>
      </c>
      <c r="B24" s="87">
        <v>110000</v>
      </c>
    </row>
    <row r="25" spans="1:10" ht="18.75" x14ac:dyDescent="0.3">
      <c r="A25" s="120" t="s">
        <v>137</v>
      </c>
      <c r="B25" s="87">
        <v>110000</v>
      </c>
    </row>
    <row r="26" spans="1:10" ht="18.75" x14ac:dyDescent="0.3">
      <c r="A26" s="120" t="s">
        <v>149</v>
      </c>
      <c r="B26" s="87">
        <v>110000</v>
      </c>
    </row>
    <row r="27" spans="1:10" ht="18.75" x14ac:dyDescent="0.3">
      <c r="A27" s="120" t="s">
        <v>153</v>
      </c>
      <c r="B27" s="87">
        <v>110000</v>
      </c>
    </row>
    <row r="28" spans="1:10" ht="18.75" x14ac:dyDescent="0.3">
      <c r="A28" s="137" t="s">
        <v>150</v>
      </c>
      <c r="B28" s="68">
        <f>SUM(B21:B27)</f>
        <v>770000</v>
      </c>
    </row>
  </sheetData>
  <mergeCells count="10">
    <mergeCell ref="A18:J18"/>
    <mergeCell ref="C13:J13"/>
    <mergeCell ref="C15:J15"/>
    <mergeCell ref="C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93" zoomScaleNormal="93" workbookViewId="0">
      <selection activeCell="E23" sqref="E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143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1310000</v>
      </c>
      <c r="C8" s="12"/>
      <c r="D8" s="13"/>
      <c r="E8" s="118">
        <f>B8*0.1</f>
        <v>131000</v>
      </c>
      <c r="F8" s="11">
        <f>(B8+C8)*0.12</f>
        <v>157200</v>
      </c>
      <c r="G8" s="13"/>
      <c r="H8" s="14">
        <f>B8*0.78</f>
        <v>1021800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1547600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158000</v>
      </c>
      <c r="F11" s="18">
        <f t="shared" si="0"/>
        <v>189600</v>
      </c>
      <c r="G11" s="18">
        <f t="shared" si="0"/>
        <v>0</v>
      </c>
      <c r="H11" s="18">
        <f t="shared" si="0"/>
        <v>1021800</v>
      </c>
      <c r="I11" s="18"/>
      <c r="J11" s="19"/>
    </row>
    <row r="12" spans="1:12" ht="21" x14ac:dyDescent="0.35">
      <c r="A12" s="88" t="s">
        <v>22</v>
      </c>
      <c r="B12" s="14">
        <f>-(D11+E11)</f>
        <v>-158000</v>
      </c>
      <c r="C12" s="280"/>
      <c r="D12" s="280"/>
      <c r="E12" s="142"/>
      <c r="F12" s="142"/>
      <c r="G12" s="285"/>
      <c r="H12" s="285"/>
      <c r="I12" s="51"/>
      <c r="J12" s="142"/>
    </row>
    <row r="13" spans="1:12" ht="21" x14ac:dyDescent="0.35">
      <c r="A13" s="88" t="s">
        <v>138</v>
      </c>
      <c r="B13" s="14">
        <v>-110000</v>
      </c>
      <c r="C13" s="287"/>
      <c r="D13" s="280"/>
      <c r="E13" s="280"/>
      <c r="F13" s="280"/>
      <c r="G13" s="280"/>
      <c r="H13" s="280"/>
      <c r="I13" s="280"/>
      <c r="J13" s="280"/>
    </row>
    <row r="14" spans="1:12" ht="18.75" x14ac:dyDescent="0.3">
      <c r="A14" s="136" t="s">
        <v>144</v>
      </c>
      <c r="B14" s="14">
        <v>-20000</v>
      </c>
      <c r="C14" s="294" t="s">
        <v>152</v>
      </c>
      <c r="D14" s="295"/>
      <c r="E14" s="295"/>
      <c r="F14" s="295"/>
      <c r="G14" s="295"/>
      <c r="H14" s="295"/>
      <c r="I14" s="295"/>
      <c r="J14" s="295"/>
    </row>
    <row r="15" spans="1:12" ht="18.75" x14ac:dyDescent="0.3">
      <c r="A15" s="136" t="s">
        <v>145</v>
      </c>
      <c r="B15" s="14">
        <v>-116000</v>
      </c>
      <c r="C15" s="292"/>
      <c r="D15" s="293"/>
      <c r="E15" s="293"/>
      <c r="F15" s="293"/>
      <c r="G15" s="293"/>
      <c r="H15" s="293"/>
      <c r="I15" s="293"/>
      <c r="J15" s="293"/>
    </row>
    <row r="16" spans="1:12" ht="18.75" x14ac:dyDescent="0.3">
      <c r="A16" s="136" t="s">
        <v>151</v>
      </c>
      <c r="B16" s="14">
        <v>-65000</v>
      </c>
      <c r="C16" s="292"/>
      <c r="D16" s="293"/>
      <c r="E16" s="293"/>
      <c r="F16" s="293"/>
      <c r="G16" s="293"/>
      <c r="H16" s="293"/>
      <c r="I16" s="293"/>
      <c r="J16" s="293"/>
    </row>
    <row r="17" spans="1:10" ht="21" x14ac:dyDescent="0.35">
      <c r="A17" s="88" t="s">
        <v>146</v>
      </c>
      <c r="B17" s="14">
        <v>-80000</v>
      </c>
      <c r="C17" s="296" t="s">
        <v>148</v>
      </c>
      <c r="D17" s="297"/>
      <c r="E17" s="297"/>
      <c r="F17" s="297"/>
      <c r="G17" s="297"/>
      <c r="H17" s="297"/>
      <c r="I17" s="297"/>
      <c r="J17" s="297"/>
    </row>
    <row r="18" spans="1:10" ht="18.75" x14ac:dyDescent="0.3">
      <c r="A18" s="100" t="s">
        <v>161</v>
      </c>
      <c r="B18" s="68">
        <f>SUM(B11:B17)</f>
        <v>998600</v>
      </c>
      <c r="C18" s="145"/>
      <c r="D18" s="146"/>
      <c r="E18" s="146"/>
      <c r="F18" s="146"/>
      <c r="G18" s="146"/>
      <c r="H18" s="146"/>
      <c r="I18" s="146"/>
      <c r="J18" s="146"/>
    </row>
    <row r="19" spans="1:10" ht="21" customHeight="1" x14ac:dyDescent="0.3">
      <c r="A19" s="100" t="s">
        <v>160</v>
      </c>
      <c r="B19" s="68">
        <v>1031000</v>
      </c>
      <c r="C19" s="290"/>
      <c r="D19" s="291"/>
      <c r="E19" s="291"/>
      <c r="F19" s="291"/>
      <c r="G19" s="291"/>
      <c r="H19" s="291"/>
      <c r="I19" s="291"/>
      <c r="J19" s="291"/>
    </row>
    <row r="20" spans="1:10" ht="18" customHeight="1" x14ac:dyDescent="0.3">
      <c r="A20" s="150" t="s">
        <v>162</v>
      </c>
      <c r="B20" s="151">
        <f>B18-B19</f>
        <v>-32400</v>
      </c>
      <c r="C20" s="23"/>
      <c r="D20" s="31"/>
      <c r="E20" s="31"/>
      <c r="F20" s="31"/>
      <c r="G20" s="140"/>
      <c r="H20" s="31"/>
      <c r="I20" s="31"/>
      <c r="J20" s="31"/>
    </row>
    <row r="21" spans="1:10" ht="15.75" x14ac:dyDescent="0.25">
      <c r="A21" s="286" t="s">
        <v>117</v>
      </c>
      <c r="B21" s="286"/>
      <c r="C21" s="286"/>
      <c r="D21" s="286"/>
      <c r="E21" s="286"/>
      <c r="F21" s="286"/>
      <c r="G21" s="286"/>
      <c r="H21" s="286"/>
      <c r="I21" s="286"/>
      <c r="J21" s="286"/>
    </row>
    <row r="23" spans="1:10" ht="18.75" x14ac:dyDescent="0.3">
      <c r="A23" s="120" t="s">
        <v>123</v>
      </c>
      <c r="B23" s="68">
        <v>1209000</v>
      </c>
    </row>
    <row r="24" spans="1:10" ht="18.75" x14ac:dyDescent="0.3">
      <c r="A24" s="120" t="s">
        <v>124</v>
      </c>
      <c r="B24" s="87">
        <v>110000</v>
      </c>
    </row>
    <row r="25" spans="1:10" ht="18.75" x14ac:dyDescent="0.3">
      <c r="A25" s="120" t="s">
        <v>126</v>
      </c>
      <c r="B25" s="87">
        <v>110000</v>
      </c>
    </row>
    <row r="26" spans="1:10" ht="18.75" x14ac:dyDescent="0.3">
      <c r="A26" s="120" t="s">
        <v>129</v>
      </c>
      <c r="B26" s="87">
        <v>110000</v>
      </c>
    </row>
    <row r="27" spans="1:10" ht="18.75" x14ac:dyDescent="0.3">
      <c r="A27" s="120" t="s">
        <v>131</v>
      </c>
      <c r="B27" s="87">
        <v>110000</v>
      </c>
    </row>
    <row r="28" spans="1:10" ht="18.75" x14ac:dyDescent="0.3">
      <c r="A28" s="120" t="s">
        <v>137</v>
      </c>
      <c r="B28" s="87">
        <v>110000</v>
      </c>
    </row>
    <row r="29" spans="1:10" ht="18.75" x14ac:dyDescent="0.3">
      <c r="A29" s="120" t="s">
        <v>149</v>
      </c>
      <c r="B29" s="87">
        <v>110000</v>
      </c>
    </row>
    <row r="30" spans="1:10" ht="18.75" x14ac:dyDescent="0.3">
      <c r="A30" s="137" t="s">
        <v>150</v>
      </c>
      <c r="B30" s="68">
        <f>SUM(B24:B29)</f>
        <v>660000</v>
      </c>
    </row>
  </sheetData>
  <mergeCells count="13">
    <mergeCell ref="C3:D3"/>
    <mergeCell ref="A4:L4"/>
    <mergeCell ref="A5:L5"/>
    <mergeCell ref="A6:L6"/>
    <mergeCell ref="C12:D12"/>
    <mergeCell ref="G12:H12"/>
    <mergeCell ref="A21:J21"/>
    <mergeCell ref="C13:J13"/>
    <mergeCell ref="C14:J14"/>
    <mergeCell ref="C15:J15"/>
    <mergeCell ref="C16:J16"/>
    <mergeCell ref="C17:J17"/>
    <mergeCell ref="C19:J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D23" sqref="D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135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590000</v>
      </c>
      <c r="C8" s="12"/>
      <c r="D8" s="13"/>
      <c r="E8" s="118">
        <f>B8*0.1</f>
        <v>59000</v>
      </c>
      <c r="F8" s="11">
        <f>(B8+C8)*0.12</f>
        <v>70800</v>
      </c>
      <c r="G8" s="13"/>
      <c r="H8" s="14">
        <f>B8*0.78</f>
        <v>460200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827600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460200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280"/>
      <c r="D12" s="280"/>
      <c r="E12" s="142"/>
      <c r="F12" s="142"/>
      <c r="G12" s="285"/>
      <c r="H12" s="285"/>
      <c r="I12" s="51"/>
      <c r="J12" s="142"/>
    </row>
    <row r="13" spans="1:12" ht="21" x14ac:dyDescent="0.35">
      <c r="A13" s="88" t="s">
        <v>138</v>
      </c>
      <c r="B13" s="14">
        <v>-110000</v>
      </c>
      <c r="C13" s="287"/>
      <c r="D13" s="280"/>
      <c r="E13" s="280"/>
      <c r="F13" s="280"/>
      <c r="G13" s="280"/>
      <c r="H13" s="280"/>
      <c r="I13" s="280"/>
      <c r="J13" s="280"/>
    </row>
    <row r="14" spans="1:12" ht="21" x14ac:dyDescent="0.35">
      <c r="A14" s="88" t="s">
        <v>140</v>
      </c>
      <c r="B14" s="14">
        <v>-33500</v>
      </c>
      <c r="C14" s="292" t="s">
        <v>141</v>
      </c>
      <c r="D14" s="293"/>
      <c r="E14" s="293"/>
      <c r="F14" s="293"/>
      <c r="G14" s="293"/>
      <c r="H14" s="293"/>
      <c r="I14" s="293"/>
      <c r="J14" s="293"/>
    </row>
    <row r="15" spans="1:12" ht="21" x14ac:dyDescent="0.35">
      <c r="A15" s="88" t="s">
        <v>136</v>
      </c>
      <c r="B15" s="14">
        <v>-500000</v>
      </c>
      <c r="C15" s="287"/>
      <c r="D15" s="280"/>
      <c r="E15" s="280"/>
      <c r="F15" s="280"/>
      <c r="G15" s="280"/>
      <c r="H15" s="280"/>
      <c r="I15" s="280"/>
      <c r="J15" s="280"/>
    </row>
    <row r="16" spans="1:12" ht="21" x14ac:dyDescent="0.35">
      <c r="A16" s="148" t="s">
        <v>163</v>
      </c>
      <c r="B16" s="18">
        <f>SUM(B11:B15)</f>
        <v>98100</v>
      </c>
      <c r="C16" s="143"/>
      <c r="D16" s="139"/>
      <c r="E16" s="139"/>
      <c r="F16" s="139"/>
      <c r="G16" s="139"/>
      <c r="H16" s="139"/>
      <c r="I16" s="139"/>
      <c r="J16" s="139"/>
    </row>
    <row r="17" spans="1:10" ht="21" customHeight="1" x14ac:dyDescent="0.3">
      <c r="A17" s="100" t="s">
        <v>139</v>
      </c>
      <c r="B17" s="68">
        <v>130500</v>
      </c>
      <c r="C17" s="291" t="s">
        <v>142</v>
      </c>
      <c r="D17" s="291"/>
      <c r="E17" s="291"/>
      <c r="F17" s="291"/>
      <c r="G17" s="291"/>
      <c r="H17" s="291"/>
      <c r="I17" s="291"/>
      <c r="J17" s="291"/>
    </row>
    <row r="18" spans="1:10" ht="21" customHeight="1" x14ac:dyDescent="0.35">
      <c r="A18" s="148" t="s">
        <v>164</v>
      </c>
      <c r="B18" s="68">
        <f>B16-B17</f>
        <v>-32400</v>
      </c>
      <c r="C18" s="144"/>
      <c r="D18" s="144"/>
      <c r="E18" s="144"/>
      <c r="F18" s="144"/>
      <c r="G18" s="144"/>
      <c r="H18" s="144"/>
      <c r="I18" s="144"/>
      <c r="J18" s="144"/>
    </row>
    <row r="19" spans="1:10" ht="21" customHeight="1" x14ac:dyDescent="0.3">
      <c r="A19" s="89"/>
      <c r="B19" s="127"/>
      <c r="C19" s="23"/>
      <c r="D19" s="31"/>
      <c r="E19" s="31"/>
      <c r="F19" s="31"/>
      <c r="G19" s="140"/>
      <c r="H19" s="31"/>
      <c r="I19" s="31"/>
      <c r="J19" s="31"/>
    </row>
    <row r="20" spans="1:10" ht="15.75" x14ac:dyDescent="0.25">
      <c r="A20" s="286" t="s">
        <v>117</v>
      </c>
      <c r="B20" s="286"/>
      <c r="C20" s="286"/>
      <c r="D20" s="286"/>
      <c r="E20" s="286"/>
      <c r="F20" s="286"/>
      <c r="G20" s="286"/>
      <c r="H20" s="286"/>
      <c r="I20" s="286"/>
      <c r="J20" s="286"/>
    </row>
    <row r="22" spans="1:10" ht="18.75" x14ac:dyDescent="0.3">
      <c r="A22" s="120" t="s">
        <v>123</v>
      </c>
      <c r="B22" s="68">
        <v>1209000</v>
      </c>
    </row>
    <row r="23" spans="1:10" ht="18.75" x14ac:dyDescent="0.3">
      <c r="A23" s="120" t="s">
        <v>124</v>
      </c>
      <c r="B23" s="68">
        <v>110000</v>
      </c>
    </row>
    <row r="24" spans="1:10" ht="18.75" x14ac:dyDescent="0.3">
      <c r="A24" s="120" t="s">
        <v>126</v>
      </c>
      <c r="B24" s="68">
        <v>110000</v>
      </c>
    </row>
    <row r="25" spans="1:10" ht="18.75" x14ac:dyDescent="0.3">
      <c r="A25" s="120" t="s">
        <v>129</v>
      </c>
      <c r="B25" s="68">
        <v>110000</v>
      </c>
    </row>
    <row r="26" spans="1:10" ht="18.75" x14ac:dyDescent="0.3">
      <c r="A26" s="120" t="s">
        <v>131</v>
      </c>
      <c r="B26" s="68">
        <v>110000</v>
      </c>
    </row>
    <row r="27" spans="1:10" ht="18.75" x14ac:dyDescent="0.3">
      <c r="A27" s="120" t="s">
        <v>137</v>
      </c>
      <c r="B27" s="68">
        <v>110000</v>
      </c>
    </row>
    <row r="28" spans="1:10" x14ac:dyDescent="0.25">
      <c r="B28" s="48"/>
    </row>
  </sheetData>
  <mergeCells count="11">
    <mergeCell ref="C3:D3"/>
    <mergeCell ref="A4:L4"/>
    <mergeCell ref="A5:L5"/>
    <mergeCell ref="A6:L6"/>
    <mergeCell ref="C12:D12"/>
    <mergeCell ref="G12:H12"/>
    <mergeCell ref="C13:J13"/>
    <mergeCell ref="C14:J14"/>
    <mergeCell ref="C15:J15"/>
    <mergeCell ref="C17:J17"/>
    <mergeCell ref="A20:J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93" zoomScaleNormal="93" workbookViewId="0">
      <selection activeCell="A18" sqref="A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130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f>(B8+C8)*0.12</f>
        <v>92400</v>
      </c>
      <c r="G8" s="13"/>
      <c r="H8" s="14">
        <f>B8*0.78</f>
        <v>600600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1086800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113000</v>
      </c>
      <c r="F11" s="18">
        <f t="shared" si="0"/>
        <v>135600</v>
      </c>
      <c r="G11" s="18">
        <f t="shared" si="0"/>
        <v>0</v>
      </c>
      <c r="H11" s="18">
        <f t="shared" si="0"/>
        <v>600600</v>
      </c>
      <c r="I11" s="18"/>
      <c r="J11" s="19"/>
    </row>
    <row r="12" spans="1:12" ht="21" x14ac:dyDescent="0.35">
      <c r="A12" s="88" t="s">
        <v>22</v>
      </c>
      <c r="B12" s="14">
        <f>-(D11+E11)</f>
        <v>-113000</v>
      </c>
      <c r="C12" s="280"/>
      <c r="D12" s="280"/>
      <c r="E12" s="142"/>
      <c r="F12" s="142"/>
      <c r="G12" s="285"/>
      <c r="H12" s="285"/>
      <c r="I12" s="51"/>
      <c r="J12" s="142"/>
    </row>
    <row r="13" spans="1:12" ht="21" x14ac:dyDescent="0.35">
      <c r="A13" s="88" t="s">
        <v>128</v>
      </c>
      <c r="B13" s="14">
        <v>-110000</v>
      </c>
      <c r="C13" s="287"/>
      <c r="D13" s="280"/>
      <c r="E13" s="280"/>
      <c r="F13" s="280"/>
      <c r="G13" s="280"/>
      <c r="H13" s="280"/>
      <c r="I13" s="280"/>
      <c r="J13" s="280"/>
    </row>
    <row r="14" spans="1:12" ht="21" x14ac:dyDescent="0.35">
      <c r="A14" s="88" t="s">
        <v>133</v>
      </c>
      <c r="B14" s="14">
        <v>-108750</v>
      </c>
      <c r="C14" s="287"/>
      <c r="D14" s="280"/>
      <c r="E14" s="280"/>
      <c r="F14" s="280"/>
      <c r="G14" s="280"/>
      <c r="H14" s="280"/>
      <c r="I14" s="280"/>
      <c r="J14" s="280"/>
    </row>
    <row r="15" spans="1:12" ht="21" x14ac:dyDescent="0.35">
      <c r="A15" s="88" t="s">
        <v>132</v>
      </c>
      <c r="B15" s="14">
        <v>-7000</v>
      </c>
      <c r="C15" s="287"/>
      <c r="D15" s="280"/>
      <c r="E15" s="280"/>
      <c r="F15" s="280"/>
      <c r="G15" s="280"/>
      <c r="H15" s="280"/>
      <c r="I15" s="280"/>
      <c r="J15" s="280"/>
    </row>
    <row r="16" spans="1:12" ht="21" x14ac:dyDescent="0.35">
      <c r="A16" s="88" t="s">
        <v>163</v>
      </c>
      <c r="B16" s="14">
        <f>SUM(B11:B15)</f>
        <v>748050</v>
      </c>
      <c r="C16" s="143"/>
      <c r="D16" s="139"/>
      <c r="E16" s="139"/>
      <c r="F16" s="139"/>
      <c r="G16" s="139"/>
      <c r="H16" s="139"/>
      <c r="I16" s="139"/>
      <c r="J16" s="139"/>
    </row>
    <row r="17" spans="1:10" ht="21" customHeight="1" x14ac:dyDescent="0.3">
      <c r="A17" s="100" t="s">
        <v>134</v>
      </c>
      <c r="B17" s="68">
        <v>791250</v>
      </c>
      <c r="C17" s="288"/>
      <c r="D17" s="289"/>
      <c r="E17" s="289"/>
      <c r="F17" s="289"/>
      <c r="G17" s="289"/>
      <c r="H17" s="289"/>
      <c r="I17" s="289"/>
      <c r="J17" s="289"/>
    </row>
    <row r="18" spans="1:10" ht="21" customHeight="1" x14ac:dyDescent="0.3">
      <c r="A18" s="62" t="s">
        <v>164</v>
      </c>
      <c r="B18" s="68">
        <f>B17-B16</f>
        <v>43200</v>
      </c>
      <c r="C18" s="23"/>
      <c r="D18" s="31"/>
      <c r="E18" s="31"/>
      <c r="F18" s="31"/>
      <c r="G18" s="140"/>
      <c r="H18" s="31"/>
      <c r="I18" s="31"/>
      <c r="J18" s="31"/>
    </row>
    <row r="19" spans="1:10" ht="15.75" x14ac:dyDescent="0.25">
      <c r="A19" s="286" t="s">
        <v>117</v>
      </c>
      <c r="B19" s="286"/>
      <c r="C19" s="286"/>
      <c r="D19" s="286"/>
      <c r="E19" s="286"/>
      <c r="F19" s="286"/>
      <c r="G19" s="286"/>
      <c r="H19" s="286"/>
      <c r="I19" s="286"/>
      <c r="J19" s="286"/>
    </row>
    <row r="21" spans="1:10" ht="18.75" x14ac:dyDescent="0.3">
      <c r="A21" s="120" t="s">
        <v>123</v>
      </c>
      <c r="B21" s="68">
        <v>1209000</v>
      </c>
    </row>
    <row r="22" spans="1:10" ht="18.75" x14ac:dyDescent="0.3">
      <c r="A22" s="120" t="s">
        <v>124</v>
      </c>
      <c r="B22" s="68">
        <v>110000</v>
      </c>
    </row>
    <row r="23" spans="1:10" ht="18.75" x14ac:dyDescent="0.3">
      <c r="A23" s="120" t="s">
        <v>126</v>
      </c>
      <c r="B23" s="68">
        <v>110000</v>
      </c>
      <c r="F23" s="48"/>
    </row>
    <row r="24" spans="1:10" ht="18.75" x14ac:dyDescent="0.3">
      <c r="A24" s="120" t="s">
        <v>129</v>
      </c>
      <c r="B24" s="68">
        <v>110000</v>
      </c>
    </row>
    <row r="25" spans="1:10" ht="18.75" x14ac:dyDescent="0.3">
      <c r="A25" s="120" t="s">
        <v>131</v>
      </c>
      <c r="B25" s="68">
        <v>110000</v>
      </c>
    </row>
  </sheetData>
  <mergeCells count="11">
    <mergeCell ref="C3:D3"/>
    <mergeCell ref="A4:L4"/>
    <mergeCell ref="A5:L5"/>
    <mergeCell ref="A6:L6"/>
    <mergeCell ref="C12:D12"/>
    <mergeCell ref="G12:H12"/>
    <mergeCell ref="C13:J13"/>
    <mergeCell ref="C14:J14"/>
    <mergeCell ref="C15:J15"/>
    <mergeCell ref="C17:J17"/>
    <mergeCell ref="A19:J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93" zoomScaleNormal="93" workbookViewId="0">
      <selection activeCell="F26" sqref="F2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127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8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917600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95000</v>
      </c>
      <c r="F11" s="18">
        <f t="shared" si="0"/>
        <v>114000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-95000</v>
      </c>
      <c r="C12" s="280"/>
      <c r="D12" s="280"/>
      <c r="E12" s="142"/>
      <c r="F12" s="142"/>
      <c r="G12" s="285"/>
      <c r="H12" s="285"/>
      <c r="I12" s="51"/>
      <c r="J12" s="142"/>
    </row>
    <row r="13" spans="1:12" ht="21" x14ac:dyDescent="0.35">
      <c r="A13" s="88" t="s">
        <v>128</v>
      </c>
      <c r="B13" s="14">
        <v>-110000</v>
      </c>
      <c r="C13" s="139"/>
      <c r="D13" s="139"/>
      <c r="E13" s="142"/>
      <c r="F13" s="142"/>
      <c r="G13" s="141"/>
      <c r="H13" s="141"/>
      <c r="I13" s="51"/>
      <c r="J13" s="142"/>
    </row>
    <row r="14" spans="1:12" ht="21" x14ac:dyDescent="0.35">
      <c r="A14" s="88" t="s">
        <v>163</v>
      </c>
      <c r="B14" s="14">
        <f>SUM(B11:B13)</f>
        <v>712600</v>
      </c>
      <c r="C14" s="139"/>
      <c r="D14" s="139"/>
      <c r="E14" s="142"/>
      <c r="F14" s="142"/>
      <c r="G14" s="141"/>
      <c r="H14" s="141"/>
      <c r="I14" s="51"/>
      <c r="J14" s="142"/>
    </row>
    <row r="15" spans="1:12" ht="21" customHeight="1" x14ac:dyDescent="0.3">
      <c r="A15" s="62" t="s">
        <v>65</v>
      </c>
      <c r="B15" s="68">
        <v>685000</v>
      </c>
      <c r="C15" s="23"/>
      <c r="D15" s="31"/>
      <c r="E15" s="31"/>
      <c r="F15" s="31"/>
      <c r="G15" s="140"/>
      <c r="H15" s="31"/>
      <c r="I15" s="31"/>
      <c r="J15" s="31"/>
    </row>
    <row r="16" spans="1:12" ht="21" customHeight="1" x14ac:dyDescent="0.3">
      <c r="A16" s="62" t="s">
        <v>165</v>
      </c>
      <c r="B16" s="68">
        <f>B14-B15</f>
        <v>27600</v>
      </c>
      <c r="C16" s="23"/>
      <c r="D16" s="31"/>
      <c r="E16" s="31"/>
      <c r="F16" s="31"/>
      <c r="G16" s="140"/>
      <c r="H16" s="31"/>
      <c r="I16" s="31"/>
      <c r="J16" s="31"/>
    </row>
    <row r="17" spans="1:10" ht="15.75" x14ac:dyDescent="0.25">
      <c r="A17" s="286" t="s">
        <v>117</v>
      </c>
      <c r="B17" s="286"/>
      <c r="C17" s="286"/>
      <c r="D17" s="286"/>
      <c r="E17" s="286"/>
      <c r="F17" s="286"/>
      <c r="G17" s="286"/>
      <c r="H17" s="286"/>
      <c r="I17" s="286"/>
      <c r="J17" s="286"/>
    </row>
    <row r="19" spans="1:10" ht="18.75" x14ac:dyDescent="0.3">
      <c r="A19" s="120" t="s">
        <v>123</v>
      </c>
      <c r="B19" s="68">
        <v>1209000</v>
      </c>
    </row>
    <row r="20" spans="1:10" ht="18.75" x14ac:dyDescent="0.3">
      <c r="A20" s="120" t="s">
        <v>124</v>
      </c>
      <c r="B20" s="68">
        <v>110000</v>
      </c>
    </row>
    <row r="21" spans="1:10" ht="18.75" x14ac:dyDescent="0.3">
      <c r="A21" s="120" t="s">
        <v>126</v>
      </c>
      <c r="B21" s="68">
        <v>110000</v>
      </c>
    </row>
    <row r="22" spans="1:10" ht="18.75" x14ac:dyDescent="0.3">
      <c r="A22" s="120" t="s">
        <v>129</v>
      </c>
      <c r="B22" s="68">
        <v>110000</v>
      </c>
    </row>
    <row r="23" spans="1:10" x14ac:dyDescent="0.25">
      <c r="G23" s="48"/>
    </row>
  </sheetData>
  <mergeCells count="7">
    <mergeCell ref="A17:J17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B25" sqref="B25:C2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208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500000</v>
      </c>
      <c r="C8" s="12"/>
      <c r="D8" s="13"/>
      <c r="E8" s="118">
        <f>B8*0.1</f>
        <v>50000</v>
      </c>
      <c r="F8" s="11">
        <v>0</v>
      </c>
      <c r="G8" s="13"/>
      <c r="H8" s="14">
        <f>B8-E8</f>
        <v>450000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 t="shared" ref="H9" si="0">B9*0.78</f>
        <v>0</v>
      </c>
      <c r="I9" s="15"/>
      <c r="J9" s="16"/>
    </row>
    <row r="10" spans="1:12" ht="18.75" x14ac:dyDescent="0.3">
      <c r="A10" s="17" t="s">
        <v>158</v>
      </c>
      <c r="B10" s="153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7">
        <f>C10-F10</f>
        <v>237600</v>
      </c>
      <c r="H10" s="14">
        <f>G10-E10</f>
        <v>210600</v>
      </c>
      <c r="I10" s="15"/>
      <c r="J10" s="16"/>
    </row>
    <row r="11" spans="1:12" ht="18.75" x14ac:dyDescent="0.3">
      <c r="A11" s="3" t="s">
        <v>10</v>
      </c>
      <c r="B11" s="149">
        <f>SUM(B8:B10)</f>
        <v>737600</v>
      </c>
      <c r="C11" s="18">
        <f t="shared" ref="C11:H11" si="1">SUM(C8:C10)</f>
        <v>270000</v>
      </c>
      <c r="D11" s="18">
        <f t="shared" si="1"/>
        <v>0</v>
      </c>
      <c r="E11" s="19">
        <f t="shared" si="1"/>
        <v>77000</v>
      </c>
      <c r="F11" s="18">
        <f t="shared" si="1"/>
        <v>32400</v>
      </c>
      <c r="G11" s="18">
        <f t="shared" si="1"/>
        <v>237600</v>
      </c>
      <c r="H11" s="18">
        <f t="shared" si="1"/>
        <v>660600</v>
      </c>
      <c r="I11" s="18"/>
      <c r="J11" s="19"/>
    </row>
    <row r="12" spans="1:12" ht="21" x14ac:dyDescent="0.35">
      <c r="A12" s="88" t="s">
        <v>22</v>
      </c>
      <c r="B12" s="154">
        <f>-(D11+E11)</f>
        <v>-77000</v>
      </c>
      <c r="C12" s="280"/>
      <c r="D12" s="280"/>
      <c r="E12" s="142"/>
      <c r="F12" s="142"/>
      <c r="G12" s="285"/>
      <c r="H12" s="285"/>
      <c r="I12" s="51"/>
      <c r="J12" s="142"/>
    </row>
    <row r="13" spans="1:12" ht="21" x14ac:dyDescent="0.35">
      <c r="A13" s="88" t="s">
        <v>167</v>
      </c>
      <c r="B13" s="154">
        <v>-110000</v>
      </c>
      <c r="C13" s="287"/>
      <c r="D13" s="280"/>
      <c r="E13" s="280"/>
      <c r="F13" s="280"/>
      <c r="G13" s="280"/>
      <c r="H13" s="280"/>
      <c r="I13" s="280"/>
      <c r="J13" s="280"/>
    </row>
    <row r="14" spans="1:12" ht="21" x14ac:dyDescent="0.35">
      <c r="A14" s="148" t="s">
        <v>170</v>
      </c>
      <c r="B14" s="149">
        <v>-70400</v>
      </c>
      <c r="C14" s="143"/>
      <c r="D14" s="139"/>
      <c r="E14" s="139"/>
      <c r="F14" s="139"/>
      <c r="G14" s="139"/>
      <c r="H14" s="139"/>
      <c r="I14" s="139"/>
      <c r="J14" s="139"/>
    </row>
    <row r="15" spans="1:12" ht="18.75" x14ac:dyDescent="0.3">
      <c r="A15" s="136" t="s">
        <v>172</v>
      </c>
      <c r="B15" s="154">
        <v>-108000</v>
      </c>
      <c r="C15" s="303" t="s">
        <v>169</v>
      </c>
      <c r="D15" s="304"/>
      <c r="E15" s="304"/>
      <c r="F15" s="304"/>
      <c r="G15" s="304"/>
      <c r="H15" s="304"/>
      <c r="I15" s="304"/>
      <c r="J15" s="304"/>
    </row>
    <row r="16" spans="1:12" ht="17.25" customHeight="1" x14ac:dyDescent="0.3">
      <c r="A16" s="100" t="s">
        <v>168</v>
      </c>
      <c r="B16" s="68">
        <v>27600</v>
      </c>
      <c r="C16" s="296"/>
      <c r="D16" s="297"/>
      <c r="E16" s="297"/>
      <c r="F16" s="297"/>
      <c r="G16" s="297"/>
      <c r="H16" s="297"/>
      <c r="I16" s="297"/>
      <c r="J16" s="297"/>
    </row>
    <row r="17" spans="1:10" ht="17.25" customHeight="1" x14ac:dyDescent="0.3">
      <c r="A17" s="100" t="s">
        <v>196</v>
      </c>
      <c r="B17" s="68">
        <f>SUM(B25:C26)</f>
        <v>-50800</v>
      </c>
      <c r="C17" s="296" t="s">
        <v>199</v>
      </c>
      <c r="D17" s="297"/>
      <c r="E17" s="297"/>
      <c r="F17" s="297"/>
      <c r="G17" s="297"/>
      <c r="H17" s="297"/>
      <c r="I17" s="297"/>
      <c r="J17" s="297"/>
    </row>
    <row r="18" spans="1:10" ht="17.25" customHeight="1" x14ac:dyDescent="0.3">
      <c r="A18" s="100" t="s">
        <v>171</v>
      </c>
      <c r="B18" s="68">
        <f>SUM(B11:B17)</f>
        <v>349000</v>
      </c>
      <c r="C18" s="290" t="s">
        <v>200</v>
      </c>
      <c r="D18" s="291"/>
      <c r="E18" s="291"/>
      <c r="F18" s="291"/>
      <c r="G18" s="291"/>
      <c r="H18" s="291"/>
      <c r="I18" s="291"/>
      <c r="J18" s="291"/>
    </row>
    <row r="19" spans="1:10" ht="11.25" customHeight="1" x14ac:dyDescent="0.3">
      <c r="A19" s="89"/>
      <c r="B19" s="127"/>
      <c r="C19" s="23"/>
      <c r="D19" s="31"/>
      <c r="E19" s="31"/>
      <c r="F19" s="31"/>
      <c r="G19" s="140"/>
      <c r="H19" s="31"/>
      <c r="I19" s="31"/>
      <c r="J19" s="31"/>
    </row>
    <row r="20" spans="1:10" ht="15.75" x14ac:dyDescent="0.25">
      <c r="A20" s="286" t="s">
        <v>117</v>
      </c>
      <c r="B20" s="286"/>
      <c r="C20" s="286"/>
      <c r="D20" s="286"/>
      <c r="E20" s="286"/>
      <c r="F20" s="286"/>
      <c r="G20" s="286"/>
      <c r="H20" s="286"/>
      <c r="I20" s="286"/>
      <c r="J20" s="286"/>
    </row>
    <row r="22" spans="1:10" ht="18.75" x14ac:dyDescent="0.3">
      <c r="A22" s="164" t="s">
        <v>123</v>
      </c>
      <c r="B22" s="68">
        <f>SUM(B27:D27)</f>
        <v>1292400</v>
      </c>
      <c r="C22" s="120" t="s">
        <v>173</v>
      </c>
      <c r="E22" s="48"/>
    </row>
    <row r="23" spans="1:10" ht="18.75" x14ac:dyDescent="0.3">
      <c r="A23" s="120" t="s">
        <v>197</v>
      </c>
      <c r="B23" s="87">
        <v>880000</v>
      </c>
      <c r="C23" s="120">
        <v>19200</v>
      </c>
      <c r="E23" s="48"/>
    </row>
    <row r="25" spans="1:10" ht="18.75" x14ac:dyDescent="0.3">
      <c r="A25" s="17" t="s">
        <v>182</v>
      </c>
      <c r="B25" s="298">
        <f>SUM(B23:C23)</f>
        <v>899200</v>
      </c>
      <c r="C25" s="298"/>
    </row>
    <row r="26" spans="1:10" ht="18.75" x14ac:dyDescent="0.3">
      <c r="A26" s="17" t="s">
        <v>181</v>
      </c>
      <c r="B26" s="298">
        <v>-950000</v>
      </c>
      <c r="C26" s="298"/>
    </row>
    <row r="27" spans="1:10" ht="21" x14ac:dyDescent="0.35">
      <c r="A27" s="160" t="s">
        <v>183</v>
      </c>
      <c r="B27" s="161">
        <v>514800</v>
      </c>
      <c r="C27" s="299">
        <v>777600</v>
      </c>
      <c r="D27" s="300"/>
    </row>
    <row r="28" spans="1:10" ht="21" x14ac:dyDescent="0.35">
      <c r="A28" s="160" t="s">
        <v>184</v>
      </c>
      <c r="B28" s="301">
        <f>B22+B26</f>
        <v>342400</v>
      </c>
      <c r="C28" s="302"/>
      <c r="D28" s="302"/>
    </row>
  </sheetData>
  <mergeCells count="16">
    <mergeCell ref="B25:C25"/>
    <mergeCell ref="B26:C26"/>
    <mergeCell ref="C27:D27"/>
    <mergeCell ref="B28:D28"/>
    <mergeCell ref="C3:D3"/>
    <mergeCell ref="A4:L4"/>
    <mergeCell ref="A5:L5"/>
    <mergeCell ref="A6:L6"/>
    <mergeCell ref="C12:D12"/>
    <mergeCell ref="G12:H12"/>
    <mergeCell ref="C13:J13"/>
    <mergeCell ref="C15:J15"/>
    <mergeCell ref="C16:J16"/>
    <mergeCell ref="A20:J20"/>
    <mergeCell ref="C17:J17"/>
    <mergeCell ref="C18:J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B12" sqref="B1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49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65" t="s">
        <v>4</v>
      </c>
      <c r="C7" s="6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B11+C11-F10</f>
        <v>1482400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280"/>
      <c r="D13" s="280"/>
      <c r="E13" s="30"/>
      <c r="F13" s="30"/>
      <c r="G13" s="274" t="s">
        <v>43</v>
      </c>
      <c r="H13" s="274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280"/>
      <c r="D14" s="280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280"/>
      <c r="D15" s="280"/>
      <c r="E15" s="30"/>
      <c r="F15" s="30"/>
      <c r="G15" s="63" t="s">
        <v>44</v>
      </c>
      <c r="H15" s="6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278"/>
      <c r="D16" s="278"/>
      <c r="E16" s="30"/>
      <c r="F16" s="30"/>
      <c r="G16" s="63" t="s">
        <v>46</v>
      </c>
      <c r="H16" s="6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66"/>
      <c r="D17" s="66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66"/>
      <c r="D18" s="66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251307</v>
      </c>
      <c r="C19" s="66"/>
      <c r="D19" s="66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67"/>
      <c r="H20" s="31"/>
      <c r="I20" s="31"/>
      <c r="J20" s="31"/>
    </row>
    <row r="21" spans="1:12" ht="7.5" customHeight="1" x14ac:dyDescent="0.25">
      <c r="G21" s="67"/>
      <c r="H21" s="27"/>
    </row>
    <row r="22" spans="1:12" x14ac:dyDescent="0.25">
      <c r="A22" s="67" t="s">
        <v>60</v>
      </c>
      <c r="B22" s="67"/>
      <c r="C22" s="67"/>
      <c r="D22" s="67"/>
      <c r="E22" s="67"/>
      <c r="F22" s="67"/>
      <c r="H22" s="67"/>
      <c r="I22" s="67"/>
      <c r="J22" s="67"/>
      <c r="K22" s="67"/>
      <c r="L22" s="67"/>
    </row>
    <row r="23" spans="1:12" ht="8.25" customHeight="1" x14ac:dyDescent="0.25">
      <c r="A23" s="67"/>
      <c r="B23" s="67"/>
      <c r="C23" s="67"/>
      <c r="D23" s="67"/>
      <c r="E23" s="67"/>
      <c r="F23" s="67"/>
      <c r="G23" s="32"/>
      <c r="H23" s="67"/>
      <c r="I23" s="67"/>
      <c r="J23" s="67"/>
      <c r="K23" s="67"/>
      <c r="L23" s="67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279" t="s">
        <v>54</v>
      </c>
      <c r="B26" s="279"/>
      <c r="C26" s="279"/>
      <c r="D26" s="279"/>
      <c r="E26" s="279"/>
      <c r="F26" s="279"/>
      <c r="G26" s="279"/>
      <c r="H26" s="279"/>
      <c r="I26" s="279"/>
      <c r="J26" s="279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93" zoomScaleNormal="93" workbookViewId="0">
      <selection activeCell="B9" sqref="B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174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55" t="s">
        <v>4</v>
      </c>
      <c r="C7" s="15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1070000</v>
      </c>
      <c r="C8" s="12"/>
      <c r="D8" s="13"/>
      <c r="E8" s="118">
        <f>B8*0.1</f>
        <v>107000</v>
      </c>
      <c r="F8" s="11">
        <v>0</v>
      </c>
      <c r="G8" s="13"/>
      <c r="H8" s="14">
        <f>B8-E8</f>
        <v>963000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1307600</v>
      </c>
      <c r="C10" s="18">
        <f t="shared" si="0"/>
        <v>270000</v>
      </c>
      <c r="D10" s="18">
        <f t="shared" si="0"/>
        <v>0</v>
      </c>
      <c r="E10" s="19">
        <f t="shared" si="0"/>
        <v>134000</v>
      </c>
      <c r="F10" s="18">
        <f t="shared" si="0"/>
        <v>32400</v>
      </c>
      <c r="G10" s="18">
        <f t="shared" si="0"/>
        <v>237600</v>
      </c>
      <c r="H10" s="18">
        <f t="shared" si="0"/>
        <v>1173600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-134000</v>
      </c>
      <c r="C11" s="280"/>
      <c r="D11" s="280"/>
      <c r="E11" s="157"/>
      <c r="F11" s="157"/>
      <c r="G11" s="285"/>
      <c r="H11" s="285"/>
      <c r="I11" s="51"/>
      <c r="J11" s="157"/>
    </row>
    <row r="12" spans="1:12" ht="21" x14ac:dyDescent="0.35">
      <c r="A12" s="88" t="s">
        <v>175</v>
      </c>
      <c r="B12" s="154">
        <v>-114135</v>
      </c>
      <c r="C12" s="287"/>
      <c r="D12" s="280"/>
      <c r="E12" s="280"/>
      <c r="F12" s="280"/>
      <c r="G12" s="280"/>
      <c r="H12" s="280"/>
      <c r="I12" s="280"/>
      <c r="J12" s="280"/>
    </row>
    <row r="13" spans="1:12" ht="21" x14ac:dyDescent="0.35">
      <c r="A13" s="88" t="s">
        <v>176</v>
      </c>
      <c r="B13" s="154">
        <v>-240000</v>
      </c>
      <c r="C13" s="307" t="s">
        <v>198</v>
      </c>
      <c r="D13" s="308"/>
      <c r="E13" s="308"/>
      <c r="F13" s="308"/>
      <c r="G13" s="308"/>
      <c r="H13" s="308"/>
      <c r="I13" s="308"/>
      <c r="J13" s="308"/>
    </row>
    <row r="14" spans="1:12" ht="18.75" x14ac:dyDescent="0.3">
      <c r="A14" s="163" t="s">
        <v>193</v>
      </c>
      <c r="B14" s="154">
        <v>-240000</v>
      </c>
      <c r="C14" s="307" t="s">
        <v>192</v>
      </c>
      <c r="D14" s="308"/>
      <c r="E14" s="308"/>
      <c r="F14" s="308"/>
      <c r="G14" s="308"/>
      <c r="H14" s="308"/>
      <c r="I14" s="308"/>
      <c r="J14" s="308"/>
    </row>
    <row r="15" spans="1:12" ht="21" x14ac:dyDescent="0.35">
      <c r="A15" s="88" t="s">
        <v>194</v>
      </c>
      <c r="B15" s="154">
        <v>-146213</v>
      </c>
      <c r="C15" s="307" t="s">
        <v>180</v>
      </c>
      <c r="D15" s="308"/>
      <c r="E15" s="308"/>
      <c r="F15" s="308"/>
      <c r="G15" s="308"/>
      <c r="H15" s="308"/>
      <c r="I15" s="308"/>
      <c r="J15" s="308"/>
    </row>
    <row r="16" spans="1:12" ht="21" x14ac:dyDescent="0.35">
      <c r="A16" s="88" t="s">
        <v>195</v>
      </c>
      <c r="B16" s="154">
        <v>-44500</v>
      </c>
      <c r="C16" s="307" t="s">
        <v>177</v>
      </c>
      <c r="D16" s="308"/>
      <c r="E16" s="308"/>
      <c r="F16" s="308"/>
      <c r="G16" s="308"/>
      <c r="H16" s="308"/>
      <c r="I16" s="308"/>
      <c r="J16" s="308"/>
    </row>
    <row r="17" spans="1:12" ht="18.75" x14ac:dyDescent="0.3">
      <c r="A17" s="136" t="s">
        <v>178</v>
      </c>
      <c r="B17" s="154">
        <v>-44000</v>
      </c>
      <c r="C17" s="307" t="s">
        <v>179</v>
      </c>
      <c r="D17" s="308"/>
      <c r="E17" s="308"/>
      <c r="F17" s="308"/>
      <c r="G17" s="308"/>
      <c r="H17" s="308"/>
      <c r="I17" s="308"/>
      <c r="J17" s="308"/>
      <c r="L17" s="48"/>
    </row>
    <row r="18" spans="1:12" ht="18.75" x14ac:dyDescent="0.3">
      <c r="A18" s="162" t="s">
        <v>188</v>
      </c>
      <c r="B18" s="154">
        <v>-6000</v>
      </c>
      <c r="C18" s="307" t="s">
        <v>190</v>
      </c>
      <c r="D18" s="308"/>
      <c r="E18" s="308"/>
      <c r="F18" s="308"/>
      <c r="G18" s="308"/>
      <c r="H18" s="308"/>
      <c r="I18" s="308"/>
      <c r="J18" s="308"/>
    </row>
    <row r="19" spans="1:12" ht="18.75" x14ac:dyDescent="0.3">
      <c r="A19" s="162" t="s">
        <v>189</v>
      </c>
      <c r="B19" s="154">
        <v>-15000</v>
      </c>
      <c r="C19" s="307" t="s">
        <v>191</v>
      </c>
      <c r="D19" s="308"/>
      <c r="E19" s="308"/>
      <c r="F19" s="308"/>
      <c r="G19" s="308"/>
      <c r="H19" s="308"/>
      <c r="I19" s="308"/>
      <c r="J19" s="308"/>
    </row>
    <row r="20" spans="1:12" ht="21" customHeight="1" x14ac:dyDescent="0.3">
      <c r="A20" s="100" t="s">
        <v>171</v>
      </c>
      <c r="B20" s="68">
        <f>SUM(B10:B19)</f>
        <v>323752</v>
      </c>
      <c r="C20" s="158"/>
      <c r="D20" s="158"/>
      <c r="E20" s="158"/>
      <c r="F20" s="158"/>
      <c r="G20" s="158"/>
      <c r="H20" s="158"/>
      <c r="I20" s="158"/>
      <c r="J20" s="158"/>
    </row>
    <row r="21" spans="1:12" ht="4.5" customHeight="1" x14ac:dyDescent="0.3">
      <c r="A21" s="89"/>
      <c r="B21" s="127"/>
      <c r="C21" s="23"/>
      <c r="D21" s="31"/>
      <c r="E21" s="31"/>
      <c r="F21" s="31"/>
      <c r="G21" s="156"/>
      <c r="H21" s="31"/>
      <c r="I21" s="31"/>
      <c r="J21" s="31"/>
    </row>
    <row r="22" spans="1:12" ht="15.75" x14ac:dyDescent="0.25">
      <c r="A22" s="286" t="s">
        <v>117</v>
      </c>
      <c r="B22" s="286"/>
      <c r="C22" s="286"/>
      <c r="D22" s="286"/>
      <c r="E22" s="286"/>
      <c r="F22" s="286"/>
      <c r="G22" s="286"/>
      <c r="H22" s="286"/>
      <c r="I22" s="286"/>
      <c r="J22" s="286"/>
    </row>
    <row r="23" spans="1:12" ht="4.5" customHeight="1" x14ac:dyDescent="0.25"/>
    <row r="24" spans="1:12" ht="18.75" x14ac:dyDescent="0.3">
      <c r="A24" s="120" t="s">
        <v>123</v>
      </c>
      <c r="B24" s="68">
        <f>SUM(B31:D31)</f>
        <v>1292400</v>
      </c>
      <c r="C24" s="120" t="s">
        <v>173</v>
      </c>
      <c r="E24" s="48"/>
    </row>
    <row r="25" spans="1:12" ht="18.75" x14ac:dyDescent="0.3">
      <c r="A25" s="120" t="s">
        <v>185</v>
      </c>
      <c r="B25" s="87">
        <v>114135</v>
      </c>
      <c r="C25" s="120"/>
      <c r="E25" s="48"/>
    </row>
    <row r="26" spans="1:12" ht="18.75" x14ac:dyDescent="0.3">
      <c r="A26" s="120" t="s">
        <v>186</v>
      </c>
      <c r="B26" s="87">
        <v>114135</v>
      </c>
      <c r="C26" s="120"/>
    </row>
    <row r="27" spans="1:12" ht="18.75" x14ac:dyDescent="0.3">
      <c r="A27" s="120" t="s">
        <v>187</v>
      </c>
      <c r="B27" s="87">
        <v>114135</v>
      </c>
      <c r="C27" s="120"/>
    </row>
    <row r="28" spans="1:12" ht="18.75" x14ac:dyDescent="0.3">
      <c r="A28" s="137" t="s">
        <v>150</v>
      </c>
      <c r="B28" s="68">
        <f>SUM(B25:B27)</f>
        <v>342405</v>
      </c>
      <c r="C28" s="159"/>
      <c r="D28" s="305"/>
      <c r="E28" s="306"/>
    </row>
    <row r="29" spans="1:12" ht="18.75" x14ac:dyDescent="0.3">
      <c r="A29" s="17" t="s">
        <v>182</v>
      </c>
      <c r="B29" s="298">
        <f>SUM(B28:C28)</f>
        <v>342405</v>
      </c>
      <c r="C29" s="298"/>
    </row>
    <row r="30" spans="1:12" ht="18.75" x14ac:dyDescent="0.3">
      <c r="A30" s="17" t="s">
        <v>181</v>
      </c>
      <c r="B30" s="298">
        <v>-950000</v>
      </c>
      <c r="C30" s="298"/>
    </row>
    <row r="31" spans="1:12" ht="18.75" x14ac:dyDescent="0.3">
      <c r="A31" s="120" t="s">
        <v>183</v>
      </c>
      <c r="B31" s="161">
        <v>514800</v>
      </c>
      <c r="C31" s="299">
        <v>777600</v>
      </c>
      <c r="D31" s="300"/>
    </row>
    <row r="32" spans="1:12" ht="21" x14ac:dyDescent="0.35">
      <c r="A32" s="160" t="s">
        <v>184</v>
      </c>
      <c r="B32" s="301">
        <f>B24+B30</f>
        <v>342400</v>
      </c>
      <c r="C32" s="302"/>
      <c r="D32" s="302"/>
    </row>
  </sheetData>
  <mergeCells count="20">
    <mergeCell ref="B29:C29"/>
    <mergeCell ref="B30:C30"/>
    <mergeCell ref="C31:D31"/>
    <mergeCell ref="B32:D32"/>
    <mergeCell ref="C12:J12"/>
    <mergeCell ref="A22:J22"/>
    <mergeCell ref="D28:E28"/>
    <mergeCell ref="C15:J15"/>
    <mergeCell ref="C16:J16"/>
    <mergeCell ref="C17:J17"/>
    <mergeCell ref="C18:J18"/>
    <mergeCell ref="C19:J19"/>
    <mergeCell ref="C14:J14"/>
    <mergeCell ref="C13:J13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93" zoomScaleNormal="93" workbookViewId="0">
      <selection activeCell="J22" sqref="J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201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65" t="s">
        <v>4</v>
      </c>
      <c r="C7" s="16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680000</v>
      </c>
      <c r="C8" s="12"/>
      <c r="D8" s="13"/>
      <c r="E8" s="118">
        <f>B8*0.1</f>
        <v>68000</v>
      </c>
      <c r="F8" s="11">
        <v>0</v>
      </c>
      <c r="G8" s="13"/>
      <c r="H8" s="14">
        <f>B8-E8</f>
        <v>612000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917600</v>
      </c>
      <c r="C10" s="18">
        <f t="shared" si="0"/>
        <v>270000</v>
      </c>
      <c r="D10" s="18">
        <f t="shared" si="0"/>
        <v>0</v>
      </c>
      <c r="E10" s="19">
        <f t="shared" si="0"/>
        <v>95000</v>
      </c>
      <c r="F10" s="18">
        <f t="shared" si="0"/>
        <v>32400</v>
      </c>
      <c r="G10" s="18">
        <f t="shared" si="0"/>
        <v>237600</v>
      </c>
      <c r="H10" s="18">
        <f t="shared" si="0"/>
        <v>822600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-95000</v>
      </c>
      <c r="C11" s="280"/>
      <c r="D11" s="280"/>
      <c r="E11" s="167"/>
      <c r="F11" s="167"/>
      <c r="G11" s="285"/>
      <c r="H11" s="285"/>
      <c r="I11" s="51"/>
      <c r="J11" s="167"/>
    </row>
    <row r="12" spans="1:12" ht="21" x14ac:dyDescent="0.35">
      <c r="A12" s="88" t="s">
        <v>202</v>
      </c>
      <c r="B12" s="154">
        <v>-114135</v>
      </c>
      <c r="C12" s="287"/>
      <c r="D12" s="280"/>
      <c r="E12" s="280"/>
      <c r="F12" s="280"/>
      <c r="G12" s="280"/>
      <c r="H12" s="280"/>
      <c r="I12" s="280"/>
      <c r="J12" s="280"/>
    </row>
    <row r="13" spans="1:12" ht="21" customHeight="1" x14ac:dyDescent="0.3">
      <c r="A13" s="62" t="s">
        <v>171</v>
      </c>
      <c r="B13" s="68">
        <f>SUM(B10:B12)</f>
        <v>708465</v>
      </c>
      <c r="C13" s="168"/>
      <c r="D13" s="168"/>
      <c r="E13" s="168"/>
      <c r="F13" s="168"/>
      <c r="G13" s="168"/>
      <c r="H13" s="168"/>
      <c r="I13" s="168"/>
      <c r="J13" s="168"/>
    </row>
    <row r="14" spans="1:12" ht="18.75" customHeight="1" x14ac:dyDescent="0.3">
      <c r="A14" s="62" t="s">
        <v>203</v>
      </c>
      <c r="B14" s="68">
        <v>-1941720</v>
      </c>
      <c r="C14" s="23"/>
      <c r="D14" s="31"/>
      <c r="E14" s="31"/>
      <c r="F14" s="31"/>
      <c r="G14" s="166"/>
      <c r="H14" s="31"/>
      <c r="I14" s="31"/>
      <c r="J14" s="31"/>
    </row>
    <row r="15" spans="1:12" ht="18.75" customHeight="1" x14ac:dyDescent="0.3">
      <c r="A15" s="62" t="s">
        <v>204</v>
      </c>
      <c r="B15" s="68">
        <v>520000</v>
      </c>
      <c r="C15" s="23"/>
      <c r="D15" s="31"/>
      <c r="E15" s="31"/>
      <c r="F15" s="31"/>
      <c r="G15" s="169"/>
      <c r="H15" s="31"/>
      <c r="I15" s="31"/>
      <c r="J15" s="31"/>
    </row>
    <row r="16" spans="1:12" ht="18.75" customHeight="1" x14ac:dyDescent="0.3">
      <c r="A16" s="62" t="s">
        <v>205</v>
      </c>
      <c r="B16" s="68">
        <f>SUM(B13:B15)</f>
        <v>-713255</v>
      </c>
      <c r="C16" s="23"/>
      <c r="D16" s="31"/>
      <c r="E16" s="31"/>
      <c r="F16" s="31"/>
      <c r="G16" s="169"/>
      <c r="H16" s="31"/>
      <c r="I16" s="31"/>
      <c r="J16" s="31"/>
    </row>
    <row r="17" spans="1:10" ht="16.5" customHeight="1" x14ac:dyDescent="0.3">
      <c r="A17" s="89" t="s">
        <v>206</v>
      </c>
      <c r="B17" s="127">
        <v>213255</v>
      </c>
      <c r="C17" s="23"/>
      <c r="D17" s="31"/>
      <c r="E17" s="31"/>
      <c r="F17" s="31"/>
      <c r="G17" s="169"/>
      <c r="H17" s="31"/>
      <c r="I17" s="31"/>
      <c r="J17" s="31"/>
    </row>
    <row r="18" spans="1:10" ht="18" customHeight="1" x14ac:dyDescent="0.3">
      <c r="A18" s="89" t="s">
        <v>207</v>
      </c>
      <c r="B18" s="127">
        <f>SUM(B16:B17)</f>
        <v>-500000</v>
      </c>
      <c r="C18" s="23"/>
      <c r="D18" s="31"/>
      <c r="E18" s="31"/>
      <c r="F18" s="31"/>
      <c r="G18" s="169"/>
      <c r="H18" s="31"/>
      <c r="I18" s="31"/>
      <c r="J18" s="31"/>
    </row>
    <row r="19" spans="1:10" ht="15.75" x14ac:dyDescent="0.25">
      <c r="A19" s="286" t="s">
        <v>117</v>
      </c>
      <c r="B19" s="286"/>
      <c r="C19" s="286"/>
      <c r="D19" s="286"/>
      <c r="E19" s="286"/>
      <c r="F19" s="286"/>
      <c r="G19" s="286"/>
      <c r="H19" s="286"/>
      <c r="I19" s="286"/>
      <c r="J19" s="286"/>
    </row>
    <row r="20" spans="1:10" ht="4.5" customHeight="1" x14ac:dyDescent="0.25"/>
    <row r="21" spans="1:10" ht="18.75" x14ac:dyDescent="0.3">
      <c r="A21" s="120" t="s">
        <v>123</v>
      </c>
      <c r="B21" s="68">
        <f>SUM(B28:D28)</f>
        <v>1292400</v>
      </c>
      <c r="C21" s="120" t="s">
        <v>173</v>
      </c>
      <c r="E21" s="48"/>
    </row>
    <row r="22" spans="1:10" ht="18.75" x14ac:dyDescent="0.3">
      <c r="A22" s="120" t="s">
        <v>185</v>
      </c>
      <c r="B22" s="87">
        <v>114135</v>
      </c>
      <c r="C22" s="120"/>
      <c r="E22" s="48"/>
    </row>
    <row r="23" spans="1:10" ht="18.75" x14ac:dyDescent="0.3">
      <c r="A23" s="120" t="s">
        <v>186</v>
      </c>
      <c r="B23" s="87">
        <v>114135</v>
      </c>
      <c r="C23" s="120"/>
    </row>
    <row r="24" spans="1:10" ht="18.75" x14ac:dyDescent="0.3">
      <c r="A24" s="120" t="s">
        <v>187</v>
      </c>
      <c r="B24" s="87">
        <v>114135</v>
      </c>
      <c r="C24" s="120"/>
    </row>
    <row r="25" spans="1:10" ht="18.75" x14ac:dyDescent="0.3">
      <c r="A25" s="137" t="s">
        <v>150</v>
      </c>
      <c r="B25" s="68">
        <f>SUM(B22:B24)</f>
        <v>342405</v>
      </c>
      <c r="C25" s="159"/>
      <c r="D25" s="305"/>
      <c r="E25" s="306"/>
    </row>
    <row r="26" spans="1:10" ht="18.75" x14ac:dyDescent="0.3">
      <c r="A26" s="17" t="s">
        <v>182</v>
      </c>
      <c r="B26" s="298">
        <f>SUM(B25:C25)</f>
        <v>342405</v>
      </c>
      <c r="C26" s="298"/>
    </row>
    <row r="27" spans="1:10" ht="18.75" x14ac:dyDescent="0.3">
      <c r="A27" s="17" t="s">
        <v>181</v>
      </c>
      <c r="B27" s="298">
        <v>-950000</v>
      </c>
      <c r="C27" s="298"/>
    </row>
    <row r="28" spans="1:10" ht="18.75" x14ac:dyDescent="0.3">
      <c r="A28" s="120" t="s">
        <v>183</v>
      </c>
      <c r="B28" s="161">
        <v>514800</v>
      </c>
      <c r="C28" s="299">
        <v>777600</v>
      </c>
      <c r="D28" s="300"/>
    </row>
    <row r="29" spans="1:10" ht="21" x14ac:dyDescent="0.35">
      <c r="A29" s="160" t="s">
        <v>184</v>
      </c>
      <c r="B29" s="301">
        <f>B21+B27</f>
        <v>342400</v>
      </c>
      <c r="C29" s="302"/>
      <c r="D29" s="302"/>
    </row>
  </sheetData>
  <mergeCells count="13">
    <mergeCell ref="C12:J12"/>
    <mergeCell ref="C3:D3"/>
    <mergeCell ref="A4:L4"/>
    <mergeCell ref="A5:L5"/>
    <mergeCell ref="A6:L6"/>
    <mergeCell ref="C11:D11"/>
    <mergeCell ref="G11:H11"/>
    <mergeCell ref="C28:D28"/>
    <mergeCell ref="B29:D29"/>
    <mergeCell ref="A19:J19"/>
    <mergeCell ref="D25:E25"/>
    <mergeCell ref="B26:C26"/>
    <mergeCell ref="B27:C2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zoomScale="93" zoomScaleNormal="93" workbookViewId="0">
      <selection activeCell="B16" sqref="B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209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70" t="s">
        <v>4</v>
      </c>
      <c r="C7" s="170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970000</v>
      </c>
      <c r="C8" s="12"/>
      <c r="D8" s="13"/>
      <c r="E8" s="118">
        <f>B8*0.1</f>
        <v>97000</v>
      </c>
      <c r="F8" s="11">
        <v>0</v>
      </c>
      <c r="G8" s="13"/>
      <c r="H8" s="14">
        <f>B8-E8</f>
        <v>873000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1207600</v>
      </c>
      <c r="C10" s="18">
        <f t="shared" si="0"/>
        <v>270000</v>
      </c>
      <c r="D10" s="18">
        <f t="shared" si="0"/>
        <v>0</v>
      </c>
      <c r="E10" s="19">
        <f t="shared" si="0"/>
        <v>124000</v>
      </c>
      <c r="F10" s="18">
        <f t="shared" si="0"/>
        <v>32400</v>
      </c>
      <c r="G10" s="18">
        <f t="shared" si="0"/>
        <v>237600</v>
      </c>
      <c r="H10" s="18">
        <f t="shared" si="0"/>
        <v>1083600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-124000</v>
      </c>
      <c r="C11" s="280"/>
      <c r="D11" s="280"/>
      <c r="E11" s="172"/>
      <c r="F11" s="172"/>
      <c r="G11" s="285"/>
      <c r="H11" s="285"/>
      <c r="I11" s="51"/>
      <c r="J11" s="172"/>
    </row>
    <row r="12" spans="1:12" ht="21" x14ac:dyDescent="0.35">
      <c r="A12" s="88" t="s">
        <v>219</v>
      </c>
      <c r="B12" s="154">
        <v>-142330</v>
      </c>
      <c r="C12" s="287"/>
      <c r="D12" s="280"/>
      <c r="E12" s="280"/>
      <c r="F12" s="280"/>
      <c r="G12" s="280"/>
      <c r="H12" s="280"/>
      <c r="I12" s="280"/>
      <c r="J12" s="280"/>
    </row>
    <row r="13" spans="1:12" ht="18.75" customHeight="1" x14ac:dyDescent="0.3">
      <c r="A13" s="100" t="s">
        <v>220</v>
      </c>
      <c r="B13" s="87">
        <v>-500000</v>
      </c>
      <c r="C13" s="23"/>
      <c r="D13" s="31"/>
      <c r="E13" s="31"/>
      <c r="F13" s="31"/>
      <c r="G13" s="171"/>
      <c r="H13" s="31"/>
      <c r="I13" s="31"/>
      <c r="J13" s="31"/>
    </row>
    <row r="14" spans="1:12" ht="18.75" customHeight="1" x14ac:dyDescent="0.3">
      <c r="A14" s="84" t="s">
        <v>224</v>
      </c>
      <c r="B14" s="87">
        <v>-10000</v>
      </c>
      <c r="C14" s="23"/>
      <c r="D14" s="31"/>
      <c r="E14" s="31"/>
      <c r="F14" s="31"/>
      <c r="G14" s="173"/>
      <c r="H14" s="31"/>
      <c r="I14" s="31"/>
      <c r="J14" s="31"/>
    </row>
    <row r="15" spans="1:12" ht="18.75" customHeight="1" x14ac:dyDescent="0.3">
      <c r="A15" s="84" t="s">
        <v>225</v>
      </c>
      <c r="B15" s="87">
        <v>-260000</v>
      </c>
      <c r="C15" s="23"/>
      <c r="D15" s="31"/>
      <c r="E15" s="31"/>
      <c r="F15" s="31"/>
      <c r="G15" s="176"/>
      <c r="H15" s="31"/>
      <c r="I15" s="31"/>
      <c r="J15" s="31"/>
    </row>
    <row r="16" spans="1:12" ht="24" customHeight="1" x14ac:dyDescent="0.3">
      <c r="A16" s="62" t="s">
        <v>206</v>
      </c>
      <c r="B16" s="68">
        <f>SUM(B10:B15)</f>
        <v>171270</v>
      </c>
      <c r="C16" s="23"/>
      <c r="D16" s="31"/>
      <c r="E16" s="31"/>
      <c r="F16" s="31"/>
      <c r="G16" s="171"/>
      <c r="H16" s="31"/>
      <c r="I16" s="31"/>
      <c r="J16" s="31"/>
    </row>
    <row r="17" spans="1:10" ht="12.75" customHeight="1" x14ac:dyDescent="0.3">
      <c r="A17" s="89"/>
      <c r="B17" s="127"/>
      <c r="C17" s="23"/>
      <c r="D17" s="31"/>
      <c r="E17" s="31"/>
      <c r="F17" s="31"/>
      <c r="G17" s="171"/>
      <c r="H17" s="31"/>
      <c r="I17" s="31"/>
      <c r="J17" s="31"/>
    </row>
    <row r="18" spans="1:10" ht="15.75" x14ac:dyDescent="0.25">
      <c r="A18" s="286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</row>
    <row r="19" spans="1:10" ht="4.5" customHeight="1" x14ac:dyDescent="0.25"/>
    <row r="20" spans="1:10" ht="18.75" x14ac:dyDescent="0.3">
      <c r="A20" s="120" t="s">
        <v>218</v>
      </c>
      <c r="B20" s="68">
        <v>1641600</v>
      </c>
      <c r="C20" s="313" t="s">
        <v>222</v>
      </c>
      <c r="D20" s="314"/>
      <c r="E20" s="314"/>
      <c r="F20" s="314"/>
      <c r="G20" s="314"/>
      <c r="H20" s="314"/>
      <c r="I20" s="314"/>
      <c r="J20" s="314"/>
    </row>
    <row r="21" spans="1:10" ht="18.75" x14ac:dyDescent="0.3">
      <c r="A21" s="120" t="s">
        <v>210</v>
      </c>
      <c r="B21" s="87">
        <v>-950000</v>
      </c>
      <c r="C21" s="174"/>
      <c r="D21" s="312" t="s">
        <v>214</v>
      </c>
      <c r="E21" s="315"/>
      <c r="F21" s="315"/>
      <c r="G21" s="315"/>
      <c r="H21" s="315"/>
      <c r="I21" s="315"/>
      <c r="J21" s="315"/>
    </row>
    <row r="22" spans="1:10" ht="18.75" x14ac:dyDescent="0.3">
      <c r="A22" s="120" t="s">
        <v>211</v>
      </c>
      <c r="B22" s="87">
        <v>-320400</v>
      </c>
      <c r="C22" s="174"/>
      <c r="D22" s="312" t="s">
        <v>215</v>
      </c>
      <c r="E22" s="315"/>
      <c r="F22" s="315"/>
      <c r="G22" s="315"/>
      <c r="H22" s="315"/>
      <c r="I22" s="315"/>
      <c r="J22" s="315"/>
    </row>
    <row r="23" spans="1:10" ht="18.75" x14ac:dyDescent="0.3">
      <c r="A23" s="120" t="s">
        <v>212</v>
      </c>
      <c r="B23" s="87">
        <v>-114135</v>
      </c>
      <c r="C23" s="174"/>
      <c r="D23" s="312" t="s">
        <v>216</v>
      </c>
      <c r="E23" s="315"/>
      <c r="F23" s="315"/>
      <c r="G23" s="315"/>
      <c r="H23" s="315"/>
      <c r="I23" s="315"/>
      <c r="J23" s="315"/>
    </row>
    <row r="24" spans="1:10" ht="18.75" x14ac:dyDescent="0.3">
      <c r="A24" s="120" t="s">
        <v>213</v>
      </c>
      <c r="B24" s="87">
        <v>-114135</v>
      </c>
      <c r="C24" s="174"/>
      <c r="D24" s="312" t="s">
        <v>217</v>
      </c>
      <c r="E24" s="315"/>
      <c r="F24" s="315"/>
      <c r="G24" s="315"/>
      <c r="H24" s="315"/>
      <c r="I24" s="315"/>
      <c r="J24" s="315"/>
    </row>
    <row r="25" spans="1:10" ht="18.75" x14ac:dyDescent="0.3">
      <c r="A25" s="120" t="s">
        <v>223</v>
      </c>
      <c r="B25" s="87">
        <v>-600</v>
      </c>
      <c r="C25" s="311" t="s">
        <v>221</v>
      </c>
      <c r="D25" s="312"/>
      <c r="E25" s="312"/>
      <c r="F25" s="312"/>
      <c r="G25" s="312"/>
      <c r="H25" s="312"/>
      <c r="I25" s="312"/>
      <c r="J25" s="312"/>
    </row>
    <row r="26" spans="1:10" ht="18.75" x14ac:dyDescent="0.3">
      <c r="A26" s="120" t="s">
        <v>187</v>
      </c>
      <c r="B26" s="68">
        <f>SUM(B20:B25)</f>
        <v>142330</v>
      </c>
      <c r="C26" s="309"/>
      <c r="D26" s="310"/>
      <c r="E26" s="310"/>
      <c r="F26" s="310"/>
      <c r="G26" s="310"/>
      <c r="H26" s="310"/>
      <c r="I26" s="310"/>
      <c r="J26" s="310"/>
    </row>
  </sheetData>
  <mergeCells count="15">
    <mergeCell ref="C26:J26"/>
    <mergeCell ref="C25:J25"/>
    <mergeCell ref="C20:J20"/>
    <mergeCell ref="C3:D3"/>
    <mergeCell ref="A4:L4"/>
    <mergeCell ref="A5:L5"/>
    <mergeCell ref="A6:L6"/>
    <mergeCell ref="C11:D11"/>
    <mergeCell ref="G11:H11"/>
    <mergeCell ref="D21:J21"/>
    <mergeCell ref="D22:J22"/>
    <mergeCell ref="D23:J23"/>
    <mergeCell ref="D24:J24"/>
    <mergeCell ref="C12:J12"/>
    <mergeCell ref="A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3" zoomScaleNormal="93" workbookViewId="0">
      <selection activeCell="B15" sqref="B1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226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75" t="s">
        <v>4</v>
      </c>
      <c r="C7" s="17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801000</v>
      </c>
      <c r="C8" s="12"/>
      <c r="D8" s="13"/>
      <c r="E8" s="118">
        <f>B8*0.1</f>
        <v>80100</v>
      </c>
      <c r="F8" s="11">
        <v>0</v>
      </c>
      <c r="G8" s="13"/>
      <c r="H8" s="14">
        <f>B8-E8</f>
        <v>720900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1038600</v>
      </c>
      <c r="C10" s="18">
        <f t="shared" si="0"/>
        <v>270000</v>
      </c>
      <c r="D10" s="18">
        <f t="shared" si="0"/>
        <v>0</v>
      </c>
      <c r="E10" s="19">
        <f t="shared" si="0"/>
        <v>107100</v>
      </c>
      <c r="F10" s="18">
        <f t="shared" si="0"/>
        <v>32400</v>
      </c>
      <c r="G10" s="18">
        <f t="shared" si="0"/>
        <v>237600</v>
      </c>
      <c r="H10" s="18">
        <f t="shared" si="0"/>
        <v>931500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-107100</v>
      </c>
      <c r="C11" s="280"/>
      <c r="D11" s="280"/>
      <c r="E11" s="177"/>
      <c r="F11" s="177"/>
      <c r="G11" s="285"/>
      <c r="H11" s="285"/>
      <c r="I11" s="51"/>
      <c r="J11" s="177"/>
    </row>
    <row r="12" spans="1:12" ht="21" x14ac:dyDescent="0.35">
      <c r="A12" s="88" t="s">
        <v>227</v>
      </c>
      <c r="B12" s="154">
        <v>32400</v>
      </c>
      <c r="C12" s="287"/>
      <c r="D12" s="280"/>
      <c r="E12" s="280"/>
      <c r="F12" s="280"/>
      <c r="G12" s="280"/>
      <c r="H12" s="280"/>
      <c r="I12" s="280"/>
      <c r="J12" s="280"/>
    </row>
    <row r="13" spans="1:12" ht="21" x14ac:dyDescent="0.35">
      <c r="A13" s="88" t="s">
        <v>77</v>
      </c>
      <c r="B13" s="154">
        <v>-20000</v>
      </c>
      <c r="C13" s="287" t="s">
        <v>229</v>
      </c>
      <c r="D13" s="280"/>
      <c r="E13" s="280"/>
      <c r="F13" s="280"/>
      <c r="G13" s="280"/>
      <c r="H13" s="280"/>
      <c r="I13" s="280"/>
      <c r="J13" s="280"/>
    </row>
    <row r="14" spans="1:12" ht="15.75" customHeight="1" x14ac:dyDescent="0.3">
      <c r="A14" s="62" t="s">
        <v>230</v>
      </c>
      <c r="B14" s="68">
        <v>-600000</v>
      </c>
      <c r="C14" s="23"/>
      <c r="D14" s="31"/>
      <c r="E14" s="31"/>
      <c r="F14" s="31"/>
      <c r="G14" s="176"/>
      <c r="H14" s="31"/>
      <c r="I14" s="31"/>
      <c r="J14" s="31"/>
    </row>
    <row r="15" spans="1:12" ht="15.75" customHeight="1" x14ac:dyDescent="0.3">
      <c r="A15" s="62" t="s">
        <v>206</v>
      </c>
      <c r="B15" s="68">
        <f>SUM(B10:B14)</f>
        <v>343900</v>
      </c>
      <c r="C15" s="23"/>
      <c r="D15" s="31"/>
      <c r="E15" s="31"/>
      <c r="F15" s="31"/>
      <c r="G15" s="179"/>
      <c r="H15" s="31"/>
      <c r="I15" s="31"/>
      <c r="J15" s="31"/>
    </row>
    <row r="16" spans="1:12" ht="24" customHeight="1" x14ac:dyDescent="0.3">
      <c r="A16" s="89"/>
      <c r="B16" s="127"/>
      <c r="C16" s="23"/>
      <c r="D16" s="31"/>
      <c r="E16" s="31"/>
      <c r="F16" s="31"/>
      <c r="G16" s="178"/>
      <c r="H16" s="31"/>
      <c r="I16" s="31"/>
      <c r="J16" s="31"/>
    </row>
    <row r="17" spans="1:10" ht="12.75" customHeight="1" x14ac:dyDescent="0.3">
      <c r="A17" s="89"/>
      <c r="B17" s="127"/>
      <c r="C17" s="23"/>
      <c r="D17" s="31"/>
      <c r="E17" s="31"/>
      <c r="F17" s="31"/>
      <c r="G17" s="176"/>
      <c r="H17" s="31"/>
      <c r="I17" s="31"/>
      <c r="J17" s="31"/>
    </row>
    <row r="18" spans="1:10" ht="15.75" x14ac:dyDescent="0.25">
      <c r="A18" s="286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</row>
    <row r="19" spans="1:10" ht="4.5" customHeight="1" x14ac:dyDescent="0.25"/>
    <row r="20" spans="1:10" ht="18.75" x14ac:dyDescent="0.3">
      <c r="A20" s="120" t="s">
        <v>218</v>
      </c>
      <c r="B20" s="68">
        <v>1641600</v>
      </c>
      <c r="C20" s="313" t="s">
        <v>222</v>
      </c>
      <c r="D20" s="314"/>
      <c r="E20" s="314"/>
      <c r="F20" s="314"/>
      <c r="G20" s="314"/>
      <c r="H20" s="314"/>
      <c r="I20" s="314"/>
      <c r="J20" s="314"/>
    </row>
    <row r="21" spans="1:10" ht="18.75" x14ac:dyDescent="0.3">
      <c r="A21" s="120" t="s">
        <v>210</v>
      </c>
      <c r="B21" s="87">
        <v>-950000</v>
      </c>
      <c r="C21" s="174"/>
      <c r="D21" s="312" t="s">
        <v>214</v>
      </c>
      <c r="E21" s="315"/>
      <c r="F21" s="315"/>
      <c r="G21" s="315"/>
      <c r="H21" s="315"/>
      <c r="I21" s="315"/>
      <c r="J21" s="315"/>
    </row>
    <row r="22" spans="1:10" ht="18.75" x14ac:dyDescent="0.3">
      <c r="A22" s="120" t="s">
        <v>211</v>
      </c>
      <c r="B22" s="87">
        <v>-320400</v>
      </c>
      <c r="C22" s="174"/>
      <c r="D22" s="312" t="s">
        <v>215</v>
      </c>
      <c r="E22" s="315"/>
      <c r="F22" s="315"/>
      <c r="G22" s="315"/>
      <c r="H22" s="315"/>
      <c r="I22" s="315"/>
      <c r="J22" s="315"/>
    </row>
    <row r="23" spans="1:10" ht="18.75" x14ac:dyDescent="0.3">
      <c r="A23" s="120" t="s">
        <v>212</v>
      </c>
      <c r="B23" s="87">
        <v>-114135</v>
      </c>
      <c r="C23" s="174"/>
      <c r="D23" s="312" t="s">
        <v>216</v>
      </c>
      <c r="E23" s="315"/>
      <c r="F23" s="315"/>
      <c r="G23" s="315"/>
      <c r="H23" s="315"/>
      <c r="I23" s="315"/>
      <c r="J23" s="315"/>
    </row>
    <row r="24" spans="1:10" ht="18.75" x14ac:dyDescent="0.3">
      <c r="A24" s="120" t="s">
        <v>213</v>
      </c>
      <c r="B24" s="87">
        <v>-114135</v>
      </c>
      <c r="C24" s="174"/>
      <c r="D24" s="312" t="s">
        <v>217</v>
      </c>
      <c r="E24" s="315"/>
      <c r="F24" s="315"/>
      <c r="G24" s="315"/>
      <c r="H24" s="315"/>
      <c r="I24" s="315"/>
      <c r="J24" s="315"/>
    </row>
    <row r="25" spans="1:10" ht="18.75" x14ac:dyDescent="0.3">
      <c r="A25" s="120" t="s">
        <v>223</v>
      </c>
      <c r="B25" s="87">
        <v>-600</v>
      </c>
      <c r="C25" s="311" t="s">
        <v>221</v>
      </c>
      <c r="D25" s="312"/>
      <c r="E25" s="312"/>
      <c r="F25" s="312"/>
      <c r="G25" s="312"/>
      <c r="H25" s="312"/>
      <c r="I25" s="312"/>
      <c r="J25" s="312"/>
    </row>
    <row r="26" spans="1:10" ht="18.75" x14ac:dyDescent="0.3">
      <c r="A26" s="120" t="s">
        <v>187</v>
      </c>
      <c r="B26" s="68">
        <f>SUM(B20:B25)</f>
        <v>142330</v>
      </c>
      <c r="C26" s="309"/>
      <c r="D26" s="310"/>
      <c r="E26" s="310"/>
      <c r="F26" s="310"/>
      <c r="G26" s="310"/>
      <c r="H26" s="310"/>
      <c r="I26" s="310"/>
      <c r="J26" s="310"/>
    </row>
    <row r="27" spans="1:10" x14ac:dyDescent="0.25">
      <c r="A27" s="180" t="s">
        <v>228</v>
      </c>
    </row>
  </sheetData>
  <mergeCells count="16">
    <mergeCell ref="C3:D3"/>
    <mergeCell ref="A4:L4"/>
    <mergeCell ref="A5:L5"/>
    <mergeCell ref="A6:L6"/>
    <mergeCell ref="C11:D11"/>
    <mergeCell ref="G11:H11"/>
    <mergeCell ref="D24:J24"/>
    <mergeCell ref="C25:J25"/>
    <mergeCell ref="C26:J26"/>
    <mergeCell ref="C12:J12"/>
    <mergeCell ref="A18:J18"/>
    <mergeCell ref="C20:J20"/>
    <mergeCell ref="D21:J21"/>
    <mergeCell ref="D22:J22"/>
    <mergeCell ref="D23:J23"/>
    <mergeCell ref="C13:J13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93" zoomScaleNormal="93" workbookViewId="0">
      <selection activeCell="A25" sqref="A2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231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81" t="s">
        <v>4</v>
      </c>
      <c r="C7" s="18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530000</v>
      </c>
      <c r="C8" s="12"/>
      <c r="D8" s="13"/>
      <c r="E8" s="118">
        <f>B8*0.1</f>
        <v>53000</v>
      </c>
      <c r="F8" s="11">
        <v>0</v>
      </c>
      <c r="G8" s="13"/>
      <c r="H8" s="14">
        <f>B8-E8</f>
        <v>477000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767600</v>
      </c>
      <c r="C10" s="18">
        <f t="shared" si="0"/>
        <v>270000</v>
      </c>
      <c r="D10" s="18">
        <f t="shared" si="0"/>
        <v>0</v>
      </c>
      <c r="E10" s="19">
        <f t="shared" si="0"/>
        <v>80000</v>
      </c>
      <c r="F10" s="18">
        <f t="shared" si="0"/>
        <v>32400</v>
      </c>
      <c r="G10" s="18">
        <f t="shared" si="0"/>
        <v>237600</v>
      </c>
      <c r="H10" s="18">
        <f t="shared" si="0"/>
        <v>687600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-80000</v>
      </c>
      <c r="C11" s="280"/>
      <c r="D11" s="280"/>
      <c r="E11" s="183"/>
      <c r="F11" s="183"/>
      <c r="G11" s="285"/>
      <c r="H11" s="285"/>
      <c r="I11" s="51"/>
      <c r="J11" s="183"/>
    </row>
    <row r="12" spans="1:12" ht="15.75" customHeight="1" x14ac:dyDescent="0.3">
      <c r="A12" s="62" t="s">
        <v>237</v>
      </c>
      <c r="B12" s="68">
        <v>-405000</v>
      </c>
      <c r="C12" s="23"/>
      <c r="D12" s="31"/>
      <c r="E12" s="31"/>
      <c r="F12" s="31"/>
      <c r="G12" s="182"/>
      <c r="H12" s="31"/>
      <c r="I12" s="31"/>
      <c r="J12" s="31"/>
    </row>
    <row r="13" spans="1:12" ht="15.75" customHeight="1" x14ac:dyDescent="0.3">
      <c r="A13" s="62" t="s">
        <v>238</v>
      </c>
      <c r="B13" s="68">
        <v>-123000</v>
      </c>
      <c r="C13" s="312" t="s">
        <v>242</v>
      </c>
      <c r="D13" s="315"/>
      <c r="E13" s="315"/>
      <c r="F13" s="315"/>
      <c r="G13" s="315"/>
      <c r="H13" s="315"/>
      <c r="I13" s="315"/>
      <c r="J13" s="184"/>
    </row>
    <row r="14" spans="1:12" ht="15.75" customHeight="1" x14ac:dyDescent="0.3">
      <c r="A14" s="62" t="s">
        <v>206</v>
      </c>
      <c r="B14" s="68">
        <f>SUM(B10:B13)</f>
        <v>159600</v>
      </c>
      <c r="C14" s="312" t="s">
        <v>241</v>
      </c>
      <c r="D14" s="315"/>
      <c r="E14" s="315"/>
      <c r="F14" s="315"/>
      <c r="G14" s="315"/>
      <c r="H14" s="315"/>
      <c r="I14" s="315"/>
      <c r="J14" s="184"/>
    </row>
    <row r="15" spans="1:12" ht="24" customHeight="1" x14ac:dyDescent="0.3">
      <c r="A15" s="316" t="s">
        <v>236</v>
      </c>
      <c r="B15" s="316"/>
      <c r="C15" s="316"/>
      <c r="D15" s="316"/>
      <c r="E15" s="316"/>
      <c r="F15" s="316"/>
      <c r="G15" s="316"/>
      <c r="H15" s="316"/>
      <c r="I15" s="316"/>
      <c r="J15" s="316"/>
    </row>
    <row r="16" spans="1:12" ht="12.75" customHeight="1" x14ac:dyDescent="0.3">
      <c r="A16" s="89"/>
      <c r="B16" s="127"/>
      <c r="C16" s="23"/>
      <c r="D16" s="31"/>
      <c r="E16" s="31"/>
      <c r="F16" s="31"/>
      <c r="G16" s="182"/>
      <c r="H16" s="31"/>
      <c r="I16" s="31"/>
      <c r="J16" s="31"/>
    </row>
    <row r="17" spans="1:10" ht="15.75" x14ac:dyDescent="0.25">
      <c r="A17" s="286" t="s">
        <v>117</v>
      </c>
      <c r="B17" s="286"/>
      <c r="C17" s="286"/>
      <c r="D17" s="286"/>
      <c r="E17" s="286"/>
      <c r="F17" s="286"/>
      <c r="G17" s="286"/>
      <c r="H17" s="286"/>
      <c r="I17" s="286"/>
      <c r="J17" s="286"/>
    </row>
    <row r="18" spans="1:10" ht="4.5" customHeight="1" x14ac:dyDescent="0.25"/>
    <row r="19" spans="1:10" ht="18.75" x14ac:dyDescent="0.3">
      <c r="A19" s="120" t="s">
        <v>218</v>
      </c>
      <c r="B19" s="68">
        <v>1641600</v>
      </c>
      <c r="C19" s="313" t="s">
        <v>222</v>
      </c>
      <c r="D19" s="314"/>
      <c r="E19" s="314"/>
      <c r="F19" s="314"/>
      <c r="G19" s="314"/>
      <c r="H19" s="314"/>
      <c r="I19" s="314"/>
      <c r="J19" s="314"/>
    </row>
    <row r="20" spans="1:10" ht="18.75" x14ac:dyDescent="0.3">
      <c r="A20" s="120" t="s">
        <v>233</v>
      </c>
      <c r="B20" s="87">
        <v>-288000</v>
      </c>
      <c r="C20" s="174"/>
      <c r="D20" s="312" t="s">
        <v>232</v>
      </c>
      <c r="E20" s="315"/>
      <c r="F20" s="315"/>
      <c r="G20" s="315"/>
      <c r="H20" s="315"/>
      <c r="I20" s="315"/>
      <c r="J20" s="315"/>
    </row>
    <row r="21" spans="1:10" ht="18.75" x14ac:dyDescent="0.3">
      <c r="A21" s="55" t="s">
        <v>234</v>
      </c>
      <c r="B21" s="87">
        <v>-4200</v>
      </c>
      <c r="C21" s="311" t="s">
        <v>235</v>
      </c>
      <c r="D21" s="312"/>
      <c r="E21" s="312"/>
      <c r="F21" s="312"/>
      <c r="G21" s="312"/>
      <c r="H21" s="312"/>
      <c r="I21" s="312"/>
      <c r="J21" s="312"/>
    </row>
    <row r="22" spans="1:10" ht="18.75" x14ac:dyDescent="0.3">
      <c r="A22" s="55" t="s">
        <v>239</v>
      </c>
      <c r="B22" s="87">
        <v>-123000</v>
      </c>
      <c r="C22" s="317" t="s">
        <v>240</v>
      </c>
      <c r="D22" s="318"/>
      <c r="E22" s="318"/>
      <c r="F22" s="318"/>
      <c r="G22" s="318"/>
      <c r="H22" s="318"/>
      <c r="I22" s="318"/>
      <c r="J22" s="318"/>
    </row>
    <row r="23" spans="1:10" ht="18.75" x14ac:dyDescent="0.3">
      <c r="A23" s="120" t="s">
        <v>243</v>
      </c>
      <c r="B23" s="68">
        <f>SUM(B19:B22)</f>
        <v>1226400</v>
      </c>
      <c r="C23" s="309"/>
      <c r="D23" s="310"/>
      <c r="E23" s="310"/>
      <c r="F23" s="310"/>
      <c r="G23" s="310"/>
      <c r="H23" s="310"/>
      <c r="I23" s="310"/>
      <c r="J23" s="310"/>
    </row>
    <row r="24" spans="1:10" x14ac:dyDescent="0.25">
      <c r="A24" s="180"/>
    </row>
  </sheetData>
  <mergeCells count="15">
    <mergeCell ref="C23:J23"/>
    <mergeCell ref="A17:J17"/>
    <mergeCell ref="C19:J19"/>
    <mergeCell ref="D20:J20"/>
    <mergeCell ref="C3:D3"/>
    <mergeCell ref="A4:L4"/>
    <mergeCell ref="A5:L5"/>
    <mergeCell ref="A6:L6"/>
    <mergeCell ref="C11:D11"/>
    <mergeCell ref="G11:H11"/>
    <mergeCell ref="A15:J15"/>
    <mergeCell ref="C22:J22"/>
    <mergeCell ref="C14:I14"/>
    <mergeCell ref="C13:I13"/>
    <mergeCell ref="C21:J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B27" sqref="B2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244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85" t="s">
        <v>4</v>
      </c>
      <c r="C7" s="18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930000</v>
      </c>
      <c r="C8" s="12"/>
      <c r="D8" s="13"/>
      <c r="E8" s="118">
        <f>B8*0.1</f>
        <v>93000</v>
      </c>
      <c r="F8" s="11">
        <v>0</v>
      </c>
      <c r="G8" s="13"/>
      <c r="H8" s="14">
        <f>B8-E8</f>
        <v>837000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1167600</v>
      </c>
      <c r="C10" s="18">
        <f t="shared" si="0"/>
        <v>270000</v>
      </c>
      <c r="D10" s="18">
        <f t="shared" si="0"/>
        <v>0</v>
      </c>
      <c r="E10" s="19">
        <f t="shared" si="0"/>
        <v>120000</v>
      </c>
      <c r="F10" s="18">
        <f t="shared" si="0"/>
        <v>32400</v>
      </c>
      <c r="G10" s="18">
        <f t="shared" si="0"/>
        <v>237600</v>
      </c>
      <c r="H10" s="18">
        <f t="shared" si="0"/>
        <v>1047600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-120000</v>
      </c>
      <c r="C11" s="280"/>
      <c r="D11" s="280"/>
      <c r="E11" s="187"/>
      <c r="F11" s="187"/>
      <c r="G11" s="285"/>
      <c r="H11" s="285"/>
      <c r="I11" s="51"/>
      <c r="J11" s="187"/>
    </row>
    <row r="12" spans="1:12" ht="15.75" customHeight="1" x14ac:dyDescent="0.3">
      <c r="A12" s="62" t="s">
        <v>245</v>
      </c>
      <c r="B12" s="87">
        <v>-500000</v>
      </c>
      <c r="C12" s="23"/>
      <c r="D12" s="31"/>
      <c r="E12" s="31"/>
      <c r="F12" s="31"/>
      <c r="G12" s="186"/>
      <c r="H12" s="31"/>
      <c r="I12" s="31"/>
      <c r="J12" s="31"/>
    </row>
    <row r="13" spans="1:12" ht="15.75" customHeight="1" x14ac:dyDescent="0.3">
      <c r="A13" s="100" t="s">
        <v>247</v>
      </c>
      <c r="B13" s="87">
        <v>-265000</v>
      </c>
      <c r="C13" s="23"/>
      <c r="D13" s="31"/>
      <c r="E13" s="31"/>
      <c r="F13" s="31"/>
      <c r="G13" s="186"/>
      <c r="H13" s="31"/>
      <c r="I13" s="31"/>
      <c r="J13" s="31"/>
    </row>
    <row r="14" spans="1:12" ht="15.75" customHeight="1" x14ac:dyDescent="0.3">
      <c r="A14" s="62" t="s">
        <v>246</v>
      </c>
      <c r="B14" s="87">
        <v>-123000</v>
      </c>
      <c r="C14" s="312" t="s">
        <v>248</v>
      </c>
      <c r="D14" s="315"/>
      <c r="E14" s="315"/>
      <c r="F14" s="315"/>
      <c r="G14" s="315"/>
      <c r="H14" s="315"/>
      <c r="I14" s="315"/>
      <c r="J14" s="188"/>
    </row>
    <row r="15" spans="1:12" ht="15.75" customHeight="1" x14ac:dyDescent="0.3">
      <c r="A15" s="62" t="s">
        <v>252</v>
      </c>
      <c r="B15" s="87">
        <f>SUM(B10:B14)</f>
        <v>159600</v>
      </c>
      <c r="C15" s="312" t="s">
        <v>253</v>
      </c>
      <c r="D15" s="315"/>
      <c r="E15" s="315"/>
      <c r="F15" s="315"/>
      <c r="G15" s="315"/>
      <c r="H15" s="315"/>
      <c r="I15" s="315"/>
      <c r="J15" s="188"/>
    </row>
    <row r="16" spans="1:12" ht="24" customHeight="1" x14ac:dyDescent="0.3">
      <c r="A16" s="316" t="s">
        <v>236</v>
      </c>
      <c r="B16" s="316"/>
      <c r="C16" s="316"/>
      <c r="D16" s="316"/>
      <c r="E16" s="316"/>
      <c r="F16" s="316"/>
      <c r="G16" s="316"/>
      <c r="H16" s="316"/>
      <c r="I16" s="316"/>
      <c r="J16" s="316"/>
    </row>
    <row r="17" spans="1:10" ht="12.75" customHeight="1" x14ac:dyDescent="0.3">
      <c r="A17" s="89"/>
      <c r="B17" s="127"/>
      <c r="C17" s="23"/>
      <c r="D17" s="31"/>
      <c r="E17" s="31"/>
      <c r="F17" s="31"/>
      <c r="G17" s="186"/>
      <c r="H17" s="31"/>
      <c r="I17" s="31"/>
      <c r="J17" s="31"/>
    </row>
    <row r="18" spans="1:10" ht="15.75" x14ac:dyDescent="0.25">
      <c r="A18" s="286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</row>
    <row r="19" spans="1:10" ht="4.5" customHeight="1" x14ac:dyDescent="0.25"/>
    <row r="20" spans="1:10" ht="18.75" x14ac:dyDescent="0.3">
      <c r="A20" s="120" t="s">
        <v>218</v>
      </c>
      <c r="B20" s="68">
        <v>1641600</v>
      </c>
      <c r="C20" s="313" t="s">
        <v>222</v>
      </c>
      <c r="D20" s="314"/>
      <c r="E20" s="314"/>
      <c r="F20" s="314"/>
      <c r="G20" s="314"/>
      <c r="H20" s="314"/>
      <c r="I20" s="314"/>
      <c r="J20" s="314"/>
    </row>
    <row r="21" spans="1:10" ht="18.75" x14ac:dyDescent="0.3">
      <c r="A21" s="120" t="s">
        <v>233</v>
      </c>
      <c r="B21" s="87">
        <v>-288000</v>
      </c>
      <c r="C21" s="174"/>
      <c r="D21" s="312" t="s">
        <v>232</v>
      </c>
      <c r="E21" s="315"/>
      <c r="F21" s="315"/>
      <c r="G21" s="315"/>
      <c r="H21" s="315"/>
      <c r="I21" s="315"/>
      <c r="J21" s="315"/>
    </row>
    <row r="22" spans="1:10" ht="18.75" x14ac:dyDescent="0.3">
      <c r="A22" s="55" t="s">
        <v>251</v>
      </c>
      <c r="B22" s="87">
        <v>-4200</v>
      </c>
      <c r="C22" s="311" t="s">
        <v>235</v>
      </c>
      <c r="D22" s="312"/>
      <c r="E22" s="312"/>
      <c r="F22" s="312"/>
      <c r="G22" s="312"/>
      <c r="H22" s="312"/>
      <c r="I22" s="312"/>
      <c r="J22" s="312"/>
    </row>
    <row r="23" spans="1:10" ht="18.75" x14ac:dyDescent="0.3">
      <c r="A23" s="55" t="s">
        <v>249</v>
      </c>
      <c r="B23" s="87">
        <v>-246000</v>
      </c>
      <c r="C23" s="311" t="s">
        <v>250</v>
      </c>
      <c r="D23" s="312"/>
      <c r="E23" s="312"/>
      <c r="F23" s="312"/>
      <c r="G23" s="312"/>
      <c r="H23" s="312"/>
      <c r="I23" s="312"/>
      <c r="J23" s="312"/>
    </row>
    <row r="24" spans="1:10" ht="18.75" x14ac:dyDescent="0.3">
      <c r="A24" s="120" t="s">
        <v>243</v>
      </c>
      <c r="B24" s="68">
        <f>SUM(B20:B23)</f>
        <v>1103400</v>
      </c>
      <c r="C24" s="309"/>
      <c r="D24" s="310"/>
      <c r="E24" s="310"/>
      <c r="F24" s="310"/>
      <c r="G24" s="310"/>
      <c r="H24" s="310"/>
      <c r="I24" s="310"/>
      <c r="J24" s="310"/>
    </row>
    <row r="25" spans="1:10" x14ac:dyDescent="0.25">
      <c r="A25" s="180"/>
    </row>
  </sheetData>
  <mergeCells count="15">
    <mergeCell ref="C22:J22"/>
    <mergeCell ref="C23:J23"/>
    <mergeCell ref="C24:J24"/>
    <mergeCell ref="C14:I14"/>
    <mergeCell ref="C15:I15"/>
    <mergeCell ref="A16:J16"/>
    <mergeCell ref="A18:J18"/>
    <mergeCell ref="C20:J20"/>
    <mergeCell ref="D21:J21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B11" sqref="B11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254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89" t="s">
        <v>4</v>
      </c>
      <c r="C7" s="189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660000</v>
      </c>
      <c r="C8" s="12"/>
      <c r="D8" s="13"/>
      <c r="E8" s="118">
        <f>B8*0.1</f>
        <v>66000</v>
      </c>
      <c r="F8" s="11">
        <v>0</v>
      </c>
      <c r="G8" s="13"/>
      <c r="H8" s="14">
        <f>B8-E8</f>
        <v>594000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897600</v>
      </c>
      <c r="C10" s="18">
        <f t="shared" si="0"/>
        <v>270000</v>
      </c>
      <c r="D10" s="18">
        <f t="shared" si="0"/>
        <v>0</v>
      </c>
      <c r="E10" s="19">
        <f t="shared" si="0"/>
        <v>93000</v>
      </c>
      <c r="F10" s="18">
        <f t="shared" si="0"/>
        <v>32400</v>
      </c>
      <c r="G10" s="18">
        <f t="shared" si="0"/>
        <v>237600</v>
      </c>
      <c r="H10" s="18">
        <f t="shared" si="0"/>
        <v>804600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-93000</v>
      </c>
      <c r="C11" s="280"/>
      <c r="D11" s="280"/>
      <c r="E11" s="191"/>
      <c r="F11" s="191"/>
      <c r="G11" s="285"/>
      <c r="H11" s="285"/>
      <c r="I11" s="51"/>
      <c r="J11" s="191"/>
    </row>
    <row r="12" spans="1:12" ht="15.75" customHeight="1" x14ac:dyDescent="0.3">
      <c r="A12" s="62" t="s">
        <v>255</v>
      </c>
      <c r="B12" s="87">
        <v>-500000</v>
      </c>
      <c r="C12" s="296" t="s">
        <v>259</v>
      </c>
      <c r="D12" s="297"/>
      <c r="E12" s="297"/>
      <c r="F12" s="297"/>
      <c r="G12" s="297"/>
      <c r="H12" s="297"/>
      <c r="I12" s="297"/>
      <c r="J12" s="297"/>
    </row>
    <row r="13" spans="1:12" ht="15.75" customHeight="1" x14ac:dyDescent="0.3">
      <c r="A13" s="62" t="s">
        <v>256</v>
      </c>
      <c r="B13" s="87">
        <v>-123000</v>
      </c>
      <c r="C13" s="312" t="s">
        <v>257</v>
      </c>
      <c r="D13" s="315"/>
      <c r="E13" s="315"/>
      <c r="F13" s="315"/>
      <c r="G13" s="315"/>
      <c r="H13" s="315"/>
      <c r="I13" s="315"/>
      <c r="J13" s="192"/>
    </row>
    <row r="14" spans="1:12" ht="15.75" customHeight="1" x14ac:dyDescent="0.3">
      <c r="A14" s="62" t="s">
        <v>261</v>
      </c>
      <c r="B14" s="87">
        <f>SUM(B10:B13)</f>
        <v>181600</v>
      </c>
      <c r="C14" s="312" t="s">
        <v>262</v>
      </c>
      <c r="D14" s="315"/>
      <c r="E14" s="315"/>
      <c r="F14" s="315"/>
      <c r="G14" s="315"/>
      <c r="H14" s="315"/>
      <c r="I14" s="315"/>
      <c r="J14" s="192"/>
    </row>
    <row r="15" spans="1:12" ht="24" customHeight="1" x14ac:dyDescent="0.3">
      <c r="A15" s="316" t="s">
        <v>236</v>
      </c>
      <c r="B15" s="316"/>
      <c r="C15" s="316"/>
      <c r="D15" s="316"/>
      <c r="E15" s="316"/>
      <c r="F15" s="316"/>
      <c r="G15" s="316"/>
      <c r="H15" s="316"/>
      <c r="I15" s="316"/>
      <c r="J15" s="316"/>
    </row>
    <row r="16" spans="1:12" ht="12.75" customHeight="1" x14ac:dyDescent="0.3">
      <c r="A16" s="89"/>
      <c r="B16" s="127"/>
      <c r="C16" s="23"/>
      <c r="D16" s="31"/>
      <c r="E16" s="31"/>
      <c r="F16" s="31"/>
      <c r="G16" s="190"/>
      <c r="H16" s="31"/>
      <c r="I16" s="31"/>
      <c r="J16" s="31"/>
    </row>
    <row r="17" spans="1:10" ht="15.75" x14ac:dyDescent="0.25">
      <c r="A17" s="286" t="s">
        <v>117</v>
      </c>
      <c r="B17" s="286"/>
      <c r="C17" s="286"/>
      <c r="D17" s="286"/>
      <c r="E17" s="286"/>
      <c r="F17" s="286"/>
      <c r="G17" s="286"/>
      <c r="H17" s="286"/>
      <c r="I17" s="286"/>
      <c r="J17" s="286"/>
    </row>
    <row r="18" spans="1:10" ht="4.5" customHeight="1" x14ac:dyDescent="0.25"/>
    <row r="19" spans="1:10" ht="18.75" x14ac:dyDescent="0.3">
      <c r="A19" s="120" t="s">
        <v>218</v>
      </c>
      <c r="B19" s="68">
        <v>1641600</v>
      </c>
      <c r="C19" s="313" t="s">
        <v>222</v>
      </c>
      <c r="D19" s="314"/>
      <c r="E19" s="314"/>
      <c r="F19" s="314"/>
      <c r="G19" s="314"/>
      <c r="H19" s="314"/>
      <c r="I19" s="314"/>
      <c r="J19" s="314"/>
    </row>
    <row r="20" spans="1:10" ht="18.75" x14ac:dyDescent="0.3">
      <c r="A20" s="120" t="s">
        <v>233</v>
      </c>
      <c r="B20" s="87">
        <v>-288000</v>
      </c>
      <c r="C20" s="174"/>
      <c r="D20" s="312" t="s">
        <v>232</v>
      </c>
      <c r="E20" s="315"/>
      <c r="F20" s="315"/>
      <c r="G20" s="315"/>
      <c r="H20" s="315"/>
      <c r="I20" s="315"/>
      <c r="J20" s="315"/>
    </row>
    <row r="21" spans="1:10" ht="18.75" x14ac:dyDescent="0.3">
      <c r="A21" s="55" t="s">
        <v>260</v>
      </c>
      <c r="B21" s="87">
        <v>0</v>
      </c>
      <c r="C21" s="296" t="s">
        <v>258</v>
      </c>
      <c r="D21" s="297"/>
      <c r="E21" s="297"/>
      <c r="F21" s="297"/>
      <c r="G21" s="297"/>
      <c r="H21" s="297"/>
      <c r="I21" s="297"/>
      <c r="J21" s="297"/>
    </row>
    <row r="22" spans="1:10" ht="18.75" x14ac:dyDescent="0.3">
      <c r="A22" s="55" t="s">
        <v>249</v>
      </c>
      <c r="B22" s="87">
        <v>-377400</v>
      </c>
      <c r="C22" s="311" t="s">
        <v>263</v>
      </c>
      <c r="D22" s="312"/>
      <c r="E22" s="312"/>
      <c r="F22" s="312"/>
      <c r="G22" s="312"/>
      <c r="H22" s="312"/>
      <c r="I22" s="312"/>
      <c r="J22" s="312"/>
    </row>
    <row r="23" spans="1:10" ht="18.75" x14ac:dyDescent="0.3">
      <c r="A23" s="120" t="s">
        <v>243</v>
      </c>
      <c r="B23" s="68">
        <f>SUM(B19:B22)</f>
        <v>976200</v>
      </c>
      <c r="C23" s="309"/>
      <c r="D23" s="310"/>
      <c r="E23" s="310"/>
      <c r="F23" s="310"/>
      <c r="G23" s="310"/>
      <c r="H23" s="310"/>
      <c r="I23" s="310"/>
      <c r="J23" s="310"/>
    </row>
    <row r="24" spans="1:10" x14ac:dyDescent="0.25">
      <c r="A24" s="180"/>
    </row>
  </sheetData>
  <mergeCells count="16">
    <mergeCell ref="C21:J21"/>
    <mergeCell ref="C22:J22"/>
    <mergeCell ref="C23:J23"/>
    <mergeCell ref="C12:J12"/>
    <mergeCell ref="C13:I13"/>
    <mergeCell ref="C14:I14"/>
    <mergeCell ref="A15:J15"/>
    <mergeCell ref="A17:J17"/>
    <mergeCell ref="C19:J19"/>
    <mergeCell ref="D20:J20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activeCell="A29" sqref="A2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264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93" t="s">
        <v>4</v>
      </c>
      <c r="C7" s="193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1150000</v>
      </c>
      <c r="C8" s="12"/>
      <c r="D8" s="13"/>
      <c r="E8" s="118">
        <f>B8*0.1</f>
        <v>115000</v>
      </c>
      <c r="F8" s="11">
        <v>0</v>
      </c>
      <c r="G8" s="13"/>
      <c r="H8" s="14">
        <f>B8-E8</f>
        <v>1035000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1387600</v>
      </c>
      <c r="C10" s="18">
        <f t="shared" si="0"/>
        <v>270000</v>
      </c>
      <c r="D10" s="18">
        <f t="shared" si="0"/>
        <v>0</v>
      </c>
      <c r="E10" s="19">
        <f t="shared" si="0"/>
        <v>142000</v>
      </c>
      <c r="F10" s="18">
        <f t="shared" si="0"/>
        <v>32400</v>
      </c>
      <c r="G10" s="18">
        <f t="shared" si="0"/>
        <v>237600</v>
      </c>
      <c r="H10" s="18">
        <f t="shared" si="0"/>
        <v>1245600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-142000</v>
      </c>
      <c r="C11" s="280"/>
      <c r="D11" s="280"/>
      <c r="E11" s="195"/>
      <c r="F11" s="195"/>
      <c r="G11" s="285"/>
      <c r="H11" s="285"/>
      <c r="I11" s="51"/>
      <c r="J11" s="195"/>
    </row>
    <row r="12" spans="1:12" ht="15.75" customHeight="1" x14ac:dyDescent="0.3">
      <c r="A12" s="84" t="s">
        <v>268</v>
      </c>
      <c r="B12" s="87">
        <v>-650000</v>
      </c>
      <c r="C12" s="296"/>
      <c r="D12" s="297"/>
      <c r="E12" s="297"/>
      <c r="F12" s="297"/>
      <c r="G12" s="297"/>
      <c r="H12" s="297"/>
      <c r="I12" s="297"/>
      <c r="J12" s="297"/>
    </row>
    <row r="13" spans="1:12" ht="15.75" customHeight="1" x14ac:dyDescent="0.3">
      <c r="A13" s="62" t="s">
        <v>265</v>
      </c>
      <c r="B13" s="87">
        <v>-123000</v>
      </c>
      <c r="C13" s="312" t="s">
        <v>266</v>
      </c>
      <c r="D13" s="315"/>
      <c r="E13" s="315"/>
      <c r="F13" s="315"/>
      <c r="G13" s="315"/>
      <c r="H13" s="315"/>
      <c r="I13" s="315"/>
      <c r="J13" s="196"/>
    </row>
    <row r="14" spans="1:12" ht="15.75" customHeight="1" x14ac:dyDescent="0.3">
      <c r="A14" s="119" t="s">
        <v>269</v>
      </c>
      <c r="B14" s="87">
        <v>-20000</v>
      </c>
      <c r="C14" s="319" t="s">
        <v>271</v>
      </c>
      <c r="D14" s="320"/>
      <c r="E14" s="320"/>
      <c r="F14" s="320"/>
      <c r="G14" s="320"/>
      <c r="H14" s="320"/>
      <c r="I14" s="320"/>
      <c r="J14" s="320"/>
    </row>
    <row r="15" spans="1:12" ht="15.75" customHeight="1" x14ac:dyDescent="0.3">
      <c r="A15" s="119" t="s">
        <v>270</v>
      </c>
      <c r="B15" s="87">
        <v>-2500</v>
      </c>
      <c r="C15" s="319"/>
      <c r="D15" s="320"/>
      <c r="E15" s="320"/>
      <c r="F15" s="320"/>
      <c r="G15" s="320"/>
      <c r="H15" s="320"/>
      <c r="I15" s="320"/>
      <c r="J15" s="320"/>
    </row>
    <row r="16" spans="1:12" ht="15.75" customHeight="1" x14ac:dyDescent="0.3">
      <c r="A16" s="62" t="s">
        <v>274</v>
      </c>
      <c r="B16" s="68">
        <f>SUM(B10:B15)</f>
        <v>450100</v>
      </c>
      <c r="C16" s="312" t="s">
        <v>275</v>
      </c>
      <c r="D16" s="315"/>
      <c r="E16" s="315"/>
      <c r="F16" s="315"/>
      <c r="G16" s="315"/>
      <c r="H16" s="315"/>
      <c r="I16" s="315"/>
      <c r="J16" s="196"/>
    </row>
    <row r="17" spans="1:10" ht="24" customHeight="1" x14ac:dyDescent="0.3">
      <c r="A17" s="316" t="s">
        <v>236</v>
      </c>
      <c r="B17" s="316"/>
      <c r="C17" s="316"/>
      <c r="D17" s="316"/>
      <c r="E17" s="316"/>
      <c r="F17" s="316"/>
      <c r="G17" s="316"/>
      <c r="H17" s="316"/>
      <c r="I17" s="316"/>
      <c r="J17" s="316"/>
    </row>
    <row r="18" spans="1:10" ht="12.75" customHeight="1" x14ac:dyDescent="0.3">
      <c r="A18" s="89"/>
      <c r="B18" s="127"/>
      <c r="C18" s="23"/>
      <c r="D18" s="31"/>
      <c r="E18" s="31"/>
      <c r="F18" s="31"/>
      <c r="G18" s="194"/>
      <c r="H18" s="31"/>
      <c r="I18" s="31"/>
      <c r="J18" s="31"/>
    </row>
    <row r="19" spans="1:10" ht="15.75" x14ac:dyDescent="0.25">
      <c r="A19" s="286" t="s">
        <v>117</v>
      </c>
      <c r="B19" s="286"/>
      <c r="C19" s="286"/>
      <c r="D19" s="286"/>
      <c r="E19" s="286"/>
      <c r="F19" s="286"/>
      <c r="G19" s="286"/>
      <c r="H19" s="286"/>
      <c r="I19" s="286"/>
      <c r="J19" s="286"/>
    </row>
    <row r="20" spans="1:10" ht="4.5" customHeight="1" x14ac:dyDescent="0.25"/>
    <row r="21" spans="1:10" ht="18.75" x14ac:dyDescent="0.3">
      <c r="A21" s="120" t="s">
        <v>218</v>
      </c>
      <c r="B21" s="68">
        <v>1641600</v>
      </c>
      <c r="C21" s="313" t="s">
        <v>222</v>
      </c>
      <c r="D21" s="314"/>
      <c r="E21" s="314"/>
      <c r="F21" s="314"/>
      <c r="G21" s="314"/>
      <c r="H21" s="314"/>
      <c r="I21" s="314"/>
      <c r="J21" s="314"/>
    </row>
    <row r="22" spans="1:10" ht="18.75" x14ac:dyDescent="0.3">
      <c r="A22" s="120" t="s">
        <v>233</v>
      </c>
      <c r="B22" s="87">
        <v>-288000</v>
      </c>
      <c r="C22" s="174"/>
      <c r="D22" s="312" t="s">
        <v>232</v>
      </c>
      <c r="E22" s="315"/>
      <c r="F22" s="315"/>
      <c r="G22" s="315"/>
      <c r="H22" s="315"/>
      <c r="I22" s="315"/>
      <c r="J22" s="315"/>
    </row>
    <row r="23" spans="1:10" ht="18.75" x14ac:dyDescent="0.3">
      <c r="A23" s="55" t="s">
        <v>288</v>
      </c>
      <c r="B23" s="87">
        <v>0</v>
      </c>
      <c r="C23" s="296" t="s">
        <v>258</v>
      </c>
      <c r="D23" s="297"/>
      <c r="E23" s="297"/>
      <c r="F23" s="297"/>
      <c r="G23" s="297"/>
      <c r="H23" s="297"/>
      <c r="I23" s="297"/>
      <c r="J23" s="297"/>
    </row>
    <row r="24" spans="1:10" ht="18.75" x14ac:dyDescent="0.3">
      <c r="A24" s="55" t="s">
        <v>249</v>
      </c>
      <c r="B24" s="87">
        <v>-377400</v>
      </c>
      <c r="C24" s="311" t="s">
        <v>267</v>
      </c>
      <c r="D24" s="312"/>
      <c r="E24" s="312"/>
      <c r="F24" s="312"/>
      <c r="G24" s="312"/>
      <c r="H24" s="312"/>
      <c r="I24" s="312"/>
      <c r="J24" s="312"/>
    </row>
    <row r="25" spans="1:10" ht="18.75" x14ac:dyDescent="0.3">
      <c r="A25" s="120" t="s">
        <v>243</v>
      </c>
      <c r="B25" s="68">
        <f>SUM(B21:B24)</f>
        <v>976200</v>
      </c>
      <c r="C25" s="309"/>
      <c r="D25" s="310"/>
      <c r="E25" s="310"/>
      <c r="F25" s="310"/>
      <c r="G25" s="310"/>
      <c r="H25" s="310"/>
      <c r="I25" s="310"/>
      <c r="J25" s="310"/>
    </row>
    <row r="26" spans="1:10" ht="18.75" x14ac:dyDescent="0.3">
      <c r="A26" s="60" t="s">
        <v>297</v>
      </c>
      <c r="B26" s="227">
        <v>-123000</v>
      </c>
      <c r="C26" s="309"/>
      <c r="D26" s="266"/>
      <c r="E26" s="266"/>
      <c r="F26" s="266"/>
      <c r="G26" s="266"/>
      <c r="H26" s="266"/>
      <c r="I26" s="266"/>
      <c r="J26" s="266"/>
    </row>
    <row r="27" spans="1:10" x14ac:dyDescent="0.25">
      <c r="A27" s="197"/>
      <c r="B27" s="197"/>
      <c r="C27" s="197"/>
      <c r="D27" s="197"/>
      <c r="E27" s="197"/>
      <c r="F27" s="197"/>
      <c r="G27" s="197"/>
      <c r="H27" s="197"/>
    </row>
  </sheetData>
  <mergeCells count="18">
    <mergeCell ref="A17:J17"/>
    <mergeCell ref="A19:J19"/>
    <mergeCell ref="C21:J21"/>
    <mergeCell ref="C14:J15"/>
    <mergeCell ref="C26:J26"/>
    <mergeCell ref="D22:J22"/>
    <mergeCell ref="C23:J23"/>
    <mergeCell ref="C24:J24"/>
    <mergeCell ref="C25:J25"/>
    <mergeCell ref="C12:J12"/>
    <mergeCell ref="C13:I13"/>
    <mergeCell ref="C16:I16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272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199" t="s">
        <v>4</v>
      </c>
      <c r="C7" s="199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710000</v>
      </c>
      <c r="C8" s="12"/>
      <c r="D8" s="13"/>
      <c r="E8" s="118">
        <f>B8*0.1</f>
        <v>71000</v>
      </c>
      <c r="F8" s="11">
        <v>0</v>
      </c>
      <c r="G8" s="13"/>
      <c r="H8" s="14">
        <f>B8-E8</f>
        <v>639000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947600</v>
      </c>
      <c r="C10" s="18">
        <f t="shared" si="0"/>
        <v>270000</v>
      </c>
      <c r="D10" s="18">
        <f t="shared" si="0"/>
        <v>0</v>
      </c>
      <c r="E10" s="19">
        <f t="shared" si="0"/>
        <v>98000</v>
      </c>
      <c r="F10" s="18">
        <f t="shared" si="0"/>
        <v>32400</v>
      </c>
      <c r="G10" s="18">
        <f t="shared" si="0"/>
        <v>237600</v>
      </c>
      <c r="H10" s="18">
        <f t="shared" si="0"/>
        <v>849600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-98000</v>
      </c>
      <c r="C11" s="280"/>
      <c r="D11" s="280"/>
      <c r="E11" s="201"/>
      <c r="F11" s="201"/>
      <c r="G11" s="285"/>
      <c r="H11" s="285"/>
      <c r="I11" s="51"/>
      <c r="J11" s="201"/>
    </row>
    <row r="12" spans="1:12" ht="15.75" customHeight="1" x14ac:dyDescent="0.3">
      <c r="A12" s="84" t="s">
        <v>276</v>
      </c>
      <c r="B12" s="87">
        <v>-386000</v>
      </c>
      <c r="C12" s="296"/>
      <c r="D12" s="297"/>
      <c r="E12" s="297"/>
      <c r="F12" s="297"/>
      <c r="G12" s="297"/>
      <c r="H12" s="297"/>
      <c r="I12" s="297"/>
      <c r="J12" s="297"/>
    </row>
    <row r="13" spans="1:12" ht="15.75" customHeight="1" x14ac:dyDescent="0.3">
      <c r="A13" s="84" t="s">
        <v>277</v>
      </c>
      <c r="B13" s="87">
        <v>-100000</v>
      </c>
      <c r="C13" s="203"/>
      <c r="D13" s="203"/>
      <c r="E13" s="203"/>
      <c r="F13" s="203"/>
      <c r="G13" s="203"/>
      <c r="H13" s="203"/>
      <c r="I13" s="203"/>
      <c r="J13" s="203"/>
    </row>
    <row r="14" spans="1:12" ht="15.75" customHeight="1" x14ac:dyDescent="0.3">
      <c r="A14" s="62" t="s">
        <v>273</v>
      </c>
      <c r="B14" s="87">
        <v>-123000</v>
      </c>
      <c r="C14" s="312" t="s">
        <v>266</v>
      </c>
      <c r="D14" s="315"/>
      <c r="E14" s="315"/>
      <c r="F14" s="315"/>
      <c r="G14" s="315"/>
      <c r="H14" s="315"/>
      <c r="I14" s="315"/>
      <c r="J14" s="202"/>
    </row>
    <row r="15" spans="1:12" ht="15.75" customHeight="1" x14ac:dyDescent="0.3">
      <c r="A15" s="62" t="s">
        <v>278</v>
      </c>
      <c r="B15" s="87">
        <f>SUM(B10:B14)</f>
        <v>240600</v>
      </c>
      <c r="C15" s="312" t="s">
        <v>279</v>
      </c>
      <c r="D15" s="315"/>
      <c r="E15" s="315"/>
      <c r="F15" s="315"/>
      <c r="G15" s="315"/>
      <c r="H15" s="315"/>
      <c r="I15" s="315"/>
      <c r="J15" s="202"/>
    </row>
    <row r="16" spans="1:12" ht="24" customHeight="1" x14ac:dyDescent="0.3">
      <c r="A16" s="316" t="s">
        <v>236</v>
      </c>
      <c r="B16" s="316"/>
      <c r="C16" s="316"/>
      <c r="D16" s="316"/>
      <c r="E16" s="316"/>
      <c r="F16" s="316"/>
      <c r="G16" s="316"/>
      <c r="H16" s="316"/>
      <c r="I16" s="316"/>
      <c r="J16" s="316"/>
    </row>
    <row r="17" spans="1:10" ht="12.75" customHeight="1" x14ac:dyDescent="0.3">
      <c r="A17" s="89"/>
      <c r="B17" s="127"/>
      <c r="C17" s="23"/>
      <c r="D17" s="31"/>
      <c r="E17" s="31"/>
      <c r="F17" s="31"/>
      <c r="G17" s="200"/>
      <c r="H17" s="31"/>
      <c r="I17" s="31"/>
      <c r="J17" s="31"/>
    </row>
    <row r="18" spans="1:10" ht="15.75" x14ac:dyDescent="0.25">
      <c r="A18" s="286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</row>
    <row r="19" spans="1:10" ht="4.5" customHeight="1" x14ac:dyDescent="0.25"/>
    <row r="20" spans="1:10" ht="18.75" x14ac:dyDescent="0.3">
      <c r="A20" s="120" t="s">
        <v>218</v>
      </c>
      <c r="B20" s="68">
        <v>1641600</v>
      </c>
      <c r="C20" s="313" t="s">
        <v>222</v>
      </c>
      <c r="D20" s="314"/>
      <c r="E20" s="314"/>
      <c r="F20" s="314"/>
      <c r="G20" s="314"/>
      <c r="H20" s="314"/>
      <c r="I20" s="314"/>
      <c r="J20" s="314"/>
    </row>
    <row r="21" spans="1:10" ht="18.75" x14ac:dyDescent="0.3">
      <c r="A21" s="120" t="s">
        <v>233</v>
      </c>
      <c r="B21" s="87">
        <v>-288000</v>
      </c>
      <c r="C21" s="174"/>
      <c r="D21" s="312" t="s">
        <v>232</v>
      </c>
      <c r="E21" s="315"/>
      <c r="F21" s="315"/>
      <c r="G21" s="315"/>
      <c r="H21" s="315"/>
      <c r="I21" s="315"/>
      <c r="J21" s="315"/>
    </row>
    <row r="22" spans="1:10" ht="18.75" x14ac:dyDescent="0.3">
      <c r="A22" s="55" t="s">
        <v>294</v>
      </c>
      <c r="B22" s="87">
        <v>-6500</v>
      </c>
      <c r="C22" s="296" t="s">
        <v>258</v>
      </c>
      <c r="D22" s="297"/>
      <c r="E22" s="297"/>
      <c r="F22" s="297"/>
      <c r="G22" s="297"/>
      <c r="H22" s="297"/>
      <c r="I22" s="297"/>
      <c r="J22" s="297"/>
    </row>
    <row r="23" spans="1:10" ht="18.75" x14ac:dyDescent="0.3">
      <c r="A23" s="55" t="s">
        <v>249</v>
      </c>
      <c r="B23" s="87">
        <v>-377400</v>
      </c>
      <c r="C23" s="311" t="s">
        <v>267</v>
      </c>
      <c r="D23" s="312"/>
      <c r="E23" s="312"/>
      <c r="F23" s="312"/>
      <c r="G23" s="312"/>
      <c r="H23" s="312"/>
      <c r="I23" s="312"/>
      <c r="J23" s="312"/>
    </row>
    <row r="24" spans="1:10" ht="18.75" x14ac:dyDescent="0.3">
      <c r="A24" s="55" t="s">
        <v>298</v>
      </c>
      <c r="B24" s="87">
        <v>-252500</v>
      </c>
      <c r="C24" s="204"/>
      <c r="D24" s="205"/>
      <c r="E24" s="205"/>
      <c r="F24" s="205"/>
      <c r="G24" s="205"/>
      <c r="H24" s="205"/>
      <c r="I24" s="205"/>
      <c r="J24" s="205"/>
    </row>
    <row r="25" spans="1:10" ht="18.75" x14ac:dyDescent="0.3">
      <c r="A25" s="120" t="s">
        <v>243</v>
      </c>
      <c r="B25" s="68">
        <f>SUM(B20:B24)</f>
        <v>717200</v>
      </c>
      <c r="C25" s="309"/>
      <c r="D25" s="310"/>
      <c r="E25" s="310"/>
      <c r="F25" s="310"/>
      <c r="G25" s="310"/>
      <c r="H25" s="310"/>
      <c r="I25" s="310"/>
      <c r="J25" s="310"/>
    </row>
    <row r="27" spans="1:10" x14ac:dyDescent="0.25">
      <c r="A27" s="198"/>
      <c r="B27" s="198"/>
      <c r="C27" s="198"/>
      <c r="D27" s="198"/>
      <c r="E27" s="198"/>
      <c r="F27" s="198"/>
      <c r="G27" s="198"/>
      <c r="H27" s="198"/>
    </row>
  </sheetData>
  <mergeCells count="16">
    <mergeCell ref="C20:J20"/>
    <mergeCell ref="D21:J21"/>
    <mergeCell ref="C22:J22"/>
    <mergeCell ref="C23:J23"/>
    <mergeCell ref="C25:J25"/>
    <mergeCell ref="C12:J12"/>
    <mergeCell ref="C14:I14"/>
    <mergeCell ref="C15:I15"/>
    <mergeCell ref="A16:J16"/>
    <mergeCell ref="A18:J18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E28" sqref="E2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280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207" t="s">
        <v>4</v>
      </c>
      <c r="C7" s="20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750000</v>
      </c>
      <c r="C8" s="12"/>
      <c r="D8" s="13"/>
      <c r="E8" s="118">
        <f>B8*0.1</f>
        <v>75000</v>
      </c>
      <c r="F8" s="11">
        <v>0</v>
      </c>
      <c r="G8" s="13"/>
      <c r="H8" s="14">
        <f>B8-E8</f>
        <v>675000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987600</v>
      </c>
      <c r="C10" s="18">
        <f t="shared" si="0"/>
        <v>270000</v>
      </c>
      <c r="D10" s="18">
        <f t="shared" si="0"/>
        <v>0</v>
      </c>
      <c r="E10" s="19">
        <f t="shared" si="0"/>
        <v>102000</v>
      </c>
      <c r="F10" s="18">
        <f t="shared" si="0"/>
        <v>32400</v>
      </c>
      <c r="G10" s="18">
        <f t="shared" si="0"/>
        <v>237600</v>
      </c>
      <c r="H10" s="18">
        <f t="shared" si="0"/>
        <v>885600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-102000</v>
      </c>
      <c r="C11" s="280"/>
      <c r="D11" s="280"/>
      <c r="E11" s="209"/>
      <c r="F11" s="209"/>
      <c r="G11" s="285"/>
      <c r="H11" s="285"/>
      <c r="I11" s="51"/>
      <c r="J11" s="209"/>
    </row>
    <row r="12" spans="1:12" ht="15.75" customHeight="1" x14ac:dyDescent="0.3">
      <c r="A12" s="84" t="s">
        <v>283</v>
      </c>
      <c r="B12" s="87">
        <v>-600000</v>
      </c>
      <c r="C12" s="296"/>
      <c r="D12" s="297"/>
      <c r="E12" s="297"/>
      <c r="F12" s="297"/>
      <c r="G12" s="297"/>
      <c r="H12" s="297"/>
      <c r="I12" s="297"/>
      <c r="J12" s="297"/>
    </row>
    <row r="13" spans="1:12" ht="15.75" customHeight="1" x14ac:dyDescent="0.3">
      <c r="A13" s="62" t="s">
        <v>281</v>
      </c>
      <c r="B13" s="87">
        <v>-123000</v>
      </c>
      <c r="C13" s="312" t="s">
        <v>282</v>
      </c>
      <c r="D13" s="315"/>
      <c r="E13" s="315"/>
      <c r="F13" s="315"/>
      <c r="G13" s="315"/>
      <c r="H13" s="315"/>
      <c r="I13" s="315"/>
      <c r="J13" s="211"/>
    </row>
    <row r="14" spans="1:12" ht="15.75" customHeight="1" x14ac:dyDescent="0.3">
      <c r="A14" s="62" t="s">
        <v>284</v>
      </c>
      <c r="B14" s="87">
        <f>SUM(B10:B13)</f>
        <v>162600</v>
      </c>
      <c r="C14" s="312" t="s">
        <v>279</v>
      </c>
      <c r="D14" s="315"/>
      <c r="E14" s="315"/>
      <c r="F14" s="315"/>
      <c r="G14" s="315"/>
      <c r="H14" s="315"/>
      <c r="I14" s="315"/>
      <c r="J14" s="211"/>
    </row>
    <row r="15" spans="1:12" ht="24" customHeight="1" x14ac:dyDescent="0.3">
      <c r="A15" s="316" t="s">
        <v>236</v>
      </c>
      <c r="B15" s="316"/>
      <c r="C15" s="316"/>
      <c r="D15" s="316"/>
      <c r="E15" s="316"/>
      <c r="F15" s="316"/>
      <c r="G15" s="316"/>
      <c r="H15" s="316"/>
      <c r="I15" s="316"/>
      <c r="J15" s="316"/>
    </row>
    <row r="16" spans="1:12" ht="12.75" customHeight="1" x14ac:dyDescent="0.3">
      <c r="A16" s="89"/>
      <c r="B16" s="127"/>
      <c r="C16" s="23"/>
      <c r="D16" s="31"/>
      <c r="E16" s="31"/>
      <c r="F16" s="31"/>
      <c r="G16" s="208"/>
      <c r="H16" s="31"/>
      <c r="I16" s="31"/>
      <c r="J16" s="31"/>
    </row>
    <row r="17" spans="1:10" ht="15.75" x14ac:dyDescent="0.25">
      <c r="A17" s="286" t="s">
        <v>117</v>
      </c>
      <c r="B17" s="286"/>
      <c r="C17" s="286"/>
      <c r="D17" s="286"/>
      <c r="E17" s="286"/>
      <c r="F17" s="286"/>
      <c r="G17" s="286"/>
      <c r="H17" s="286"/>
      <c r="I17" s="286"/>
      <c r="J17" s="286"/>
    </row>
    <row r="18" spans="1:10" ht="4.5" customHeight="1" x14ac:dyDescent="0.25"/>
    <row r="19" spans="1:10" ht="18.75" x14ac:dyDescent="0.3">
      <c r="A19" s="120" t="s">
        <v>218</v>
      </c>
      <c r="B19" s="68">
        <v>1641600</v>
      </c>
      <c r="C19" s="313" t="s">
        <v>222</v>
      </c>
      <c r="D19" s="314"/>
      <c r="E19" s="314"/>
      <c r="F19" s="314"/>
      <c r="G19" s="314"/>
      <c r="H19" s="314"/>
      <c r="I19" s="314"/>
      <c r="J19" s="314"/>
    </row>
    <row r="20" spans="1:10" ht="18.75" x14ac:dyDescent="0.3">
      <c r="A20" s="120" t="s">
        <v>233</v>
      </c>
      <c r="B20" s="87">
        <v>-288000</v>
      </c>
      <c r="C20" s="174"/>
      <c r="D20" s="312" t="s">
        <v>232</v>
      </c>
      <c r="E20" s="315"/>
      <c r="F20" s="315"/>
      <c r="G20" s="315"/>
      <c r="H20" s="315"/>
      <c r="I20" s="315"/>
      <c r="J20" s="315"/>
    </row>
    <row r="21" spans="1:10" ht="18.75" x14ac:dyDescent="0.3">
      <c r="A21" s="55" t="s">
        <v>295</v>
      </c>
      <c r="B21" s="87">
        <v>-4800</v>
      </c>
      <c r="C21" s="296" t="s">
        <v>258</v>
      </c>
      <c r="D21" s="297"/>
      <c r="E21" s="297"/>
      <c r="F21" s="297"/>
      <c r="G21" s="297"/>
      <c r="H21" s="297"/>
      <c r="I21" s="297"/>
      <c r="J21" s="297"/>
    </row>
    <row r="22" spans="1:10" ht="18.75" x14ac:dyDescent="0.3">
      <c r="A22" s="55" t="s">
        <v>249</v>
      </c>
      <c r="B22" s="87">
        <v>-377400</v>
      </c>
      <c r="C22" s="311" t="s">
        <v>267</v>
      </c>
      <c r="D22" s="312"/>
      <c r="E22" s="312"/>
      <c r="F22" s="312"/>
      <c r="G22" s="312"/>
      <c r="H22" s="312"/>
      <c r="I22" s="312"/>
      <c r="J22" s="312"/>
    </row>
    <row r="23" spans="1:10" ht="18.75" x14ac:dyDescent="0.3">
      <c r="A23" s="55" t="s">
        <v>299</v>
      </c>
      <c r="B23" s="87">
        <v>-380300</v>
      </c>
      <c r="C23" s="210"/>
      <c r="D23" s="211"/>
      <c r="E23" s="211"/>
      <c r="F23" s="211"/>
      <c r="G23" s="211"/>
      <c r="H23" s="211"/>
      <c r="I23" s="211"/>
      <c r="J23" s="211"/>
    </row>
    <row r="24" spans="1:10" ht="18.75" x14ac:dyDescent="0.3">
      <c r="A24" s="120" t="s">
        <v>243</v>
      </c>
      <c r="B24" s="68">
        <f>SUM(B19:B23)</f>
        <v>591100</v>
      </c>
      <c r="C24" s="309"/>
      <c r="D24" s="310"/>
      <c r="E24" s="310"/>
      <c r="F24" s="310"/>
      <c r="G24" s="310"/>
      <c r="H24" s="310"/>
      <c r="I24" s="310"/>
      <c r="J24" s="310"/>
    </row>
    <row r="25" spans="1:10" x14ac:dyDescent="0.25">
      <c r="A25" s="206"/>
      <c r="B25" s="206"/>
      <c r="C25" s="206"/>
      <c r="D25" s="206"/>
      <c r="E25" s="206"/>
      <c r="F25" s="206"/>
      <c r="G25" s="206"/>
      <c r="H25" s="206"/>
    </row>
  </sheetData>
  <mergeCells count="16">
    <mergeCell ref="D20:J20"/>
    <mergeCell ref="C21:J21"/>
    <mergeCell ref="C22:J22"/>
    <mergeCell ref="C24:J24"/>
    <mergeCell ref="C12:J12"/>
    <mergeCell ref="C13:I13"/>
    <mergeCell ref="C14:I14"/>
    <mergeCell ref="A15:J15"/>
    <mergeCell ref="A17:J17"/>
    <mergeCell ref="C19:J19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4" sqref="A4:L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62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57" t="s">
        <v>4</v>
      </c>
      <c r="C7" s="5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457600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1057600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112000</v>
      </c>
      <c r="F11" s="18">
        <f t="shared" si="0"/>
        <v>134400</v>
      </c>
      <c r="G11" s="18">
        <f t="shared" si="0"/>
        <v>0</v>
      </c>
      <c r="H11" s="18">
        <f t="shared" si="0"/>
        <v>468000</v>
      </c>
      <c r="I11" s="18"/>
      <c r="J11" s="19"/>
    </row>
    <row r="12" spans="1:12" ht="21" x14ac:dyDescent="0.35">
      <c r="A12" s="20" t="s">
        <v>21</v>
      </c>
      <c r="B12" s="14">
        <f>B11</f>
        <v>1057600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112000</v>
      </c>
      <c r="C13" s="280"/>
      <c r="D13" s="280"/>
      <c r="E13" s="30"/>
      <c r="F13" s="30"/>
      <c r="G13" s="283" t="s">
        <v>71</v>
      </c>
      <c r="H13" s="283"/>
      <c r="I13" s="15">
        <v>80000</v>
      </c>
      <c r="J13" s="30"/>
    </row>
    <row r="14" spans="1:12" ht="15.75" x14ac:dyDescent="0.25">
      <c r="A14" s="55" t="s">
        <v>64</v>
      </c>
      <c r="B14" s="14">
        <v>163000</v>
      </c>
      <c r="C14" s="280"/>
      <c r="D14" s="280"/>
      <c r="E14" s="30"/>
      <c r="F14" s="30"/>
      <c r="G14" s="70"/>
      <c r="H14" s="70"/>
      <c r="I14" s="51"/>
      <c r="J14" s="30"/>
    </row>
    <row r="15" spans="1:12" ht="15.75" x14ac:dyDescent="0.25">
      <c r="A15" s="12" t="s">
        <v>63</v>
      </c>
      <c r="B15" s="14">
        <v>80000</v>
      </c>
      <c r="C15" s="280"/>
      <c r="D15" s="280"/>
      <c r="E15" s="30"/>
      <c r="F15" s="30"/>
      <c r="G15" s="50"/>
      <c r="H15" s="50"/>
      <c r="I15" s="51"/>
      <c r="J15" s="30"/>
    </row>
    <row r="16" spans="1:12" ht="15.75" x14ac:dyDescent="0.25">
      <c r="A16" s="12" t="s">
        <v>55</v>
      </c>
      <c r="B16" s="14">
        <v>300000</v>
      </c>
      <c r="C16" s="23"/>
      <c r="D16" s="31"/>
      <c r="E16" s="31"/>
      <c r="F16" s="31"/>
      <c r="G16" s="29"/>
      <c r="H16" s="31"/>
      <c r="I16" s="31"/>
      <c r="J16" s="31"/>
    </row>
    <row r="17" spans="1:12" ht="15.75" x14ac:dyDescent="0.25">
      <c r="A17" s="52" t="s">
        <v>66</v>
      </c>
      <c r="B17" s="14">
        <v>87600</v>
      </c>
      <c r="C17" s="23"/>
      <c r="D17" s="31"/>
      <c r="E17" s="31"/>
      <c r="F17" s="31"/>
      <c r="G17" s="67"/>
      <c r="H17" s="31"/>
      <c r="I17" s="31"/>
      <c r="J17" s="31"/>
    </row>
    <row r="18" spans="1:12" ht="15.75" x14ac:dyDescent="0.25">
      <c r="A18" s="52" t="s">
        <v>69</v>
      </c>
      <c r="B18" s="14">
        <v>102000</v>
      </c>
      <c r="C18" s="23"/>
      <c r="D18" s="31"/>
      <c r="E18" s="31"/>
      <c r="F18" s="31"/>
      <c r="G18" s="69"/>
      <c r="H18" s="31"/>
      <c r="I18" s="31"/>
      <c r="J18" s="31"/>
    </row>
    <row r="19" spans="1:12" ht="21" customHeight="1" x14ac:dyDescent="0.3">
      <c r="A19" s="54" t="s">
        <v>65</v>
      </c>
      <c r="B19" s="68">
        <f>B12-B13-B14-B15-B16-B17-B18</f>
        <v>213000</v>
      </c>
      <c r="C19" s="23"/>
      <c r="D19" s="31"/>
      <c r="E19" s="31"/>
      <c r="F19" s="31"/>
      <c r="G19" s="29"/>
      <c r="H19" s="31"/>
      <c r="I19" s="31"/>
      <c r="J19" s="31"/>
    </row>
    <row r="20" spans="1:12" ht="16.5" customHeight="1" x14ac:dyDescent="0.25">
      <c r="G20" s="29"/>
      <c r="H20" s="27"/>
    </row>
    <row r="21" spans="1:12" x14ac:dyDescent="0.25">
      <c r="A21" s="281" t="s">
        <v>67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9"/>
      <c r="L21" s="29"/>
    </row>
    <row r="22" spans="1:12" ht="6" customHeight="1" x14ac:dyDescent="0.25">
      <c r="A22" s="282"/>
      <c r="B22" s="282"/>
      <c r="C22" s="282"/>
      <c r="D22" s="282"/>
      <c r="E22" s="282"/>
      <c r="F22" s="282"/>
      <c r="G22" s="282"/>
      <c r="H22" s="282"/>
      <c r="I22" s="282"/>
      <c r="J22" s="282"/>
      <c r="K22" s="29"/>
      <c r="L22" s="29"/>
    </row>
    <row r="23" spans="1:12" ht="5.25" customHeight="1" x14ac:dyDescent="0.25"/>
    <row r="24" spans="1:12" ht="15.75" x14ac:dyDescent="0.25">
      <c r="A24" s="284" t="s">
        <v>68</v>
      </c>
      <c r="B24" s="284"/>
      <c r="C24" s="284"/>
      <c r="D24" s="284"/>
      <c r="E24" s="284"/>
      <c r="F24" s="284"/>
      <c r="G24" s="284"/>
      <c r="H24" s="284"/>
      <c r="I24" s="284"/>
      <c r="J24" s="284"/>
      <c r="K24" s="32"/>
      <c r="L24" s="32"/>
    </row>
    <row r="25" spans="1:12" x14ac:dyDescent="0.25">
      <c r="A25" s="279" t="s">
        <v>70</v>
      </c>
      <c r="B25" s="279"/>
      <c r="C25" s="279"/>
      <c r="D25" s="279"/>
      <c r="E25" s="279"/>
      <c r="F25" s="279"/>
      <c r="G25" s="279"/>
      <c r="H25" s="279"/>
      <c r="I25" s="279"/>
      <c r="J25" s="279"/>
    </row>
    <row r="26" spans="1:12" x14ac:dyDescent="0.25">
      <c r="J26" s="48"/>
    </row>
  </sheetData>
  <mergeCells count="10">
    <mergeCell ref="A25:J25"/>
    <mergeCell ref="A21:J21"/>
    <mergeCell ref="A22:J22"/>
    <mergeCell ref="C3:D3"/>
    <mergeCell ref="A4:L4"/>
    <mergeCell ref="A5:L5"/>
    <mergeCell ref="A6:L6"/>
    <mergeCell ref="C13:D15"/>
    <mergeCell ref="G13:H13"/>
    <mergeCell ref="A24:J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285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213" t="s">
        <v>4</v>
      </c>
      <c r="C7" s="213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840000</v>
      </c>
      <c r="C8" s="12"/>
      <c r="D8" s="13"/>
      <c r="E8" s="118">
        <f>B8*0.1</f>
        <v>84000</v>
      </c>
      <c r="F8" s="11">
        <v>0</v>
      </c>
      <c r="G8" s="13"/>
      <c r="H8" s="14">
        <f>B8-E8</f>
        <v>756000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1077600</v>
      </c>
      <c r="C10" s="18">
        <f t="shared" si="0"/>
        <v>270000</v>
      </c>
      <c r="D10" s="18">
        <f t="shared" si="0"/>
        <v>0</v>
      </c>
      <c r="E10" s="19">
        <f t="shared" si="0"/>
        <v>111000</v>
      </c>
      <c r="F10" s="18">
        <f t="shared" si="0"/>
        <v>32400</v>
      </c>
      <c r="G10" s="18">
        <f t="shared" si="0"/>
        <v>237600</v>
      </c>
      <c r="H10" s="18">
        <f t="shared" si="0"/>
        <v>966600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-111000</v>
      </c>
      <c r="C11" s="280"/>
      <c r="D11" s="280"/>
      <c r="E11" s="215"/>
      <c r="F11" s="215"/>
      <c r="G11" s="285"/>
      <c r="H11" s="285"/>
      <c r="I11" s="51"/>
      <c r="J11" s="215"/>
    </row>
    <row r="12" spans="1:12" ht="15.75" customHeight="1" x14ac:dyDescent="0.3">
      <c r="A12" s="119" t="s">
        <v>286</v>
      </c>
      <c r="B12" s="87">
        <v>-25000</v>
      </c>
      <c r="C12" s="296"/>
      <c r="D12" s="297"/>
      <c r="E12" s="297"/>
      <c r="F12" s="297"/>
      <c r="G12" s="297"/>
      <c r="H12" s="297"/>
      <c r="I12" s="297"/>
      <c r="J12" s="297"/>
    </row>
    <row r="13" spans="1:12" ht="15.75" customHeight="1" x14ac:dyDescent="0.3">
      <c r="A13" s="62" t="s">
        <v>287</v>
      </c>
      <c r="B13" s="87">
        <v>-123000</v>
      </c>
      <c r="C13" s="225"/>
      <c r="D13" s="226"/>
      <c r="E13" s="226"/>
      <c r="F13" s="226"/>
      <c r="G13" s="226"/>
      <c r="H13" s="226"/>
      <c r="I13" s="226"/>
      <c r="J13" s="224"/>
    </row>
    <row r="14" spans="1:12" ht="15.75" customHeight="1" x14ac:dyDescent="0.3">
      <c r="A14" s="62" t="s">
        <v>291</v>
      </c>
      <c r="B14" s="87">
        <v>-788600</v>
      </c>
      <c r="C14" s="312" t="s">
        <v>290</v>
      </c>
      <c r="D14" s="315"/>
      <c r="E14" s="315"/>
      <c r="F14" s="315"/>
      <c r="G14" s="315"/>
      <c r="H14" s="315"/>
      <c r="I14" s="315"/>
      <c r="J14" s="224"/>
    </row>
    <row r="15" spans="1:12" ht="15.75" customHeight="1" x14ac:dyDescent="0.3">
      <c r="A15" s="62" t="s">
        <v>292</v>
      </c>
      <c r="B15" s="87">
        <f>SUM(B10:B14)</f>
        <v>30000</v>
      </c>
      <c r="C15" s="312" t="s">
        <v>293</v>
      </c>
      <c r="D15" s="315"/>
      <c r="E15" s="315"/>
      <c r="F15" s="315"/>
      <c r="G15" s="315"/>
      <c r="H15" s="315"/>
      <c r="I15" s="315"/>
      <c r="J15" s="217"/>
    </row>
    <row r="16" spans="1:12" ht="24" customHeight="1" x14ac:dyDescent="0.3">
      <c r="A16" s="316" t="s">
        <v>236</v>
      </c>
      <c r="B16" s="316"/>
      <c r="C16" s="316"/>
      <c r="D16" s="316"/>
      <c r="E16" s="316"/>
      <c r="F16" s="316"/>
      <c r="G16" s="316"/>
      <c r="H16" s="316"/>
      <c r="I16" s="316"/>
      <c r="J16" s="316"/>
    </row>
    <row r="17" spans="1:12" ht="12.75" customHeight="1" x14ac:dyDescent="0.3">
      <c r="A17" s="89"/>
      <c r="B17" s="127"/>
      <c r="C17" s="23"/>
      <c r="D17" s="31"/>
      <c r="E17" s="31"/>
      <c r="F17" s="31"/>
      <c r="G17" s="214"/>
      <c r="H17" s="31"/>
      <c r="I17" s="31"/>
      <c r="J17" s="31"/>
      <c r="L17" s="48"/>
    </row>
    <row r="18" spans="1:12" ht="15.75" x14ac:dyDescent="0.25">
      <c r="A18" s="286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</row>
    <row r="19" spans="1:12" ht="4.5" customHeight="1" x14ac:dyDescent="0.25"/>
    <row r="20" spans="1:12" ht="18.75" x14ac:dyDescent="0.3">
      <c r="A20" s="120" t="s">
        <v>218</v>
      </c>
      <c r="B20" s="68">
        <v>1641600</v>
      </c>
      <c r="C20" s="313" t="s">
        <v>222</v>
      </c>
      <c r="D20" s="314"/>
      <c r="E20" s="314"/>
      <c r="F20" s="314"/>
      <c r="G20" s="314"/>
      <c r="H20" s="314"/>
      <c r="I20" s="314"/>
      <c r="J20" s="314"/>
    </row>
    <row r="21" spans="1:12" ht="18.75" x14ac:dyDescent="0.3">
      <c r="A21" s="120" t="s">
        <v>233</v>
      </c>
      <c r="B21" s="87">
        <v>-288000</v>
      </c>
      <c r="C21" s="174"/>
      <c r="D21" s="312" t="s">
        <v>232</v>
      </c>
      <c r="E21" s="315"/>
      <c r="F21" s="315"/>
      <c r="G21" s="315"/>
      <c r="H21" s="315"/>
      <c r="I21" s="315"/>
      <c r="J21" s="315"/>
    </row>
    <row r="22" spans="1:12" ht="18.75" x14ac:dyDescent="0.3">
      <c r="A22" s="55" t="s">
        <v>296</v>
      </c>
      <c r="B22" s="87">
        <v>-4200</v>
      </c>
      <c r="C22" s="296" t="s">
        <v>258</v>
      </c>
      <c r="D22" s="297"/>
      <c r="E22" s="297"/>
      <c r="F22" s="297"/>
      <c r="G22" s="297"/>
      <c r="H22" s="297"/>
      <c r="I22" s="297"/>
      <c r="J22" s="297"/>
    </row>
    <row r="23" spans="1:12" ht="18.75" x14ac:dyDescent="0.3">
      <c r="A23" s="17" t="s">
        <v>249</v>
      </c>
      <c r="B23" s="87">
        <v>-377400</v>
      </c>
      <c r="C23" s="311" t="s">
        <v>267</v>
      </c>
      <c r="D23" s="312"/>
      <c r="E23" s="312"/>
      <c r="F23" s="312"/>
      <c r="G23" s="312"/>
      <c r="H23" s="312"/>
      <c r="I23" s="312"/>
      <c r="J23" s="312"/>
    </row>
    <row r="24" spans="1:12" ht="18.75" x14ac:dyDescent="0.3">
      <c r="A24" s="17" t="s">
        <v>300</v>
      </c>
      <c r="B24" s="87">
        <v>-507500</v>
      </c>
      <c r="C24" s="216"/>
      <c r="D24" s="217"/>
      <c r="E24" s="217"/>
      <c r="F24" s="217"/>
      <c r="G24" s="217"/>
      <c r="H24" s="217"/>
      <c r="I24" s="217"/>
      <c r="J24" s="217"/>
    </row>
    <row r="25" spans="1:12" ht="18.75" x14ac:dyDescent="0.3">
      <c r="A25" s="17" t="s">
        <v>243</v>
      </c>
      <c r="B25" s="68">
        <f>SUM(B20:B24)</f>
        <v>464500</v>
      </c>
      <c r="C25" s="309"/>
      <c r="D25" s="310"/>
      <c r="E25" s="310"/>
      <c r="F25" s="310"/>
      <c r="G25" s="310"/>
      <c r="H25" s="310"/>
      <c r="I25" s="310"/>
      <c r="J25" s="310"/>
    </row>
    <row r="27" spans="1:12" x14ac:dyDescent="0.25">
      <c r="A27" s="212"/>
      <c r="B27" s="212"/>
      <c r="C27" s="212"/>
      <c r="D27" s="212"/>
      <c r="E27" s="212"/>
      <c r="F27" s="212"/>
      <c r="G27" s="212"/>
      <c r="H27" s="212"/>
    </row>
  </sheetData>
  <mergeCells count="16">
    <mergeCell ref="D21:J21"/>
    <mergeCell ref="C22:J22"/>
    <mergeCell ref="C23:J23"/>
    <mergeCell ref="C25:J25"/>
    <mergeCell ref="C12:J12"/>
    <mergeCell ref="C15:I15"/>
    <mergeCell ref="A16:J16"/>
    <mergeCell ref="A18:J18"/>
    <mergeCell ref="C20:J20"/>
    <mergeCell ref="C14:I14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activeCell="C28" sqref="C2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289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219" t="s">
        <v>4</v>
      </c>
      <c r="C7" s="219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1060000</v>
      </c>
      <c r="C8" s="12"/>
      <c r="D8" s="13"/>
      <c r="E8" s="118">
        <f>B8*0.1</f>
        <v>106000</v>
      </c>
      <c r="F8" s="11">
        <v>0</v>
      </c>
      <c r="G8" s="13"/>
      <c r="H8" s="14">
        <f>B8-E8</f>
        <v>954000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1297600</v>
      </c>
      <c r="C10" s="18">
        <f t="shared" si="0"/>
        <v>270000</v>
      </c>
      <c r="D10" s="18">
        <f t="shared" si="0"/>
        <v>0</v>
      </c>
      <c r="E10" s="19">
        <f t="shared" si="0"/>
        <v>133000</v>
      </c>
      <c r="F10" s="18">
        <f t="shared" si="0"/>
        <v>32400</v>
      </c>
      <c r="G10" s="18">
        <f t="shared" si="0"/>
        <v>237600</v>
      </c>
      <c r="H10" s="18">
        <f t="shared" si="0"/>
        <v>1164600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-133000</v>
      </c>
      <c r="C11" s="280"/>
      <c r="D11" s="280"/>
      <c r="E11" s="221"/>
      <c r="F11" s="221"/>
      <c r="G11" s="285"/>
      <c r="H11" s="285"/>
      <c r="I11" s="51"/>
      <c r="J11" s="221"/>
    </row>
    <row r="12" spans="1:12" ht="19.5" customHeight="1" x14ac:dyDescent="0.3">
      <c r="A12" s="136" t="s">
        <v>304</v>
      </c>
      <c r="B12" s="154">
        <v>-500000</v>
      </c>
      <c r="C12" s="312" t="s">
        <v>305</v>
      </c>
      <c r="D12" s="315"/>
      <c r="E12" s="315"/>
      <c r="F12" s="315"/>
      <c r="G12" s="315"/>
      <c r="H12" s="315"/>
      <c r="I12" s="51"/>
      <c r="J12" s="228"/>
    </row>
    <row r="13" spans="1:12" ht="19.5" customHeight="1" x14ac:dyDescent="0.3">
      <c r="A13" s="136" t="s">
        <v>306</v>
      </c>
      <c r="B13" s="154">
        <v>-180000</v>
      </c>
      <c r="C13" s="312" t="s">
        <v>307</v>
      </c>
      <c r="D13" s="315"/>
      <c r="E13" s="315"/>
      <c r="F13" s="315"/>
      <c r="G13" s="315"/>
      <c r="H13" s="315"/>
      <c r="I13" s="312"/>
      <c r="J13" s="315"/>
      <c r="K13" s="315"/>
    </row>
    <row r="14" spans="1:12" ht="15.75" customHeight="1" x14ac:dyDescent="0.3">
      <c r="A14" s="62" t="s">
        <v>302</v>
      </c>
      <c r="B14" s="87">
        <v>-123000</v>
      </c>
      <c r="C14" s="312" t="s">
        <v>301</v>
      </c>
      <c r="D14" s="315"/>
      <c r="E14" s="315"/>
      <c r="F14" s="315"/>
      <c r="G14" s="315"/>
      <c r="H14" s="315"/>
      <c r="I14" s="315"/>
      <c r="J14" s="223"/>
    </row>
    <row r="15" spans="1:12" ht="15.75" customHeight="1" x14ac:dyDescent="0.3">
      <c r="A15" s="62" t="s">
        <v>308</v>
      </c>
      <c r="B15" s="87">
        <f>SUM(B10:B14)</f>
        <v>361600</v>
      </c>
      <c r="C15" s="312" t="s">
        <v>309</v>
      </c>
      <c r="D15" s="315"/>
      <c r="E15" s="315"/>
      <c r="F15" s="315"/>
      <c r="G15" s="315"/>
      <c r="H15" s="315"/>
      <c r="I15" s="315"/>
      <c r="J15" s="223"/>
    </row>
    <row r="16" spans="1:12" ht="24" customHeight="1" x14ac:dyDescent="0.3">
      <c r="A16" s="316" t="s">
        <v>236</v>
      </c>
      <c r="B16" s="316"/>
      <c r="C16" s="316"/>
      <c r="D16" s="316"/>
      <c r="E16" s="316"/>
      <c r="F16" s="316"/>
      <c r="G16" s="316"/>
      <c r="H16" s="316"/>
      <c r="I16" s="316"/>
      <c r="J16" s="316"/>
    </row>
    <row r="17" spans="1:10" ht="12.75" customHeight="1" x14ac:dyDescent="0.3">
      <c r="A17" s="89"/>
      <c r="B17" s="127"/>
      <c r="C17" s="23"/>
      <c r="D17" s="31"/>
      <c r="E17" s="31"/>
      <c r="F17" s="31"/>
      <c r="G17" s="220"/>
      <c r="H17" s="31"/>
      <c r="I17" s="31"/>
      <c r="J17" s="31"/>
    </row>
    <row r="18" spans="1:10" ht="15.75" x14ac:dyDescent="0.25">
      <c r="A18" s="286" t="s">
        <v>117</v>
      </c>
      <c r="B18" s="286"/>
      <c r="C18" s="286"/>
      <c r="D18" s="286"/>
      <c r="E18" s="286"/>
      <c r="F18" s="286"/>
      <c r="G18" s="286"/>
      <c r="H18" s="286"/>
      <c r="I18" s="286"/>
      <c r="J18" s="286"/>
    </row>
    <row r="19" spans="1:10" ht="4.5" customHeight="1" x14ac:dyDescent="0.25"/>
    <row r="20" spans="1:10" ht="18.75" x14ac:dyDescent="0.3">
      <c r="A20" s="120" t="s">
        <v>218</v>
      </c>
      <c r="B20" s="68">
        <v>1641600</v>
      </c>
      <c r="C20" s="313" t="s">
        <v>222</v>
      </c>
      <c r="D20" s="314"/>
      <c r="E20" s="314"/>
      <c r="F20" s="314"/>
      <c r="G20" s="314"/>
      <c r="H20" s="314"/>
      <c r="I20" s="314"/>
      <c r="J20" s="314"/>
    </row>
    <row r="21" spans="1:10" ht="18.75" x14ac:dyDescent="0.3">
      <c r="A21" s="120" t="s">
        <v>233</v>
      </c>
      <c r="B21" s="87">
        <v>-288000</v>
      </c>
      <c r="C21" s="174"/>
      <c r="D21" s="312" t="s">
        <v>232</v>
      </c>
      <c r="E21" s="315"/>
      <c r="F21" s="315"/>
      <c r="G21" s="315"/>
      <c r="H21" s="315"/>
      <c r="I21" s="315"/>
      <c r="J21" s="315"/>
    </row>
    <row r="22" spans="1:10" ht="18.75" x14ac:dyDescent="0.3">
      <c r="A22" s="55" t="s">
        <v>343</v>
      </c>
      <c r="B22" s="87">
        <v>-4200</v>
      </c>
      <c r="C22" s="296" t="s">
        <v>258</v>
      </c>
      <c r="D22" s="297"/>
      <c r="E22" s="297"/>
      <c r="F22" s="297"/>
      <c r="G22" s="297"/>
      <c r="H22" s="297"/>
      <c r="I22" s="297"/>
      <c r="J22" s="297"/>
    </row>
    <row r="23" spans="1:10" ht="18.75" x14ac:dyDescent="0.3">
      <c r="A23" s="55" t="s">
        <v>249</v>
      </c>
      <c r="B23" s="87">
        <v>-377400</v>
      </c>
      <c r="C23" s="311" t="s">
        <v>267</v>
      </c>
      <c r="D23" s="312"/>
      <c r="E23" s="312"/>
      <c r="F23" s="312"/>
      <c r="G23" s="312"/>
      <c r="H23" s="312"/>
      <c r="I23" s="312"/>
      <c r="J23" s="312"/>
    </row>
    <row r="24" spans="1:10" ht="18.75" x14ac:dyDescent="0.3">
      <c r="A24" s="55" t="s">
        <v>303</v>
      </c>
      <c r="B24" s="87"/>
      <c r="C24" s="222"/>
      <c r="D24" s="223"/>
      <c r="E24" s="223"/>
      <c r="F24" s="223"/>
      <c r="G24" s="223"/>
      <c r="H24" s="223"/>
      <c r="I24" s="223"/>
      <c r="J24" s="223"/>
    </row>
    <row r="25" spans="1:10" ht="18.75" x14ac:dyDescent="0.3">
      <c r="A25" s="120" t="s">
        <v>243</v>
      </c>
      <c r="B25" s="68">
        <f>SUM(B20:B24)</f>
        <v>972000</v>
      </c>
      <c r="C25" s="309"/>
      <c r="D25" s="310"/>
      <c r="E25" s="310"/>
      <c r="F25" s="310"/>
      <c r="G25" s="310"/>
      <c r="H25" s="310"/>
      <c r="I25" s="310"/>
      <c r="J25" s="310"/>
    </row>
    <row r="27" spans="1:10" x14ac:dyDescent="0.25">
      <c r="A27" s="218"/>
      <c r="B27" s="218"/>
      <c r="C27" s="218"/>
      <c r="D27" s="218"/>
      <c r="E27" s="218"/>
      <c r="F27" s="218"/>
      <c r="G27" s="218"/>
      <c r="H27" s="218"/>
    </row>
  </sheetData>
  <mergeCells count="18">
    <mergeCell ref="C13:H13"/>
    <mergeCell ref="I13:K13"/>
    <mergeCell ref="D21:J21"/>
    <mergeCell ref="C22:J22"/>
    <mergeCell ref="C23:J23"/>
    <mergeCell ref="C25:J25"/>
    <mergeCell ref="C14:I14"/>
    <mergeCell ref="C15:I15"/>
    <mergeCell ref="A16:J16"/>
    <mergeCell ref="A18:J18"/>
    <mergeCell ref="C20:J20"/>
    <mergeCell ref="C12:H12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zoomScaleNormal="100" workbookViewId="0">
      <selection activeCell="B15" sqref="B1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310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230" t="s">
        <v>4</v>
      </c>
      <c r="C7" s="230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840000</v>
      </c>
      <c r="C8" s="12"/>
      <c r="D8" s="13"/>
      <c r="E8" s="118">
        <f>B8*0.1</f>
        <v>84000</v>
      </c>
      <c r="F8" s="11">
        <v>0</v>
      </c>
      <c r="G8" s="13"/>
      <c r="H8" s="14">
        <f>B8-E8</f>
        <v>756000</v>
      </c>
      <c r="I8" s="15">
        <v>1360800</v>
      </c>
      <c r="J8" s="16"/>
    </row>
    <row r="9" spans="1:12" ht="18.75" x14ac:dyDescent="0.3">
      <c r="A9" s="17" t="s">
        <v>158</v>
      </c>
      <c r="B9" s="154">
        <v>140800</v>
      </c>
      <c r="C9" s="11">
        <v>160000</v>
      </c>
      <c r="D9" s="11"/>
      <c r="E9" s="11">
        <f>C9*0.1</f>
        <v>16000</v>
      </c>
      <c r="F9" s="11">
        <f>C9*0.12</f>
        <v>19200</v>
      </c>
      <c r="G9" s="147">
        <f>C9-F9</f>
        <v>140800</v>
      </c>
      <c r="H9" s="14">
        <f>G9-E9</f>
        <v>124800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980800</v>
      </c>
      <c r="C10" s="18">
        <f t="shared" si="0"/>
        <v>160000</v>
      </c>
      <c r="D10" s="18">
        <f t="shared" si="0"/>
        <v>0</v>
      </c>
      <c r="E10" s="19">
        <f t="shared" si="0"/>
        <v>100000</v>
      </c>
      <c r="F10" s="18">
        <f t="shared" si="0"/>
        <v>19200</v>
      </c>
      <c r="G10" s="18">
        <f t="shared" si="0"/>
        <v>140800</v>
      </c>
      <c r="H10" s="18">
        <f t="shared" si="0"/>
        <v>880800</v>
      </c>
      <c r="I10" s="18"/>
      <c r="J10" s="19"/>
    </row>
    <row r="11" spans="1:12" ht="15.75" customHeight="1" x14ac:dyDescent="0.3">
      <c r="A11" s="136" t="s">
        <v>22</v>
      </c>
      <c r="B11" s="154">
        <f>-(D10+E10)</f>
        <v>-100000</v>
      </c>
      <c r="C11" s="321"/>
      <c r="D11" s="321"/>
      <c r="E11" s="239"/>
      <c r="F11" s="239"/>
      <c r="G11" s="322"/>
      <c r="H11" s="322"/>
      <c r="I11" s="240"/>
      <c r="J11" s="239"/>
      <c r="K11" s="241"/>
    </row>
    <row r="12" spans="1:12" ht="16.5" customHeight="1" x14ac:dyDescent="0.3">
      <c r="A12" s="136" t="s">
        <v>322</v>
      </c>
      <c r="B12" s="154">
        <v>600000</v>
      </c>
      <c r="C12" s="311" t="s">
        <v>324</v>
      </c>
      <c r="D12" s="312"/>
      <c r="E12" s="312"/>
      <c r="F12" s="312"/>
      <c r="G12" s="312"/>
      <c r="H12" s="312"/>
      <c r="I12" s="312"/>
      <c r="J12" s="312"/>
      <c r="K12" s="241"/>
    </row>
    <row r="13" spans="1:12" ht="15.75" customHeight="1" x14ac:dyDescent="0.3">
      <c r="A13" s="136" t="s">
        <v>323</v>
      </c>
      <c r="B13" s="154">
        <v>210000</v>
      </c>
      <c r="C13" s="225" t="s">
        <v>325</v>
      </c>
      <c r="D13" s="226"/>
      <c r="E13" s="226"/>
      <c r="F13" s="226"/>
      <c r="G13" s="226"/>
      <c r="H13" s="226"/>
      <c r="I13" s="225"/>
      <c r="J13" s="226"/>
      <c r="K13" s="241"/>
    </row>
    <row r="14" spans="1:12" ht="16.5" customHeight="1" x14ac:dyDescent="0.3">
      <c r="A14" s="136" t="s">
        <v>313</v>
      </c>
      <c r="B14" s="154">
        <v>-500000</v>
      </c>
      <c r="C14" s="311" t="s">
        <v>328</v>
      </c>
      <c r="D14" s="312"/>
      <c r="E14" s="312"/>
      <c r="F14" s="312"/>
      <c r="G14" s="312"/>
      <c r="H14" s="312"/>
      <c r="I14" s="312"/>
      <c r="J14" s="312"/>
      <c r="K14" s="241"/>
    </row>
    <row r="15" spans="1:12" ht="15.75" customHeight="1" x14ac:dyDescent="0.3">
      <c r="A15" s="136" t="s">
        <v>316</v>
      </c>
      <c r="B15" s="154">
        <v>-124500</v>
      </c>
      <c r="C15" s="311" t="s">
        <v>333</v>
      </c>
      <c r="D15" s="312"/>
      <c r="E15" s="312"/>
      <c r="F15" s="312"/>
      <c r="G15" s="312"/>
      <c r="H15" s="312"/>
      <c r="I15" s="312"/>
      <c r="J15" s="312"/>
      <c r="K15" s="241"/>
    </row>
    <row r="16" spans="1:12" ht="15.75" customHeight="1" x14ac:dyDescent="0.3">
      <c r="A16" s="136" t="s">
        <v>317</v>
      </c>
      <c r="B16" s="154">
        <v>-185000</v>
      </c>
      <c r="C16" s="311" t="s">
        <v>334</v>
      </c>
      <c r="D16" s="312"/>
      <c r="E16" s="312"/>
      <c r="F16" s="312"/>
      <c r="G16" s="312"/>
      <c r="H16" s="312"/>
      <c r="I16" s="312"/>
      <c r="J16" s="312"/>
      <c r="K16" s="241"/>
    </row>
    <row r="17" spans="1:11" ht="18" customHeight="1" x14ac:dyDescent="0.3">
      <c r="A17" s="136" t="s">
        <v>318</v>
      </c>
      <c r="B17" s="154">
        <v>-357850</v>
      </c>
      <c r="C17" s="311" t="s">
        <v>335</v>
      </c>
      <c r="D17" s="312"/>
      <c r="E17" s="312"/>
      <c r="F17" s="312"/>
      <c r="G17" s="312"/>
      <c r="H17" s="312"/>
      <c r="I17" s="312"/>
      <c r="J17" s="312"/>
      <c r="K17" s="241"/>
    </row>
    <row r="18" spans="1:11" ht="16.5" customHeight="1" x14ac:dyDescent="0.3">
      <c r="A18" s="136" t="s">
        <v>336</v>
      </c>
      <c r="B18" s="154">
        <v>-1171750</v>
      </c>
      <c r="C18" s="311" t="s">
        <v>337</v>
      </c>
      <c r="D18" s="312"/>
      <c r="E18" s="312"/>
      <c r="F18" s="312"/>
      <c r="G18" s="312"/>
      <c r="H18" s="312"/>
      <c r="I18" s="312"/>
      <c r="J18" s="312"/>
      <c r="K18" s="241"/>
    </row>
    <row r="19" spans="1:11" ht="19.5" customHeight="1" x14ac:dyDescent="0.3">
      <c r="A19" s="136" t="s">
        <v>319</v>
      </c>
      <c r="B19" s="154">
        <v>-350500</v>
      </c>
      <c r="C19" s="311" t="s">
        <v>338</v>
      </c>
      <c r="D19" s="312"/>
      <c r="E19" s="312"/>
      <c r="F19" s="312"/>
      <c r="G19" s="312"/>
      <c r="H19" s="312"/>
      <c r="I19" s="312"/>
      <c r="J19" s="312"/>
      <c r="K19" s="241"/>
    </row>
    <row r="20" spans="1:11" ht="16.5" customHeight="1" x14ac:dyDescent="0.3">
      <c r="A20" s="136" t="s">
        <v>321</v>
      </c>
      <c r="B20" s="154">
        <v>-85000</v>
      </c>
      <c r="C20" s="311" t="s">
        <v>339</v>
      </c>
      <c r="D20" s="312"/>
      <c r="E20" s="312"/>
      <c r="F20" s="312"/>
      <c r="G20" s="312"/>
      <c r="H20" s="312"/>
      <c r="I20" s="312"/>
      <c r="J20" s="312"/>
      <c r="K20" s="241"/>
    </row>
    <row r="21" spans="1:11" ht="19.5" customHeight="1" x14ac:dyDescent="0.3">
      <c r="A21" s="136" t="s">
        <v>320</v>
      </c>
      <c r="B21" s="154">
        <v>-339000</v>
      </c>
      <c r="C21" s="311" t="s">
        <v>340</v>
      </c>
      <c r="D21" s="312"/>
      <c r="E21" s="312"/>
      <c r="F21" s="312"/>
      <c r="G21" s="312"/>
      <c r="H21" s="312"/>
      <c r="I21" s="312"/>
      <c r="J21" s="312"/>
      <c r="K21" s="241"/>
    </row>
    <row r="22" spans="1:11" ht="19.5" customHeight="1" x14ac:dyDescent="0.3">
      <c r="A22" s="136" t="s">
        <v>326</v>
      </c>
      <c r="B22" s="154">
        <v>-75000</v>
      </c>
      <c r="C22" s="311" t="s">
        <v>327</v>
      </c>
      <c r="D22" s="312"/>
      <c r="E22" s="312"/>
      <c r="F22" s="312"/>
      <c r="G22" s="312"/>
      <c r="H22" s="312"/>
      <c r="I22" s="312"/>
      <c r="J22" s="312"/>
      <c r="K22" s="241"/>
    </row>
    <row r="23" spans="1:11" ht="19.5" customHeight="1" x14ac:dyDescent="0.3">
      <c r="A23" s="136" t="s">
        <v>314</v>
      </c>
      <c r="B23" s="154">
        <v>-66092</v>
      </c>
      <c r="C23" s="312" t="s">
        <v>315</v>
      </c>
      <c r="D23" s="315"/>
      <c r="E23" s="315"/>
      <c r="F23" s="315"/>
      <c r="G23" s="315"/>
      <c r="H23" s="315"/>
      <c r="I23" s="312"/>
      <c r="J23" s="315"/>
      <c r="K23" s="315"/>
    </row>
    <row r="24" spans="1:11" ht="15.75" customHeight="1" x14ac:dyDescent="0.3">
      <c r="A24" s="62" t="s">
        <v>311</v>
      </c>
      <c r="B24" s="87">
        <v>-123000</v>
      </c>
      <c r="C24" s="312" t="s">
        <v>312</v>
      </c>
      <c r="D24" s="315"/>
      <c r="E24" s="315"/>
      <c r="F24" s="315"/>
      <c r="G24" s="315"/>
      <c r="H24" s="315"/>
      <c r="I24" s="315"/>
      <c r="J24" s="238"/>
      <c r="K24" s="241"/>
    </row>
    <row r="25" spans="1:11" ht="15.75" customHeight="1" x14ac:dyDescent="0.3">
      <c r="A25" s="62" t="s">
        <v>341</v>
      </c>
      <c r="B25" s="87">
        <f>SUM(B10:B24)</f>
        <v>-1686892</v>
      </c>
      <c r="C25" s="312"/>
      <c r="D25" s="315"/>
      <c r="E25" s="315"/>
      <c r="F25" s="315"/>
      <c r="G25" s="315"/>
      <c r="H25" s="315"/>
      <c r="I25" s="315"/>
      <c r="J25" s="238"/>
      <c r="K25" s="241"/>
    </row>
    <row r="26" spans="1:11" ht="6.75" customHeight="1" x14ac:dyDescent="0.3">
      <c r="A26" s="89"/>
      <c r="B26" s="127"/>
      <c r="C26" s="23"/>
      <c r="D26" s="31"/>
      <c r="E26" s="31"/>
      <c r="F26" s="31"/>
      <c r="G26" s="231"/>
      <c r="H26" s="31"/>
      <c r="I26" s="31"/>
      <c r="J26" s="31"/>
    </row>
    <row r="27" spans="1:11" ht="15.75" x14ac:dyDescent="0.25">
      <c r="A27" s="286" t="s">
        <v>117</v>
      </c>
      <c r="B27" s="286"/>
      <c r="C27" s="286"/>
      <c r="D27" s="286"/>
      <c r="E27" s="286"/>
      <c r="F27" s="286"/>
      <c r="G27" s="286"/>
      <c r="H27" s="286"/>
      <c r="I27" s="286"/>
      <c r="J27" s="286"/>
    </row>
    <row r="28" spans="1:11" ht="18.75" x14ac:dyDescent="0.3">
      <c r="A28" s="120" t="s">
        <v>218</v>
      </c>
      <c r="B28" s="68">
        <v>1641600</v>
      </c>
      <c r="C28" s="313" t="s">
        <v>222</v>
      </c>
      <c r="D28" s="314"/>
      <c r="E28" s="314"/>
      <c r="F28" s="314"/>
      <c r="G28" s="314"/>
      <c r="H28" s="314"/>
      <c r="I28" s="314"/>
      <c r="J28" s="314"/>
    </row>
    <row r="29" spans="1:11" ht="15" customHeight="1" x14ac:dyDescent="0.3">
      <c r="A29" s="120" t="s">
        <v>233</v>
      </c>
      <c r="B29" s="87">
        <v>-288000</v>
      </c>
      <c r="C29" s="174"/>
      <c r="D29" s="312" t="s">
        <v>342</v>
      </c>
      <c r="E29" s="312"/>
      <c r="F29" s="312"/>
      <c r="G29" s="312"/>
      <c r="H29" s="312"/>
      <c r="I29" s="312"/>
      <c r="J29" s="312"/>
    </row>
    <row r="30" spans="1:11" ht="15.75" customHeight="1" x14ac:dyDescent="0.3">
      <c r="A30" s="55" t="s">
        <v>296</v>
      </c>
      <c r="B30" s="87">
        <v>-4200</v>
      </c>
      <c r="C30" s="296" t="s">
        <v>258</v>
      </c>
      <c r="D30" s="297"/>
      <c r="E30" s="297"/>
      <c r="F30" s="297"/>
      <c r="G30" s="297"/>
      <c r="H30" s="297"/>
      <c r="I30" s="297"/>
      <c r="J30" s="297"/>
    </row>
    <row r="31" spans="1:11" ht="15.75" customHeight="1" x14ac:dyDescent="0.3">
      <c r="A31" s="55" t="s">
        <v>249</v>
      </c>
      <c r="B31" s="87">
        <v>-377400</v>
      </c>
      <c r="C31" s="311" t="s">
        <v>267</v>
      </c>
      <c r="D31" s="312"/>
      <c r="E31" s="312"/>
      <c r="F31" s="312"/>
      <c r="G31" s="312"/>
      <c r="H31" s="312"/>
      <c r="I31" s="312"/>
      <c r="J31" s="312"/>
    </row>
    <row r="32" spans="1:11" ht="13.5" customHeight="1" x14ac:dyDescent="0.3">
      <c r="A32" s="55" t="s">
        <v>344</v>
      </c>
      <c r="B32" s="87"/>
      <c r="C32" s="232"/>
      <c r="D32" s="233"/>
      <c r="E32" s="233"/>
      <c r="F32" s="233"/>
      <c r="G32" s="233"/>
      <c r="H32" s="233"/>
      <c r="I32" s="233"/>
      <c r="J32" s="233"/>
    </row>
    <row r="33" spans="1:10" ht="18.75" x14ac:dyDescent="0.3">
      <c r="A33" s="120" t="s">
        <v>243</v>
      </c>
      <c r="B33" s="68">
        <f>SUM(B28:B32)</f>
        <v>972000</v>
      </c>
      <c r="C33" s="309"/>
      <c r="D33" s="310"/>
      <c r="E33" s="310"/>
      <c r="F33" s="310"/>
      <c r="G33" s="310"/>
      <c r="H33" s="310"/>
      <c r="I33" s="310"/>
      <c r="J33" s="310"/>
    </row>
    <row r="35" spans="1:10" x14ac:dyDescent="0.25">
      <c r="A35" s="229"/>
      <c r="B35" s="248"/>
      <c r="C35" s="229"/>
      <c r="D35" s="229"/>
      <c r="E35" s="229"/>
      <c r="F35" s="229"/>
      <c r="G35" s="229"/>
      <c r="H35" s="229"/>
    </row>
  </sheetData>
  <mergeCells count="26">
    <mergeCell ref="C33:J33"/>
    <mergeCell ref="C23:H23"/>
    <mergeCell ref="I23:K23"/>
    <mergeCell ref="C24:I24"/>
    <mergeCell ref="C25:I25"/>
    <mergeCell ref="A27:J27"/>
    <mergeCell ref="C31:J31"/>
    <mergeCell ref="C30:J30"/>
    <mergeCell ref="D29:J29"/>
    <mergeCell ref="C28:J28"/>
    <mergeCell ref="C3:D3"/>
    <mergeCell ref="A4:L4"/>
    <mergeCell ref="A5:L5"/>
    <mergeCell ref="A6:L6"/>
    <mergeCell ref="C11:D11"/>
    <mergeCell ref="G11:H11"/>
    <mergeCell ref="C12:J12"/>
    <mergeCell ref="C15:J15"/>
    <mergeCell ref="C16:J16"/>
    <mergeCell ref="C17:J17"/>
    <mergeCell ref="C18:J18"/>
    <mergeCell ref="C19:J19"/>
    <mergeCell ref="C21:J21"/>
    <mergeCell ref="C20:J20"/>
    <mergeCell ref="C22:J22"/>
    <mergeCell ref="C14:J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0" zoomScaleNormal="100" workbookViewId="0">
      <selection activeCell="K17" sqref="K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  <col min="11" max="11" width="15.140625" bestFit="1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345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243" t="s">
        <v>4</v>
      </c>
      <c r="C7" s="243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840000</v>
      </c>
      <c r="C8" s="12"/>
      <c r="D8" s="13"/>
      <c r="E8" s="118">
        <f>B8*0.1</f>
        <v>84000</v>
      </c>
      <c r="F8" s="11">
        <v>0</v>
      </c>
      <c r="G8" s="13"/>
      <c r="H8" s="14">
        <f>B8-E8</f>
        <v>756000</v>
      </c>
      <c r="I8" s="15">
        <v>1360800</v>
      </c>
      <c r="J8" s="16"/>
    </row>
    <row r="9" spans="1:12" ht="18.75" x14ac:dyDescent="0.3">
      <c r="A9" s="17" t="s">
        <v>158</v>
      </c>
      <c r="B9" s="154">
        <v>140800</v>
      </c>
      <c r="C9" s="11">
        <v>160000</v>
      </c>
      <c r="D9" s="11"/>
      <c r="E9" s="11">
        <f>C9*0.1</f>
        <v>16000</v>
      </c>
      <c r="F9" s="11">
        <f>C9*0.12</f>
        <v>19200</v>
      </c>
      <c r="G9" s="147">
        <f>C9-F9</f>
        <v>140800</v>
      </c>
      <c r="H9" s="14">
        <f>G9-E9</f>
        <v>124800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980800</v>
      </c>
      <c r="C10" s="18">
        <f t="shared" si="0"/>
        <v>160000</v>
      </c>
      <c r="D10" s="18">
        <f t="shared" si="0"/>
        <v>0</v>
      </c>
      <c r="E10" s="19">
        <f t="shared" si="0"/>
        <v>100000</v>
      </c>
      <c r="F10" s="18">
        <f t="shared" si="0"/>
        <v>19200</v>
      </c>
      <c r="G10" s="18">
        <f t="shared" si="0"/>
        <v>140800</v>
      </c>
      <c r="H10" s="18">
        <f t="shared" si="0"/>
        <v>880800</v>
      </c>
      <c r="I10" s="18"/>
      <c r="J10" s="19"/>
    </row>
    <row r="11" spans="1:12" ht="15.75" customHeight="1" x14ac:dyDescent="0.3">
      <c r="A11" s="136" t="s">
        <v>22</v>
      </c>
      <c r="B11" s="154">
        <f>-(D10+E10)</f>
        <v>-100000</v>
      </c>
      <c r="C11" s="321"/>
      <c r="D11" s="321"/>
      <c r="E11" s="247"/>
      <c r="F11" s="247"/>
      <c r="G11" s="322"/>
      <c r="H11" s="322"/>
      <c r="I11" s="240"/>
      <c r="J11" s="247"/>
      <c r="K11" s="241"/>
    </row>
    <row r="12" spans="1:12" ht="16.5" customHeight="1" x14ac:dyDescent="0.3">
      <c r="A12" s="136" t="s">
        <v>322</v>
      </c>
      <c r="B12" s="154">
        <v>600000</v>
      </c>
      <c r="C12" s="311" t="s">
        <v>324</v>
      </c>
      <c r="D12" s="312"/>
      <c r="E12" s="312"/>
      <c r="F12" s="312"/>
      <c r="G12" s="312"/>
      <c r="H12" s="312"/>
      <c r="I12" s="312"/>
      <c r="J12" s="312"/>
      <c r="K12" s="241"/>
    </row>
    <row r="13" spans="1:12" ht="15.75" customHeight="1" x14ac:dyDescent="0.3">
      <c r="A13" s="136" t="s">
        <v>323</v>
      </c>
      <c r="B13" s="154">
        <v>210000</v>
      </c>
      <c r="C13" s="225" t="s">
        <v>325</v>
      </c>
      <c r="D13" s="226"/>
      <c r="E13" s="226"/>
      <c r="F13" s="226"/>
      <c r="G13" s="226"/>
      <c r="H13" s="226"/>
      <c r="I13" s="225"/>
      <c r="J13" s="226"/>
      <c r="K13" s="241"/>
    </row>
    <row r="14" spans="1:12" ht="16.5" customHeight="1" x14ac:dyDescent="0.3">
      <c r="A14" s="136" t="s">
        <v>313</v>
      </c>
      <c r="B14" s="154">
        <v>-500000</v>
      </c>
      <c r="C14" s="311" t="s">
        <v>328</v>
      </c>
      <c r="D14" s="312"/>
      <c r="E14" s="312"/>
      <c r="F14" s="312"/>
      <c r="G14" s="312"/>
      <c r="H14" s="312"/>
      <c r="I14" s="312"/>
      <c r="J14" s="312"/>
      <c r="K14" s="241"/>
    </row>
    <row r="15" spans="1:12" ht="15.75" customHeight="1" x14ac:dyDescent="0.3">
      <c r="A15" s="136" t="s">
        <v>316</v>
      </c>
      <c r="B15" s="154">
        <v>-172500</v>
      </c>
      <c r="C15" s="311" t="s">
        <v>346</v>
      </c>
      <c r="D15" s="312"/>
      <c r="E15" s="312"/>
      <c r="F15" s="312"/>
      <c r="G15" s="312"/>
      <c r="H15" s="312"/>
      <c r="I15" s="312"/>
      <c r="J15" s="312"/>
      <c r="K15" s="241"/>
    </row>
    <row r="16" spans="1:12" ht="15.75" customHeight="1" x14ac:dyDescent="0.3">
      <c r="A16" s="136" t="s">
        <v>317</v>
      </c>
      <c r="B16" s="154">
        <v>-185000</v>
      </c>
      <c r="C16" s="311" t="s">
        <v>334</v>
      </c>
      <c r="D16" s="312"/>
      <c r="E16" s="312"/>
      <c r="F16" s="312"/>
      <c r="G16" s="312"/>
      <c r="H16" s="312"/>
      <c r="I16" s="312"/>
      <c r="J16" s="312"/>
      <c r="K16" s="241"/>
    </row>
    <row r="17" spans="1:11" ht="18" customHeight="1" x14ac:dyDescent="0.3">
      <c r="A17" s="136" t="s">
        <v>318</v>
      </c>
      <c r="B17" s="154">
        <v>-357850</v>
      </c>
      <c r="C17" s="311" t="s">
        <v>335</v>
      </c>
      <c r="D17" s="312"/>
      <c r="E17" s="312"/>
      <c r="F17" s="312"/>
      <c r="G17" s="312"/>
      <c r="H17" s="312"/>
      <c r="I17" s="312"/>
      <c r="J17" s="312"/>
      <c r="K17" s="250"/>
    </row>
    <row r="18" spans="1:11" ht="16.5" customHeight="1" x14ac:dyDescent="0.3">
      <c r="A18" s="136" t="s">
        <v>336</v>
      </c>
      <c r="B18" s="154">
        <v>-1171750</v>
      </c>
      <c r="C18" s="311" t="s">
        <v>337</v>
      </c>
      <c r="D18" s="312"/>
      <c r="E18" s="312"/>
      <c r="F18" s="312"/>
      <c r="G18" s="312"/>
      <c r="H18" s="312"/>
      <c r="I18" s="312"/>
      <c r="J18" s="312"/>
      <c r="K18" s="241"/>
    </row>
    <row r="19" spans="1:11" ht="19.5" customHeight="1" x14ac:dyDescent="0.3">
      <c r="A19" s="136" t="s">
        <v>319</v>
      </c>
      <c r="B19" s="154">
        <v>-350500</v>
      </c>
      <c r="C19" s="311" t="s">
        <v>338</v>
      </c>
      <c r="D19" s="312"/>
      <c r="E19" s="312"/>
      <c r="F19" s="312"/>
      <c r="G19" s="312"/>
      <c r="H19" s="312"/>
      <c r="I19" s="312"/>
      <c r="J19" s="312"/>
      <c r="K19" s="241"/>
    </row>
    <row r="20" spans="1:11" ht="16.5" customHeight="1" x14ac:dyDescent="0.3">
      <c r="A20" s="136" t="s">
        <v>321</v>
      </c>
      <c r="B20" s="154">
        <v>-85000</v>
      </c>
      <c r="C20" s="311" t="s">
        <v>339</v>
      </c>
      <c r="D20" s="312"/>
      <c r="E20" s="312"/>
      <c r="F20" s="312"/>
      <c r="G20" s="312"/>
      <c r="H20" s="312"/>
      <c r="I20" s="312"/>
      <c r="J20" s="312"/>
      <c r="K20" s="241"/>
    </row>
    <row r="21" spans="1:11" ht="19.5" customHeight="1" x14ac:dyDescent="0.3">
      <c r="A21" s="136" t="s">
        <v>320</v>
      </c>
      <c r="B21" s="154">
        <v>-339000</v>
      </c>
      <c r="C21" s="311" t="s">
        <v>340</v>
      </c>
      <c r="D21" s="312"/>
      <c r="E21" s="312"/>
      <c r="F21" s="312"/>
      <c r="G21" s="312"/>
      <c r="H21" s="312"/>
      <c r="I21" s="312"/>
      <c r="J21" s="312"/>
      <c r="K21" s="241"/>
    </row>
    <row r="22" spans="1:11" ht="19.5" customHeight="1" x14ac:dyDescent="0.3">
      <c r="A22" s="136" t="s">
        <v>326</v>
      </c>
      <c r="B22" s="154">
        <v>-75000</v>
      </c>
      <c r="C22" s="311" t="s">
        <v>327</v>
      </c>
      <c r="D22" s="312"/>
      <c r="E22" s="312"/>
      <c r="F22" s="312"/>
      <c r="G22" s="312"/>
      <c r="H22" s="312"/>
      <c r="I22" s="312"/>
      <c r="J22" s="312"/>
      <c r="K22" s="241"/>
    </row>
    <row r="23" spans="1:11" ht="19.5" customHeight="1" x14ac:dyDescent="0.3">
      <c r="A23" s="136" t="s">
        <v>314</v>
      </c>
      <c r="B23" s="154">
        <v>-66092</v>
      </c>
      <c r="C23" s="312" t="s">
        <v>315</v>
      </c>
      <c r="D23" s="315"/>
      <c r="E23" s="315"/>
      <c r="F23" s="315"/>
      <c r="G23" s="315"/>
      <c r="H23" s="315"/>
      <c r="I23" s="312"/>
      <c r="J23" s="315"/>
      <c r="K23" s="315"/>
    </row>
    <row r="24" spans="1:11" ht="15.75" customHeight="1" x14ac:dyDescent="0.3">
      <c r="A24" s="62" t="s">
        <v>311</v>
      </c>
      <c r="B24" s="87">
        <v>-123000</v>
      </c>
      <c r="C24" s="312" t="s">
        <v>312</v>
      </c>
      <c r="D24" s="315"/>
      <c r="E24" s="315"/>
      <c r="F24" s="315"/>
      <c r="G24" s="315"/>
      <c r="H24" s="315"/>
      <c r="I24" s="315"/>
      <c r="J24" s="246"/>
      <c r="K24" s="241"/>
    </row>
    <row r="25" spans="1:11" ht="15.75" customHeight="1" x14ac:dyDescent="0.3">
      <c r="A25" s="62" t="s">
        <v>341</v>
      </c>
      <c r="B25" s="87">
        <f>SUM(B10:B24)</f>
        <v>-1734892</v>
      </c>
      <c r="C25" s="312" t="s">
        <v>350</v>
      </c>
      <c r="D25" s="315"/>
      <c r="E25" s="315"/>
      <c r="F25" s="315"/>
      <c r="G25" s="315"/>
      <c r="H25" s="315"/>
      <c r="I25" s="315"/>
      <c r="J25" s="246"/>
      <c r="K25" s="241"/>
    </row>
    <row r="26" spans="1:11" ht="6.75" customHeight="1" x14ac:dyDescent="0.3">
      <c r="A26" s="89"/>
      <c r="B26" s="127"/>
      <c r="C26" s="23"/>
      <c r="D26" s="31"/>
      <c r="E26" s="31"/>
      <c r="F26" s="31"/>
      <c r="G26" s="244"/>
      <c r="H26" s="31"/>
      <c r="I26" s="31"/>
      <c r="J26" s="31"/>
    </row>
    <row r="27" spans="1:11" ht="15.75" x14ac:dyDescent="0.25">
      <c r="A27" s="286" t="s">
        <v>117</v>
      </c>
      <c r="B27" s="286"/>
      <c r="C27" s="286"/>
      <c r="D27" s="286"/>
      <c r="E27" s="286"/>
      <c r="F27" s="286"/>
      <c r="G27" s="286"/>
      <c r="H27" s="286"/>
      <c r="I27" s="286"/>
      <c r="J27" s="286"/>
    </row>
    <row r="28" spans="1:11" ht="18.75" x14ac:dyDescent="0.3">
      <c r="A28" s="120" t="s">
        <v>218</v>
      </c>
      <c r="B28" s="68">
        <v>1641600</v>
      </c>
      <c r="C28" s="313" t="s">
        <v>222</v>
      </c>
      <c r="D28" s="314"/>
      <c r="E28" s="314"/>
      <c r="F28" s="314"/>
      <c r="G28" s="314"/>
      <c r="H28" s="314"/>
      <c r="I28" s="314"/>
      <c r="J28" s="314"/>
    </row>
    <row r="29" spans="1:11" ht="15" customHeight="1" x14ac:dyDescent="0.3">
      <c r="A29" s="120" t="s">
        <v>233</v>
      </c>
      <c r="B29" s="87">
        <v>-288000</v>
      </c>
      <c r="C29" s="174"/>
      <c r="D29" s="312" t="s">
        <v>342</v>
      </c>
      <c r="E29" s="312"/>
      <c r="F29" s="312"/>
      <c r="G29" s="312"/>
      <c r="H29" s="312"/>
      <c r="I29" s="312"/>
      <c r="J29" s="312"/>
    </row>
    <row r="30" spans="1:11" ht="15.75" customHeight="1" x14ac:dyDescent="0.3">
      <c r="A30" s="55" t="s">
        <v>351</v>
      </c>
      <c r="B30" s="87">
        <v>-23900</v>
      </c>
      <c r="C30" s="296" t="s">
        <v>258</v>
      </c>
      <c r="D30" s="297"/>
      <c r="E30" s="297"/>
      <c r="F30" s="297"/>
      <c r="G30" s="297"/>
      <c r="H30" s="297"/>
      <c r="I30" s="297"/>
      <c r="J30" s="297"/>
    </row>
    <row r="31" spans="1:11" ht="15.75" customHeight="1" x14ac:dyDescent="0.3">
      <c r="A31" s="55" t="s">
        <v>249</v>
      </c>
      <c r="B31" s="87">
        <v>-377400</v>
      </c>
      <c r="C31" s="311" t="s">
        <v>267</v>
      </c>
      <c r="D31" s="312"/>
      <c r="E31" s="312"/>
      <c r="F31" s="312"/>
      <c r="G31" s="312"/>
      <c r="H31" s="312"/>
      <c r="I31" s="312"/>
      <c r="J31" s="312"/>
    </row>
    <row r="32" spans="1:11" ht="13.5" customHeight="1" x14ac:dyDescent="0.3">
      <c r="A32" s="249" t="s">
        <v>347</v>
      </c>
      <c r="B32" s="87">
        <v>-738000</v>
      </c>
      <c r="C32" s="245" t="s">
        <v>348</v>
      </c>
      <c r="D32" s="246"/>
      <c r="E32" s="246"/>
      <c r="F32" s="246"/>
      <c r="G32" s="246"/>
      <c r="H32" s="246" t="s">
        <v>349</v>
      </c>
      <c r="I32" s="246"/>
      <c r="J32" s="246"/>
    </row>
    <row r="33" spans="1:10" ht="18.75" x14ac:dyDescent="0.3">
      <c r="A33" s="120" t="s">
        <v>243</v>
      </c>
      <c r="B33" s="68">
        <f>SUM(B28:B32)</f>
        <v>214300</v>
      </c>
      <c r="C33" s="309"/>
      <c r="D33" s="310"/>
      <c r="E33" s="310"/>
      <c r="F33" s="310"/>
      <c r="G33" s="310"/>
      <c r="H33" s="310"/>
      <c r="I33" s="310"/>
      <c r="J33" s="310"/>
    </row>
    <row r="35" spans="1:10" x14ac:dyDescent="0.25">
      <c r="A35" s="242"/>
      <c r="B35" s="248"/>
      <c r="C35" s="242"/>
      <c r="D35" s="242"/>
      <c r="E35" s="242"/>
      <c r="F35" s="242"/>
      <c r="G35" s="242"/>
      <c r="H35" s="242"/>
    </row>
  </sheetData>
  <mergeCells count="26">
    <mergeCell ref="C18:J18"/>
    <mergeCell ref="C3:D3"/>
    <mergeCell ref="A4:L4"/>
    <mergeCell ref="A5:L5"/>
    <mergeCell ref="A6:L6"/>
    <mergeCell ref="C11:D11"/>
    <mergeCell ref="G11:H11"/>
    <mergeCell ref="C12:J12"/>
    <mergeCell ref="C14:J14"/>
    <mergeCell ref="C15:J15"/>
    <mergeCell ref="C16:J16"/>
    <mergeCell ref="C17:J17"/>
    <mergeCell ref="C19:J19"/>
    <mergeCell ref="C20:J20"/>
    <mergeCell ref="C21:J21"/>
    <mergeCell ref="C22:J22"/>
    <mergeCell ref="C23:H23"/>
    <mergeCell ref="I23:K23"/>
    <mergeCell ref="C31:J31"/>
    <mergeCell ref="C33:J33"/>
    <mergeCell ref="C24:I24"/>
    <mergeCell ref="C25:I25"/>
    <mergeCell ref="A27:J27"/>
    <mergeCell ref="C28:J28"/>
    <mergeCell ref="D29:J29"/>
    <mergeCell ref="C30:J30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selection activeCell="C25" sqref="C25:J2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329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235" t="s">
        <v>4</v>
      </c>
      <c r="C7" s="23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1050000</v>
      </c>
      <c r="C8" s="12"/>
      <c r="D8" s="13"/>
      <c r="E8" s="118">
        <f>B8*0.1</f>
        <v>105000</v>
      </c>
      <c r="F8" s="11">
        <v>0</v>
      </c>
      <c r="G8" s="13"/>
      <c r="H8" s="14">
        <f>B8-E8</f>
        <v>945000</v>
      </c>
      <c r="I8" s="15">
        <v>1360800</v>
      </c>
      <c r="J8" s="16"/>
    </row>
    <row r="9" spans="1:12" ht="18.75" x14ac:dyDescent="0.3">
      <c r="A9" s="17" t="s">
        <v>158</v>
      </c>
      <c r="B9" s="154">
        <v>140800</v>
      </c>
      <c r="C9" s="11">
        <v>160000</v>
      </c>
      <c r="D9" s="11"/>
      <c r="E9" s="11">
        <f>C9*0.1</f>
        <v>16000</v>
      </c>
      <c r="F9" s="11">
        <f>C9*0.12</f>
        <v>19200</v>
      </c>
      <c r="G9" s="147">
        <f>C9-F9</f>
        <v>140800</v>
      </c>
      <c r="H9" s="14">
        <f>G9-E9</f>
        <v>124800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1190800</v>
      </c>
      <c r="C10" s="18">
        <f t="shared" si="0"/>
        <v>160000</v>
      </c>
      <c r="D10" s="18">
        <f t="shared" si="0"/>
        <v>0</v>
      </c>
      <c r="E10" s="19">
        <f t="shared" si="0"/>
        <v>121000</v>
      </c>
      <c r="F10" s="18">
        <f t="shared" si="0"/>
        <v>19200</v>
      </c>
      <c r="G10" s="18">
        <f t="shared" si="0"/>
        <v>140800</v>
      </c>
      <c r="H10" s="18">
        <f t="shared" si="0"/>
        <v>1069800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-121000</v>
      </c>
      <c r="C11" s="280"/>
      <c r="D11" s="280"/>
      <c r="E11" s="237"/>
      <c r="F11" s="237"/>
      <c r="G11" s="285"/>
      <c r="H11" s="285"/>
      <c r="I11" s="51"/>
      <c r="J11" s="237"/>
    </row>
    <row r="12" spans="1:12" ht="19.5" customHeight="1" x14ac:dyDescent="0.3">
      <c r="A12" s="136" t="s">
        <v>313</v>
      </c>
      <c r="B12" s="154">
        <v>-500000</v>
      </c>
      <c r="C12" s="311" t="s">
        <v>331</v>
      </c>
      <c r="D12" s="312"/>
      <c r="E12" s="312"/>
      <c r="F12" s="312"/>
      <c r="G12" s="312"/>
      <c r="H12" s="312"/>
      <c r="I12" s="312"/>
      <c r="J12" s="312"/>
    </row>
    <row r="13" spans="1:12" ht="15.75" customHeight="1" x14ac:dyDescent="0.3">
      <c r="A13" s="62" t="s">
        <v>330</v>
      </c>
      <c r="B13" s="87">
        <v>-123000</v>
      </c>
      <c r="C13" s="312" t="s">
        <v>332</v>
      </c>
      <c r="D13" s="315"/>
      <c r="E13" s="315"/>
      <c r="F13" s="315"/>
      <c r="G13" s="315"/>
      <c r="H13" s="315"/>
      <c r="I13" s="315"/>
      <c r="J13" s="238"/>
    </row>
    <row r="14" spans="1:12" ht="15.75" customHeight="1" x14ac:dyDescent="0.3">
      <c r="A14" s="62" t="s">
        <v>352</v>
      </c>
      <c r="B14" s="87">
        <v>-300000</v>
      </c>
      <c r="C14" s="255"/>
      <c r="D14" s="256"/>
      <c r="E14" s="256"/>
      <c r="F14" s="256"/>
      <c r="G14" s="256"/>
      <c r="H14" s="256"/>
      <c r="I14" s="256"/>
      <c r="J14" s="255"/>
    </row>
    <row r="15" spans="1:12" ht="15.75" customHeight="1" x14ac:dyDescent="0.3">
      <c r="A15" s="62" t="s">
        <v>353</v>
      </c>
      <c r="B15" s="87">
        <v>146800</v>
      </c>
      <c r="C15" s="255"/>
      <c r="D15" s="256"/>
      <c r="E15" s="256"/>
      <c r="F15" s="256"/>
      <c r="G15" s="256"/>
      <c r="H15" s="256"/>
      <c r="I15" s="256"/>
      <c r="J15" s="255"/>
    </row>
    <row r="16" spans="1:12" ht="15.75" customHeight="1" x14ac:dyDescent="0.3">
      <c r="A16" s="62" t="s">
        <v>354</v>
      </c>
      <c r="B16" s="87">
        <v>-1324892</v>
      </c>
      <c r="C16" s="255"/>
      <c r="D16" s="256"/>
      <c r="E16" s="256"/>
      <c r="F16" s="256"/>
      <c r="G16" s="256"/>
      <c r="H16" s="256"/>
      <c r="I16" s="256"/>
      <c r="J16" s="255"/>
    </row>
    <row r="17" spans="1:10" ht="15.75" customHeight="1" x14ac:dyDescent="0.3">
      <c r="A17" s="62" t="s">
        <v>355</v>
      </c>
      <c r="B17" s="87">
        <f>B16+B15</f>
        <v>-1178092</v>
      </c>
      <c r="C17" s="255"/>
      <c r="D17" s="256"/>
      <c r="E17" s="256"/>
      <c r="F17" s="256"/>
      <c r="G17" s="256"/>
      <c r="H17" s="256"/>
      <c r="I17" s="256"/>
      <c r="J17" s="255"/>
    </row>
    <row r="18" spans="1:10" ht="24" customHeight="1" x14ac:dyDescent="0.3">
      <c r="A18" s="316" t="s">
        <v>236</v>
      </c>
      <c r="B18" s="316"/>
      <c r="C18" s="316"/>
      <c r="D18" s="316"/>
      <c r="E18" s="316"/>
      <c r="F18" s="316"/>
      <c r="G18" s="316"/>
      <c r="H18" s="316"/>
      <c r="I18" s="316"/>
      <c r="J18" s="316"/>
    </row>
    <row r="19" spans="1:10" ht="12.75" customHeight="1" x14ac:dyDescent="0.3">
      <c r="A19" s="89"/>
      <c r="B19" s="127"/>
      <c r="C19" s="23"/>
      <c r="D19" s="31"/>
      <c r="E19" s="31"/>
      <c r="F19" s="31"/>
      <c r="G19" s="236"/>
      <c r="H19" s="31"/>
      <c r="I19" s="31"/>
      <c r="J19" s="31"/>
    </row>
    <row r="20" spans="1:10" ht="15.75" x14ac:dyDescent="0.25">
      <c r="A20" s="286" t="s">
        <v>117</v>
      </c>
      <c r="B20" s="286"/>
      <c r="C20" s="286"/>
      <c r="D20" s="286"/>
      <c r="E20" s="286"/>
      <c r="F20" s="286"/>
      <c r="G20" s="286"/>
      <c r="H20" s="286"/>
      <c r="I20" s="286"/>
      <c r="J20" s="286"/>
    </row>
    <row r="21" spans="1:10" ht="4.5" customHeight="1" x14ac:dyDescent="0.25"/>
    <row r="22" spans="1:10" ht="18.75" x14ac:dyDescent="0.3">
      <c r="A22" s="120" t="s">
        <v>218</v>
      </c>
      <c r="B22" s="68">
        <v>1641600</v>
      </c>
      <c r="C22" s="313" t="s">
        <v>222</v>
      </c>
      <c r="D22" s="314"/>
      <c r="E22" s="314"/>
      <c r="F22" s="314"/>
      <c r="G22" s="314"/>
      <c r="H22" s="314"/>
      <c r="I22" s="314"/>
      <c r="J22" s="314"/>
    </row>
    <row r="23" spans="1:10" ht="18.75" x14ac:dyDescent="0.3">
      <c r="A23" s="120" t="s">
        <v>233</v>
      </c>
      <c r="B23" s="87">
        <v>-288000</v>
      </c>
      <c r="C23" s="174"/>
      <c r="D23" s="312" t="s">
        <v>232</v>
      </c>
      <c r="E23" s="315"/>
      <c r="F23" s="315"/>
      <c r="G23" s="315"/>
      <c r="H23" s="315"/>
      <c r="I23" s="315"/>
      <c r="J23" s="315"/>
    </row>
    <row r="24" spans="1:10" ht="18.75" x14ac:dyDescent="0.3">
      <c r="A24" s="55" t="s">
        <v>356</v>
      </c>
      <c r="B24" s="87">
        <v>-5400</v>
      </c>
      <c r="C24" s="296" t="s">
        <v>258</v>
      </c>
      <c r="D24" s="297"/>
      <c r="E24" s="297"/>
      <c r="F24" s="297"/>
      <c r="G24" s="297"/>
      <c r="H24" s="297"/>
      <c r="I24" s="297"/>
      <c r="J24" s="297"/>
    </row>
    <row r="25" spans="1:10" ht="18.75" x14ac:dyDescent="0.3">
      <c r="A25" s="55" t="s">
        <v>249</v>
      </c>
      <c r="B25" s="87">
        <v>-377400</v>
      </c>
      <c r="C25" s="311" t="s">
        <v>267</v>
      </c>
      <c r="D25" s="312"/>
      <c r="E25" s="312"/>
      <c r="F25" s="312"/>
      <c r="G25" s="312"/>
      <c r="H25" s="312"/>
      <c r="I25" s="312"/>
      <c r="J25" s="312"/>
    </row>
    <row r="26" spans="1:10" ht="18.75" x14ac:dyDescent="0.3">
      <c r="A26" s="55" t="s">
        <v>357</v>
      </c>
      <c r="B26" s="87">
        <v>-861000</v>
      </c>
      <c r="C26" s="317" t="s">
        <v>358</v>
      </c>
      <c r="D26" s="318"/>
      <c r="E26" s="318"/>
      <c r="F26" s="318"/>
      <c r="G26" s="318"/>
      <c r="H26" s="238"/>
      <c r="I26" s="238"/>
      <c r="J26" s="238"/>
    </row>
    <row r="27" spans="1:10" ht="18.75" x14ac:dyDescent="0.3">
      <c r="A27" s="120" t="s">
        <v>243</v>
      </c>
      <c r="B27" s="68">
        <f>SUM(B22:B26)</f>
        <v>109800</v>
      </c>
      <c r="C27" s="309"/>
      <c r="D27" s="310"/>
      <c r="E27" s="310"/>
      <c r="F27" s="310"/>
      <c r="G27" s="310"/>
      <c r="H27" s="310"/>
      <c r="I27" s="310"/>
      <c r="J27" s="310"/>
    </row>
    <row r="29" spans="1:10" x14ac:dyDescent="0.25">
      <c r="A29" s="234"/>
      <c r="B29" s="234"/>
      <c r="C29" s="234"/>
      <c r="D29" s="234"/>
      <c r="E29" s="234"/>
      <c r="F29" s="234"/>
      <c r="G29" s="234"/>
      <c r="H29" s="234"/>
    </row>
  </sheetData>
  <mergeCells count="16">
    <mergeCell ref="C12:J12"/>
    <mergeCell ref="C3:D3"/>
    <mergeCell ref="A4:L4"/>
    <mergeCell ref="A5:L5"/>
    <mergeCell ref="A6:L6"/>
    <mergeCell ref="C11:D11"/>
    <mergeCell ref="G11:H11"/>
    <mergeCell ref="C24:J24"/>
    <mergeCell ref="C25:J25"/>
    <mergeCell ref="C27:J27"/>
    <mergeCell ref="C13:I13"/>
    <mergeCell ref="A18:J18"/>
    <mergeCell ref="A20:J20"/>
    <mergeCell ref="C22:J22"/>
    <mergeCell ref="D23:J23"/>
    <mergeCell ref="C26:G26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zoomScaleNormal="100" workbookViewId="0">
      <selection activeCell="B25" sqref="B2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359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252" t="s">
        <v>4</v>
      </c>
      <c r="C7" s="252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930000</v>
      </c>
      <c r="C8" s="12"/>
      <c r="D8" s="13"/>
      <c r="E8" s="118">
        <f>B8*0.1</f>
        <v>93000</v>
      </c>
      <c r="F8" s="11">
        <v>0</v>
      </c>
      <c r="G8" s="13"/>
      <c r="H8" s="14">
        <f>B8-E8</f>
        <v>837000</v>
      </c>
      <c r="I8" s="15">
        <v>1360800</v>
      </c>
      <c r="J8" s="16"/>
    </row>
    <row r="9" spans="1:12" ht="18.75" x14ac:dyDescent="0.3">
      <c r="A9" s="17" t="s">
        <v>158</v>
      </c>
      <c r="B9" s="154">
        <v>140800</v>
      </c>
      <c r="C9" s="11">
        <v>160000</v>
      </c>
      <c r="D9" s="11"/>
      <c r="E9" s="11">
        <f>C9*0.1</f>
        <v>16000</v>
      </c>
      <c r="F9" s="11">
        <f>C9*0.12</f>
        <v>19200</v>
      </c>
      <c r="G9" s="147">
        <f>C9-F9</f>
        <v>140800</v>
      </c>
      <c r="H9" s="14">
        <f>G9-E9</f>
        <v>124800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1070800</v>
      </c>
      <c r="C10" s="18">
        <f t="shared" si="0"/>
        <v>160000</v>
      </c>
      <c r="D10" s="18">
        <f t="shared" si="0"/>
        <v>0</v>
      </c>
      <c r="E10" s="19">
        <f t="shared" si="0"/>
        <v>109000</v>
      </c>
      <c r="F10" s="18">
        <f t="shared" si="0"/>
        <v>19200</v>
      </c>
      <c r="G10" s="18">
        <f t="shared" si="0"/>
        <v>140800</v>
      </c>
      <c r="H10" s="18">
        <f t="shared" si="0"/>
        <v>961800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-109000</v>
      </c>
      <c r="C11" s="280"/>
      <c r="D11" s="280"/>
      <c r="E11" s="254"/>
      <c r="F11" s="254"/>
      <c r="G11" s="285"/>
      <c r="H11" s="285"/>
      <c r="I11" s="51"/>
      <c r="J11" s="254"/>
    </row>
    <row r="12" spans="1:12" ht="19.5" customHeight="1" x14ac:dyDescent="0.3">
      <c r="A12" s="136" t="s">
        <v>366</v>
      </c>
      <c r="B12" s="154">
        <v>-861752</v>
      </c>
      <c r="C12" s="311"/>
      <c r="D12" s="312"/>
      <c r="E12" s="312"/>
      <c r="F12" s="312"/>
      <c r="G12" s="312"/>
      <c r="H12" s="312"/>
      <c r="I12" s="312"/>
      <c r="J12" s="312"/>
    </row>
    <row r="13" spans="1:12" ht="15.75" customHeight="1" x14ac:dyDescent="0.3">
      <c r="A13" s="62" t="s">
        <v>360</v>
      </c>
      <c r="B13" s="87">
        <v>-105600</v>
      </c>
      <c r="C13" s="312" t="s">
        <v>363</v>
      </c>
      <c r="D13" s="315"/>
      <c r="E13" s="315"/>
      <c r="F13" s="315"/>
      <c r="G13" s="315"/>
      <c r="H13" s="315"/>
      <c r="I13" s="315"/>
      <c r="J13" s="255"/>
    </row>
    <row r="14" spans="1:12" ht="15.75" customHeight="1" x14ac:dyDescent="0.3">
      <c r="A14" s="62" t="s">
        <v>367</v>
      </c>
      <c r="B14" s="87">
        <v>-200000</v>
      </c>
      <c r="C14" s="264"/>
      <c r="D14" s="265"/>
      <c r="E14" s="265"/>
      <c r="F14" s="265"/>
      <c r="G14" s="265"/>
      <c r="H14" s="265"/>
      <c r="I14" s="265"/>
      <c r="J14" s="264"/>
    </row>
    <row r="15" spans="1:12" ht="15.75" customHeight="1" x14ac:dyDescent="0.3">
      <c r="A15" s="62" t="s">
        <v>367</v>
      </c>
      <c r="B15" s="87">
        <v>-300000</v>
      </c>
      <c r="C15" s="264"/>
      <c r="D15" s="265"/>
      <c r="E15" s="265"/>
      <c r="F15" s="265"/>
      <c r="G15" s="265"/>
      <c r="H15" s="265"/>
      <c r="I15" s="265"/>
      <c r="J15" s="264"/>
    </row>
    <row r="16" spans="1:12" ht="15.75" customHeight="1" x14ac:dyDescent="0.3">
      <c r="A16" s="62" t="s">
        <v>361</v>
      </c>
      <c r="B16" s="87">
        <f>SUM(B10:B15)</f>
        <v>-505552</v>
      </c>
      <c r="C16" s="255"/>
      <c r="D16" s="256"/>
      <c r="E16" s="256"/>
      <c r="F16" s="256"/>
      <c r="G16" s="256"/>
      <c r="H16" s="256"/>
      <c r="I16" s="256"/>
      <c r="J16" s="255"/>
    </row>
    <row r="17" spans="1:10" ht="24" customHeight="1" x14ac:dyDescent="0.3">
      <c r="A17" s="316" t="s">
        <v>236</v>
      </c>
      <c r="B17" s="316"/>
      <c r="C17" s="316"/>
      <c r="D17" s="316"/>
      <c r="E17" s="316"/>
      <c r="F17" s="316"/>
      <c r="G17" s="316"/>
      <c r="H17" s="316"/>
      <c r="I17" s="316"/>
      <c r="J17" s="316"/>
    </row>
    <row r="18" spans="1:10" ht="12.75" customHeight="1" x14ac:dyDescent="0.3">
      <c r="A18" s="89"/>
      <c r="B18" s="127"/>
      <c r="C18" s="23"/>
      <c r="D18" s="31"/>
      <c r="E18" s="31"/>
      <c r="F18" s="31"/>
      <c r="G18" s="253"/>
      <c r="H18" s="31"/>
      <c r="I18" s="31"/>
      <c r="J18" s="31"/>
    </row>
    <row r="19" spans="1:10" ht="15.75" x14ac:dyDescent="0.25">
      <c r="A19" s="286" t="s">
        <v>117</v>
      </c>
      <c r="B19" s="286"/>
      <c r="C19" s="286"/>
      <c r="D19" s="286"/>
      <c r="E19" s="286"/>
      <c r="F19" s="286"/>
      <c r="G19" s="286"/>
      <c r="H19" s="286"/>
      <c r="I19" s="286"/>
      <c r="J19" s="286"/>
    </row>
    <row r="20" spans="1:10" ht="4.5" customHeight="1" x14ac:dyDescent="0.25"/>
    <row r="21" spans="1:10" ht="18.75" x14ac:dyDescent="0.3">
      <c r="A21" s="120" t="s">
        <v>218</v>
      </c>
      <c r="B21" s="68">
        <v>1641600</v>
      </c>
      <c r="C21" s="313" t="s">
        <v>222</v>
      </c>
      <c r="D21" s="314"/>
      <c r="E21" s="314"/>
      <c r="F21" s="314"/>
      <c r="G21" s="314"/>
      <c r="H21" s="314"/>
      <c r="I21" s="314"/>
      <c r="J21" s="314"/>
    </row>
    <row r="22" spans="1:10" ht="18.75" x14ac:dyDescent="0.3">
      <c r="A22" s="120" t="s">
        <v>233</v>
      </c>
      <c r="B22" s="87">
        <v>-288000</v>
      </c>
      <c r="C22" s="174"/>
      <c r="D22" s="312" t="s">
        <v>232</v>
      </c>
      <c r="E22" s="315"/>
      <c r="F22" s="315"/>
      <c r="G22" s="315"/>
      <c r="H22" s="315"/>
      <c r="I22" s="315"/>
      <c r="J22" s="315"/>
    </row>
    <row r="23" spans="1:10" ht="18.75" x14ac:dyDescent="0.3">
      <c r="A23" s="55" t="s">
        <v>365</v>
      </c>
      <c r="B23" s="87">
        <v>-9600</v>
      </c>
      <c r="C23" s="296" t="s">
        <v>258</v>
      </c>
      <c r="D23" s="297"/>
      <c r="E23" s="297"/>
      <c r="F23" s="297"/>
      <c r="G23" s="297"/>
      <c r="H23" s="297"/>
      <c r="I23" s="297"/>
      <c r="J23" s="297"/>
    </row>
    <row r="24" spans="1:10" ht="18.75" x14ac:dyDescent="0.3">
      <c r="A24" s="55" t="s">
        <v>249</v>
      </c>
      <c r="B24" s="87">
        <v>-377400</v>
      </c>
      <c r="C24" s="311" t="s">
        <v>267</v>
      </c>
      <c r="D24" s="312"/>
      <c r="E24" s="312"/>
      <c r="F24" s="312"/>
      <c r="G24" s="312"/>
      <c r="H24" s="312"/>
      <c r="I24" s="312"/>
      <c r="J24" s="312"/>
    </row>
    <row r="25" spans="1:10" ht="18.75" x14ac:dyDescent="0.3">
      <c r="A25" s="55" t="s">
        <v>357</v>
      </c>
      <c r="B25" s="87">
        <v>-861000</v>
      </c>
      <c r="C25" s="317" t="s">
        <v>358</v>
      </c>
      <c r="D25" s="318"/>
      <c r="E25" s="318"/>
      <c r="F25" s="318"/>
      <c r="G25" s="318"/>
      <c r="H25" s="255"/>
      <c r="I25" s="255"/>
      <c r="J25" s="255"/>
    </row>
    <row r="26" spans="1:10" ht="18.75" x14ac:dyDescent="0.3">
      <c r="A26" s="120" t="s">
        <v>243</v>
      </c>
      <c r="B26" s="68">
        <f>SUM(B21:B25)</f>
        <v>105600</v>
      </c>
      <c r="C26" s="309"/>
      <c r="D26" s="310"/>
      <c r="E26" s="310"/>
      <c r="F26" s="310"/>
      <c r="G26" s="310"/>
      <c r="H26" s="310"/>
      <c r="I26" s="310"/>
      <c r="J26" s="310"/>
    </row>
    <row r="28" spans="1:10" x14ac:dyDescent="0.25">
      <c r="A28" s="251"/>
      <c r="B28" s="251"/>
      <c r="C28" s="251"/>
      <c r="D28" s="251"/>
      <c r="E28" s="251"/>
      <c r="F28" s="251"/>
      <c r="G28" s="251"/>
      <c r="H28" s="251"/>
    </row>
  </sheetData>
  <mergeCells count="16">
    <mergeCell ref="C23:J23"/>
    <mergeCell ref="C24:J24"/>
    <mergeCell ref="C25:G25"/>
    <mergeCell ref="C26:J26"/>
    <mergeCell ref="C12:J12"/>
    <mergeCell ref="C13:I13"/>
    <mergeCell ref="A17:J17"/>
    <mergeCell ref="A19:J19"/>
    <mergeCell ref="C21:J21"/>
    <mergeCell ref="D22:J22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selection activeCell="C14" sqref="C14:H1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9.7109375" customWidth="1"/>
    <col min="7" max="7" width="12.140625" customWidth="1"/>
    <col min="8" max="8" width="12.7109375" customWidth="1"/>
    <col min="9" max="9" width="11.42578125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389</v>
      </c>
    </row>
    <row r="3" spans="1:12" x14ac:dyDescent="0.25">
      <c r="A3" s="1" t="s">
        <v>2</v>
      </c>
      <c r="C3" s="266" t="s">
        <v>15</v>
      </c>
      <c r="D3" s="266"/>
      <c r="E3" t="s">
        <v>388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0.25" customHeight="1" x14ac:dyDescent="0.35">
      <c r="A6" s="269" t="s">
        <v>364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258" t="s">
        <v>4</v>
      </c>
      <c r="C7" s="25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873000</v>
      </c>
      <c r="C8" s="12"/>
      <c r="D8" s="13"/>
      <c r="E8" s="118">
        <f>B8*0.1</f>
        <v>87300</v>
      </c>
      <c r="F8" s="11">
        <v>0</v>
      </c>
      <c r="G8" s="13"/>
      <c r="H8" s="14">
        <f>B8-E8</f>
        <v>785700</v>
      </c>
      <c r="I8" s="15">
        <v>1360800</v>
      </c>
      <c r="J8" s="16"/>
    </row>
    <row r="9" spans="1:12" ht="18.75" x14ac:dyDescent="0.3">
      <c r="A9" s="17" t="s">
        <v>158</v>
      </c>
      <c r="B9" s="154">
        <v>140800</v>
      </c>
      <c r="C9" s="11">
        <v>160000</v>
      </c>
      <c r="D9" s="11"/>
      <c r="E9" s="11">
        <f>C9*0.1</f>
        <v>16000</v>
      </c>
      <c r="F9" s="11">
        <f>C9*0.12</f>
        <v>19200</v>
      </c>
      <c r="G9" s="147">
        <f>C9-F9</f>
        <v>140800</v>
      </c>
      <c r="H9" s="14">
        <f>G9-E9</f>
        <v>124800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1013800</v>
      </c>
      <c r="C10" s="18">
        <f t="shared" si="0"/>
        <v>160000</v>
      </c>
      <c r="D10" s="18">
        <f t="shared" si="0"/>
        <v>0</v>
      </c>
      <c r="E10" s="19">
        <f t="shared" si="0"/>
        <v>103300</v>
      </c>
      <c r="F10" s="18">
        <f t="shared" si="0"/>
        <v>19200</v>
      </c>
      <c r="G10" s="18">
        <f t="shared" si="0"/>
        <v>140800</v>
      </c>
      <c r="H10" s="18">
        <f t="shared" si="0"/>
        <v>910500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-103300</v>
      </c>
      <c r="C11" s="280"/>
      <c r="D11" s="280"/>
      <c r="E11" s="260"/>
      <c r="F11" s="260"/>
      <c r="G11" s="285"/>
      <c r="H11" s="285"/>
      <c r="I11" s="51"/>
      <c r="J11" s="260"/>
    </row>
    <row r="12" spans="1:12" ht="15.75" customHeight="1" x14ac:dyDescent="0.3">
      <c r="A12" s="62" t="s">
        <v>384</v>
      </c>
      <c r="B12" s="87">
        <v>-141100</v>
      </c>
      <c r="C12" s="312" t="s">
        <v>386</v>
      </c>
      <c r="D12" s="315"/>
      <c r="E12" s="315"/>
      <c r="F12" s="315"/>
      <c r="G12" s="315"/>
      <c r="H12" s="315"/>
      <c r="I12" s="315"/>
      <c r="J12" s="261"/>
    </row>
    <row r="13" spans="1:12" ht="15.75" customHeight="1" x14ac:dyDescent="0.3">
      <c r="A13" s="62" t="s">
        <v>361</v>
      </c>
      <c r="B13" s="87">
        <v>-504952</v>
      </c>
      <c r="C13" s="261"/>
      <c r="D13" s="262"/>
      <c r="E13" s="262"/>
      <c r="F13" s="262"/>
      <c r="G13" s="262"/>
      <c r="H13" s="262"/>
      <c r="I13" s="262"/>
      <c r="J13" s="261"/>
    </row>
    <row r="14" spans="1:12" ht="15.75" customHeight="1" x14ac:dyDescent="0.3">
      <c r="A14" s="62" t="s">
        <v>367</v>
      </c>
      <c r="B14" s="87">
        <v>-250000</v>
      </c>
      <c r="C14" s="311" t="s">
        <v>385</v>
      </c>
      <c r="D14" s="312"/>
      <c r="E14" s="312"/>
      <c r="F14" s="312"/>
      <c r="G14" s="312"/>
      <c r="H14" s="312"/>
      <c r="I14" s="265"/>
      <c r="J14" s="264"/>
    </row>
    <row r="15" spans="1:12" ht="15.75" customHeight="1" x14ac:dyDescent="0.3">
      <c r="A15" s="62" t="s">
        <v>362</v>
      </c>
      <c r="B15" s="68">
        <f>SUM(B10:B14)</f>
        <v>14448</v>
      </c>
      <c r="C15" s="317"/>
      <c r="D15" s="318"/>
      <c r="E15" s="318"/>
      <c r="F15" s="318"/>
      <c r="G15" s="318"/>
      <c r="H15" s="318"/>
      <c r="I15" s="262"/>
      <c r="J15" s="261"/>
    </row>
    <row r="16" spans="1:12" ht="12.75" customHeight="1" x14ac:dyDescent="0.3">
      <c r="A16" s="89"/>
      <c r="B16" s="127"/>
      <c r="C16" s="23"/>
      <c r="D16" s="31"/>
      <c r="E16" s="31"/>
      <c r="F16" s="31"/>
      <c r="G16" s="259"/>
      <c r="H16" s="31"/>
      <c r="I16" s="31"/>
      <c r="J16" s="31"/>
    </row>
    <row r="17" spans="1:10" ht="15.75" x14ac:dyDescent="0.25">
      <c r="A17" s="286" t="s">
        <v>117</v>
      </c>
      <c r="B17" s="286"/>
      <c r="C17" s="286"/>
      <c r="D17" s="286"/>
      <c r="E17" s="286"/>
      <c r="F17" s="286"/>
      <c r="G17" s="286"/>
      <c r="H17" s="286"/>
      <c r="I17" s="286"/>
      <c r="J17" s="286"/>
    </row>
    <row r="18" spans="1:10" ht="4.5" customHeight="1" x14ac:dyDescent="0.25"/>
    <row r="19" spans="1:10" ht="17.25" customHeight="1" x14ac:dyDescent="0.3">
      <c r="B19" s="326" t="s">
        <v>381</v>
      </c>
      <c r="C19" s="326"/>
      <c r="D19" s="326"/>
      <c r="E19" s="326"/>
      <c r="F19" s="326"/>
      <c r="G19" s="326"/>
      <c r="H19" s="326"/>
      <c r="I19" s="326"/>
    </row>
    <row r="20" spans="1:10" x14ac:dyDescent="0.25">
      <c r="C20" s="164" t="s">
        <v>368</v>
      </c>
      <c r="D20" s="164" t="s">
        <v>369</v>
      </c>
      <c r="E20" s="164" t="s">
        <v>370</v>
      </c>
      <c r="F20" s="164" t="s">
        <v>371</v>
      </c>
      <c r="G20" s="164" t="s">
        <v>372</v>
      </c>
      <c r="H20" s="164" t="s">
        <v>373</v>
      </c>
      <c r="I20" s="263" t="s">
        <v>10</v>
      </c>
    </row>
    <row r="21" spans="1:10" ht="15.75" x14ac:dyDescent="0.25">
      <c r="A21" s="257"/>
      <c r="B21" s="257"/>
      <c r="C21" s="118">
        <v>123000</v>
      </c>
      <c r="D21" s="118">
        <v>123000</v>
      </c>
      <c r="E21" s="118">
        <v>123000</v>
      </c>
      <c r="F21" s="118">
        <v>123000</v>
      </c>
      <c r="G21" s="118">
        <v>123000</v>
      </c>
      <c r="H21" s="118">
        <v>123000</v>
      </c>
      <c r="I21" s="328">
        <f>SUM(C21:H21)</f>
        <v>738000</v>
      </c>
    </row>
    <row r="22" spans="1:10" ht="15.75" x14ac:dyDescent="0.25">
      <c r="B22" t="s">
        <v>380</v>
      </c>
      <c r="C22" s="118">
        <v>4200</v>
      </c>
      <c r="D22" s="118"/>
      <c r="E22" s="118">
        <v>4200</v>
      </c>
      <c r="F22" s="118"/>
      <c r="G22" s="118">
        <v>6500</v>
      </c>
      <c r="H22" s="118">
        <v>4800</v>
      </c>
      <c r="I22" s="328">
        <f t="shared" ref="I22:I26" si="1">SUM(C22:H22)</f>
        <v>19700</v>
      </c>
    </row>
    <row r="23" spans="1:10" ht="6.75" customHeight="1" x14ac:dyDescent="0.25">
      <c r="C23" s="323"/>
      <c r="D23" s="323"/>
      <c r="E23" s="323"/>
      <c r="F23" s="323"/>
      <c r="G23" s="323"/>
      <c r="H23" s="323"/>
      <c r="I23" s="327"/>
    </row>
    <row r="24" spans="1:10" x14ac:dyDescent="0.25">
      <c r="C24" s="164" t="s">
        <v>374</v>
      </c>
      <c r="D24" s="164" t="s">
        <v>375</v>
      </c>
      <c r="E24" s="164" t="s">
        <v>376</v>
      </c>
      <c r="F24" s="164" t="s">
        <v>377</v>
      </c>
      <c r="G24" s="164" t="s">
        <v>378</v>
      </c>
      <c r="H24" s="164" t="s">
        <v>379</v>
      </c>
      <c r="I24" s="263" t="s">
        <v>10</v>
      </c>
    </row>
    <row r="25" spans="1:10" ht="15.75" x14ac:dyDescent="0.25">
      <c r="C25" s="324">
        <v>123000</v>
      </c>
      <c r="D25" s="325">
        <v>123000</v>
      </c>
      <c r="E25" s="325">
        <v>123000</v>
      </c>
      <c r="F25" s="324">
        <v>123000</v>
      </c>
      <c r="G25" s="324">
        <v>105600</v>
      </c>
      <c r="H25" s="324">
        <v>141100</v>
      </c>
      <c r="I25" s="328">
        <f t="shared" si="1"/>
        <v>738700</v>
      </c>
    </row>
    <row r="26" spans="1:10" ht="15.75" x14ac:dyDescent="0.25">
      <c r="B26" t="s">
        <v>380</v>
      </c>
      <c r="C26" s="118">
        <v>4200</v>
      </c>
      <c r="D26" s="118">
        <v>4200</v>
      </c>
      <c r="E26" s="118">
        <v>4200</v>
      </c>
      <c r="F26" s="118">
        <v>5400</v>
      </c>
      <c r="G26" s="118"/>
      <c r="H26" s="118"/>
      <c r="I26" s="328">
        <f t="shared" si="1"/>
        <v>18000</v>
      </c>
    </row>
    <row r="27" spans="1:10" ht="7.5" customHeight="1" x14ac:dyDescent="0.25"/>
    <row r="28" spans="1:10" x14ac:dyDescent="0.25">
      <c r="B28" s="329" t="s">
        <v>382</v>
      </c>
      <c r="C28" s="329"/>
      <c r="D28" s="329"/>
      <c r="E28" s="329"/>
      <c r="F28" s="329"/>
      <c r="G28" s="329"/>
      <c r="H28" s="329"/>
      <c r="I28" s="86">
        <f>I21+I22+I25+I26</f>
        <v>1514400</v>
      </c>
    </row>
    <row r="29" spans="1:10" x14ac:dyDescent="0.25">
      <c r="B29" s="329" t="s">
        <v>383</v>
      </c>
      <c r="C29" s="329"/>
      <c r="D29" s="329"/>
      <c r="E29" s="329"/>
      <c r="F29" s="329"/>
      <c r="G29" s="329"/>
      <c r="H29" s="329"/>
      <c r="I29" s="86">
        <v>235200</v>
      </c>
    </row>
    <row r="30" spans="1:10" x14ac:dyDescent="0.25">
      <c r="B30" s="329" t="s">
        <v>387</v>
      </c>
      <c r="C30" s="329"/>
      <c r="D30" s="329"/>
      <c r="E30" s="329"/>
      <c r="F30" s="329"/>
      <c r="G30" s="329"/>
      <c r="H30" s="329"/>
      <c r="I30" s="86">
        <f>SUM(I28:I29)</f>
        <v>1749600</v>
      </c>
    </row>
    <row r="31" spans="1:10" x14ac:dyDescent="0.25">
      <c r="I31" s="48"/>
    </row>
  </sheetData>
  <mergeCells count="14">
    <mergeCell ref="B29:H29"/>
    <mergeCell ref="B28:H28"/>
    <mergeCell ref="B19:I19"/>
    <mergeCell ref="C14:H14"/>
    <mergeCell ref="B30:H30"/>
    <mergeCell ref="C3:D3"/>
    <mergeCell ref="A4:L4"/>
    <mergeCell ref="A5:L5"/>
    <mergeCell ref="A6:L6"/>
    <mergeCell ref="C11:D11"/>
    <mergeCell ref="G11:H11"/>
    <mergeCell ref="C12:I12"/>
    <mergeCell ref="C15:H15"/>
    <mergeCell ref="A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72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72" t="s">
        <v>4</v>
      </c>
      <c r="C7" s="72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642000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1362000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124000</v>
      </c>
      <c r="F11" s="18">
        <f t="shared" si="0"/>
        <v>148800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20" t="s">
        <v>21</v>
      </c>
      <c r="B12" s="14">
        <f>B11</f>
        <v>1362000</v>
      </c>
      <c r="C12" s="2"/>
      <c r="D12" s="30"/>
      <c r="E12" s="30"/>
      <c r="F12" s="30"/>
      <c r="G12" s="71" t="s">
        <v>38</v>
      </c>
      <c r="H12" s="71"/>
      <c r="I12" s="15">
        <v>658800</v>
      </c>
      <c r="J12" s="30"/>
    </row>
    <row r="13" spans="1:12" ht="21" x14ac:dyDescent="0.35">
      <c r="A13" s="20" t="s">
        <v>22</v>
      </c>
      <c r="B13" s="14">
        <f>D11+E11</f>
        <v>124000</v>
      </c>
      <c r="C13" s="280"/>
      <c r="D13" s="280"/>
      <c r="E13" s="30"/>
      <c r="F13" s="30"/>
      <c r="G13" s="285"/>
      <c r="H13" s="285"/>
      <c r="I13" s="51"/>
      <c r="J13" s="30"/>
    </row>
    <row r="14" spans="1:12" ht="15.75" x14ac:dyDescent="0.25">
      <c r="A14" s="55" t="s">
        <v>73</v>
      </c>
      <c r="B14" s="14">
        <v>177500</v>
      </c>
      <c r="C14" s="280"/>
      <c r="D14" s="280"/>
      <c r="E14" s="30"/>
      <c r="F14" s="30"/>
      <c r="G14" s="70"/>
      <c r="H14" s="70"/>
      <c r="I14" s="51"/>
      <c r="J14" s="30"/>
    </row>
    <row r="15" spans="1:12" ht="18.75" x14ac:dyDescent="0.3">
      <c r="A15" s="17" t="s">
        <v>74</v>
      </c>
      <c r="B15" s="14">
        <v>35000</v>
      </c>
      <c r="C15" s="23"/>
      <c r="D15" s="31"/>
      <c r="E15" s="31"/>
      <c r="F15" s="31"/>
      <c r="G15" s="73"/>
      <c r="H15" s="31"/>
      <c r="I15" s="31"/>
      <c r="J15" s="31"/>
    </row>
    <row r="16" spans="1:12" ht="18.75" x14ac:dyDescent="0.3">
      <c r="A16" s="17" t="s">
        <v>77</v>
      </c>
      <c r="B16" s="14">
        <v>45000</v>
      </c>
      <c r="C16" s="23"/>
      <c r="D16" s="31"/>
      <c r="E16" s="31"/>
      <c r="F16" s="31"/>
      <c r="G16" s="74"/>
      <c r="H16" s="31"/>
      <c r="I16" s="31"/>
      <c r="J16" s="31"/>
    </row>
    <row r="17" spans="1:10" ht="21" customHeight="1" x14ac:dyDescent="0.3">
      <c r="A17" s="54" t="s">
        <v>65</v>
      </c>
      <c r="B17" s="68">
        <f>B11-B13-B14-B15-B16</f>
        <v>980500</v>
      </c>
      <c r="C17" s="23"/>
      <c r="D17" s="31"/>
      <c r="E17" s="31"/>
      <c r="F17" s="31"/>
      <c r="G17" s="73"/>
      <c r="H17" s="31"/>
      <c r="I17" s="31"/>
      <c r="J17" s="31"/>
    </row>
    <row r="18" spans="1:10" ht="16.5" customHeight="1" x14ac:dyDescent="0.25">
      <c r="G18" s="73"/>
      <c r="H18" s="27"/>
    </row>
    <row r="19" spans="1:10" x14ac:dyDescent="0.25">
      <c r="A19" s="281" t="s">
        <v>75</v>
      </c>
      <c r="B19" s="281"/>
      <c r="C19" s="281"/>
      <c r="D19" s="281"/>
      <c r="E19" s="281"/>
      <c r="F19" s="281"/>
      <c r="G19" s="281"/>
      <c r="H19" s="281"/>
      <c r="I19" s="281"/>
      <c r="J19" s="281"/>
    </row>
    <row r="20" spans="1:10" x14ac:dyDescent="0.25">
      <c r="A20" s="281" t="s">
        <v>76</v>
      </c>
      <c r="B20" s="281"/>
      <c r="C20" s="281"/>
      <c r="D20" s="281"/>
      <c r="E20" s="281"/>
      <c r="F20" s="281"/>
      <c r="G20" s="281"/>
      <c r="H20" s="281"/>
      <c r="I20" s="281"/>
      <c r="J20" s="281"/>
    </row>
  </sheetData>
  <mergeCells count="8">
    <mergeCell ref="A19:J19"/>
    <mergeCell ref="A20:J20"/>
    <mergeCell ref="C3:D3"/>
    <mergeCell ref="A4:L4"/>
    <mergeCell ref="A5:L5"/>
    <mergeCell ref="A6:L6"/>
    <mergeCell ref="C13:D14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7" sqref="D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81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75" t="s">
        <v>4</v>
      </c>
      <c r="C7" s="7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556900</v>
      </c>
      <c r="C10" s="11">
        <v>632840</v>
      </c>
      <c r="D10" s="11"/>
      <c r="E10" s="11">
        <f>C10*0.1</f>
        <v>63284</v>
      </c>
      <c r="F10" s="11">
        <f>C10*0.12</f>
        <v>75940.800000000003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1356900</v>
      </c>
      <c r="C11" s="18">
        <f t="shared" ref="C11:H11" si="0">SUM(C8:C10)</f>
        <v>632840</v>
      </c>
      <c r="D11" s="18">
        <f t="shared" si="0"/>
        <v>0</v>
      </c>
      <c r="E11" s="19">
        <f t="shared" si="0"/>
        <v>143284</v>
      </c>
      <c r="F11" s="18">
        <f t="shared" si="0"/>
        <v>171940.8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20" t="s">
        <v>22</v>
      </c>
      <c r="B12" s="14">
        <f>-(D11+E11)</f>
        <v>-143284</v>
      </c>
      <c r="C12" s="280"/>
      <c r="D12" s="280"/>
      <c r="E12" s="30"/>
      <c r="F12" s="30"/>
      <c r="G12" s="285"/>
      <c r="H12" s="285"/>
      <c r="I12" s="51"/>
      <c r="J12" s="30"/>
    </row>
    <row r="13" spans="1:12" ht="18.75" x14ac:dyDescent="0.3">
      <c r="A13" s="17" t="s">
        <v>78</v>
      </c>
      <c r="B13" s="14">
        <v>-52000</v>
      </c>
      <c r="C13" s="280"/>
      <c r="D13" s="280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1161616</v>
      </c>
      <c r="C14" s="23"/>
      <c r="D14" s="31"/>
      <c r="E14" s="31"/>
      <c r="F14" s="31"/>
      <c r="G14" s="76"/>
      <c r="H14" s="31"/>
      <c r="I14" s="31"/>
      <c r="J14" s="31"/>
    </row>
    <row r="15" spans="1:12" ht="16.5" customHeight="1" x14ac:dyDescent="0.3">
      <c r="A15" s="80" t="s">
        <v>79</v>
      </c>
      <c r="B15" s="81">
        <v>-110000</v>
      </c>
      <c r="G15" s="76"/>
      <c r="H15" s="27"/>
    </row>
    <row r="16" spans="1:12" ht="18.75" x14ac:dyDescent="0.3">
      <c r="A16" s="82" t="s">
        <v>80</v>
      </c>
      <c r="B16" s="83">
        <f>SUM(B14:B15)</f>
        <v>1051616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11" sqref="A11:A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99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1116800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116000</v>
      </c>
      <c r="F11" s="18">
        <f t="shared" si="0"/>
        <v>139200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88" t="s">
        <v>22</v>
      </c>
      <c r="B12" s="14">
        <f>-(D11+E11)</f>
        <v>-116000</v>
      </c>
      <c r="C12" s="280"/>
      <c r="D12" s="280"/>
      <c r="E12" s="30"/>
      <c r="F12" s="30"/>
      <c r="G12" s="285"/>
      <c r="H12" s="285"/>
      <c r="I12" s="51"/>
      <c r="J12" s="30"/>
    </row>
    <row r="13" spans="1:12" ht="18.75" x14ac:dyDescent="0.3">
      <c r="A13" s="91" t="s">
        <v>100</v>
      </c>
      <c r="B13" s="14">
        <v>-50000</v>
      </c>
      <c r="C13" s="280"/>
      <c r="D13" s="280"/>
      <c r="E13" s="30"/>
      <c r="F13" s="30"/>
      <c r="G13" s="70"/>
      <c r="H13" s="70"/>
      <c r="I13" s="51"/>
      <c r="J13" s="30"/>
    </row>
    <row r="14" spans="1:12" ht="18.75" x14ac:dyDescent="0.3">
      <c r="A14" s="91" t="s">
        <v>101</v>
      </c>
      <c r="B14" s="14">
        <v>-200000</v>
      </c>
      <c r="C14" s="78"/>
      <c r="D14" s="78"/>
      <c r="E14" s="30"/>
      <c r="F14" s="30"/>
      <c r="G14" s="70"/>
      <c r="H14" s="70"/>
      <c r="I14" s="51"/>
      <c r="J14" s="30"/>
    </row>
    <row r="15" spans="1:12" ht="21" customHeight="1" x14ac:dyDescent="0.3">
      <c r="A15" s="62" t="s">
        <v>65</v>
      </c>
      <c r="B15" s="68">
        <f>SUM(B11:B14)</f>
        <v>750800</v>
      </c>
      <c r="C15" s="23"/>
      <c r="D15" s="31"/>
      <c r="E15" s="31"/>
      <c r="F15" s="31"/>
      <c r="G15" s="79"/>
      <c r="H15" s="31"/>
      <c r="I15" s="31"/>
      <c r="J15" s="31"/>
    </row>
    <row r="16" spans="1:12" ht="16.5" customHeight="1" x14ac:dyDescent="0.3">
      <c r="A16" s="90" t="s">
        <v>102</v>
      </c>
      <c r="B16" s="81">
        <v>-110000</v>
      </c>
      <c r="G16" s="79"/>
      <c r="H16" s="27"/>
    </row>
    <row r="17" spans="1:2" ht="18.75" x14ac:dyDescent="0.3">
      <c r="A17" s="82" t="s">
        <v>80</v>
      </c>
      <c r="B17" s="83">
        <f>SUM(B15:B16)</f>
        <v>640800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97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116000</v>
      </c>
      <c r="F11" s="18">
        <f t="shared" si="0"/>
        <v>139200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20" t="s">
        <v>22</v>
      </c>
      <c r="B12" s="14">
        <f>-(D11+E11)</f>
        <v>-116000</v>
      </c>
      <c r="C12" s="280"/>
      <c r="D12" s="280"/>
      <c r="E12" s="30"/>
      <c r="F12" s="30"/>
      <c r="G12" s="285"/>
      <c r="H12" s="285"/>
      <c r="I12" s="51"/>
      <c r="J12" s="30"/>
    </row>
    <row r="13" spans="1:12" ht="21" customHeight="1" x14ac:dyDescent="0.3">
      <c r="A13" s="54" t="s">
        <v>65</v>
      </c>
      <c r="B13" s="68">
        <f>SUM(B11:B12)</f>
        <v>1000800</v>
      </c>
      <c r="C13" s="23"/>
      <c r="D13" s="31"/>
      <c r="E13" s="31"/>
      <c r="F13" s="31"/>
      <c r="G13" s="79"/>
      <c r="H13" s="31"/>
      <c r="I13" s="31"/>
      <c r="J13" s="31"/>
    </row>
    <row r="14" spans="1:12" ht="16.5" customHeight="1" x14ac:dyDescent="0.3">
      <c r="A14" s="80" t="s">
        <v>98</v>
      </c>
      <c r="B14" s="81">
        <v>-107000</v>
      </c>
      <c r="G14" s="79"/>
      <c r="H14" s="27"/>
    </row>
    <row r="15" spans="1:12" ht="18.75" x14ac:dyDescent="0.3">
      <c r="A15" s="82" t="s">
        <v>80</v>
      </c>
      <c r="B15" s="83">
        <f>SUM(B13:B14)</f>
        <v>893800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13" sqref="A13:B1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266" t="s">
        <v>15</v>
      </c>
      <c r="D3" s="266"/>
      <c r="E3" t="s">
        <v>16</v>
      </c>
    </row>
    <row r="4" spans="1:12" ht="21" x14ac:dyDescent="0.35">
      <c r="A4" s="267" t="s">
        <v>17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25.5" customHeight="1" x14ac:dyDescent="0.5">
      <c r="A5" s="268" t="s">
        <v>19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23.25" x14ac:dyDescent="0.35">
      <c r="A6" s="269" t="s">
        <v>95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1036800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108000</v>
      </c>
      <c r="F11" s="18">
        <f t="shared" si="0"/>
        <v>129600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88" t="s">
        <v>22</v>
      </c>
      <c r="B12" s="14">
        <f>-(D11+E11)</f>
        <v>-108000</v>
      </c>
      <c r="C12" s="280"/>
      <c r="D12" s="280"/>
      <c r="E12" s="30"/>
      <c r="F12" s="30"/>
      <c r="G12" s="285"/>
      <c r="H12" s="285"/>
      <c r="I12" s="51"/>
      <c r="J12" s="30"/>
    </row>
    <row r="13" spans="1:12" ht="21" customHeight="1" x14ac:dyDescent="0.3">
      <c r="A13" s="91" t="s">
        <v>65</v>
      </c>
      <c r="B13" s="87">
        <f>SUM(B11:B12)</f>
        <v>928800</v>
      </c>
      <c r="C13" s="23"/>
      <c r="D13" s="31"/>
      <c r="E13" s="31"/>
      <c r="F13" s="31"/>
      <c r="G13" s="79"/>
      <c r="H13" s="31"/>
      <c r="I13" s="31"/>
      <c r="J13" s="31"/>
    </row>
    <row r="14" spans="1:12" ht="16.5" customHeight="1" x14ac:dyDescent="0.3">
      <c r="A14" s="92" t="s">
        <v>96</v>
      </c>
      <c r="B14" s="93">
        <v>-107000</v>
      </c>
      <c r="G14" s="79"/>
      <c r="H14" s="27"/>
    </row>
    <row r="15" spans="1:12" ht="18.75" x14ac:dyDescent="0.3">
      <c r="A15" s="82" t="s">
        <v>80</v>
      </c>
      <c r="B15" s="83">
        <f>SUM(B13:B14)</f>
        <v>821800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46</vt:i4>
      </vt:variant>
    </vt:vector>
  </HeadingPairs>
  <TitlesOfParts>
    <vt:vector size="46" baseType="lpstr">
      <vt:lpstr>AOUT 18</vt:lpstr>
      <vt:lpstr>SEPTEMBRE 18 </vt:lpstr>
      <vt:lpstr>SEPTEMBRE 18  (2)</vt:lpstr>
      <vt:lpstr>OCTOBRE 18</vt:lpstr>
      <vt:lpstr>DECEMBRE 18</vt:lpstr>
      <vt:lpstr>JANVIER 19</vt:lpstr>
      <vt:lpstr>FEVRIER 19</vt:lpstr>
      <vt:lpstr>MARS 19</vt:lpstr>
      <vt:lpstr>AVRIL 19</vt:lpstr>
      <vt:lpstr>MAI 19</vt:lpstr>
      <vt:lpstr>JUIN 19</vt:lpstr>
      <vt:lpstr>JUILLET 19</vt:lpstr>
      <vt:lpstr>AOUT 2019</vt:lpstr>
      <vt:lpstr>SEPTEMBRE 2019</vt:lpstr>
      <vt:lpstr>OCTOBRE 2019 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JUIN 2020 corrigé</vt:lpstr>
      <vt:lpstr>MAI 2020 Corrigé</vt:lpstr>
      <vt:lpstr>AVRIL 2020 Corrigé</vt:lpstr>
      <vt:lpstr>MARS 2020 Corrigé</vt:lpstr>
      <vt:lpstr>AOUT 2020</vt:lpstr>
      <vt:lpstr>SEPTEMBRE 2020</vt:lpstr>
      <vt:lpstr>OCTOBRE 2020</vt:lpstr>
      <vt:lpstr>NOVEMBRE 2020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 2021</vt:lpstr>
      <vt:lpstr>SEPT 2021 (2)</vt:lpstr>
      <vt:lpstr>OCTOBRE 2021</vt:lpstr>
      <vt:lpstr>NOVEMBRE 2021</vt:lpstr>
      <vt:lpstr>DECEMBRE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2021-12-14T14:15:57Z</cp:lastPrinted>
  <dcterms:created xsi:type="dcterms:W3CDTF">2018-08-04T12:02:15Z</dcterms:created>
  <dcterms:modified xsi:type="dcterms:W3CDTF">2021-12-14T14:18:07Z</dcterms:modified>
</cp:coreProperties>
</file>