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21\PROPRIETAIRES\TOURE MOUSSA\FICHES D'ENCAISSEMENT\BONIKRO EN HAUT\"/>
    </mc:Choice>
  </mc:AlternateContent>
  <bookViews>
    <workbookView xWindow="0" yWindow="0" windowWidth="19200" windowHeight="11595" firstSheet="7" activeTab="11"/>
  </bookViews>
  <sheets>
    <sheet name="DECEMBRE 2020" sheetId="76" r:id="rId1"/>
    <sheet name="JANVIER 2021" sheetId="77" r:id="rId2"/>
    <sheet name="FEVRIER 2021" sheetId="78" r:id="rId3"/>
    <sheet name="MARS 2021" sheetId="79" r:id="rId4"/>
    <sheet name="AVRIL 2021" sheetId="80" r:id="rId5"/>
    <sheet name="MAI 2021" sheetId="81" r:id="rId6"/>
    <sheet name="JUIN 2021" sheetId="82" r:id="rId7"/>
    <sheet name="JUILLET 2021" sheetId="83" r:id="rId8"/>
    <sheet name="AOUT 2021" sheetId="84" r:id="rId9"/>
    <sheet name="SEPTEMBRE 2021" sheetId="85" r:id="rId10"/>
    <sheet name="OCTOBRE 2021" sheetId="86" r:id="rId11"/>
    <sheet name="NOVEMBRE 2021" sheetId="87" r:id="rId12"/>
  </sheets>
  <calcPr calcId="152511"/>
</workbook>
</file>

<file path=xl/calcChain.xml><?xml version="1.0" encoding="utf-8"?>
<calcChain xmlns="http://schemas.openxmlformats.org/spreadsheetml/2006/main">
  <c r="J25" i="87" l="1"/>
  <c r="I17" i="87" l="1"/>
  <c r="H17" i="87"/>
  <c r="G17" i="87"/>
  <c r="F17" i="87"/>
  <c r="E17" i="87"/>
  <c r="J16" i="87"/>
  <c r="J15" i="87"/>
  <c r="J14" i="87"/>
  <c r="J13" i="87"/>
  <c r="J27" i="86"/>
  <c r="I18" i="86"/>
  <c r="H18" i="86"/>
  <c r="J14" i="86"/>
  <c r="J15" i="86"/>
  <c r="J16" i="86"/>
  <c r="J17" i="86"/>
  <c r="J13" i="86"/>
  <c r="J17" i="87" l="1"/>
  <c r="J18" i="86"/>
  <c r="J19" i="86" s="1"/>
  <c r="J20" i="86" s="1"/>
  <c r="H29" i="85"/>
  <c r="J18" i="87" l="1"/>
  <c r="J19" i="87" s="1"/>
  <c r="G18" i="86"/>
  <c r="F18" i="86"/>
  <c r="E18" i="86"/>
  <c r="J24" i="85"/>
  <c r="J16" i="85" l="1"/>
  <c r="J17" i="85"/>
  <c r="J13" i="85"/>
  <c r="J14" i="85"/>
  <c r="I18" i="85" l="1"/>
  <c r="J18" i="85"/>
  <c r="J19" i="85" s="1"/>
  <c r="J20" i="85" s="1"/>
  <c r="H18" i="85"/>
  <c r="J15" i="85"/>
  <c r="J15" i="84"/>
  <c r="G18" i="85" l="1"/>
  <c r="F18" i="85"/>
  <c r="E18" i="85"/>
  <c r="J24" i="84" l="1"/>
  <c r="H18" i="84"/>
  <c r="I18" i="84"/>
  <c r="J18" i="84"/>
  <c r="J19" i="84" s="1"/>
  <c r="J14" i="84"/>
  <c r="J16" i="84"/>
  <c r="J17" i="84"/>
  <c r="J13" i="84"/>
  <c r="G18" i="84" l="1"/>
  <c r="F18" i="84"/>
  <c r="E18" i="84"/>
  <c r="K25" i="82" l="1"/>
  <c r="H18" i="83" l="1"/>
  <c r="I18" i="83"/>
  <c r="J14" i="83"/>
  <c r="J15" i="83"/>
  <c r="J16" i="83"/>
  <c r="J17" i="83"/>
  <c r="J13" i="83"/>
  <c r="J18" i="83" l="1"/>
  <c r="J19" i="83"/>
  <c r="J20" i="83" s="1"/>
  <c r="J24" i="83" s="1"/>
  <c r="G18" i="83"/>
  <c r="F18" i="83"/>
  <c r="E18" i="83"/>
  <c r="J27" i="82" l="1"/>
  <c r="J20" i="82" l="1"/>
  <c r="J19" i="82"/>
  <c r="H18" i="82"/>
  <c r="I18" i="82"/>
  <c r="J18" i="82"/>
  <c r="J16" i="82" l="1"/>
  <c r="G18" i="82" l="1"/>
  <c r="F18" i="82"/>
  <c r="E18" i="82"/>
  <c r="F18" i="81"/>
  <c r="G18" i="81"/>
  <c r="H18" i="81"/>
  <c r="I18" i="81"/>
  <c r="J18" i="81"/>
  <c r="E18" i="81"/>
  <c r="J13" i="81" l="1"/>
  <c r="J14" i="81"/>
  <c r="J15" i="81"/>
  <c r="J16" i="81"/>
  <c r="J17" i="81"/>
  <c r="J19" i="81" l="1"/>
  <c r="J20" i="81" s="1"/>
  <c r="J28" i="81" s="1"/>
  <c r="J27" i="80"/>
  <c r="J14" i="80"/>
  <c r="J15" i="80"/>
  <c r="J16" i="80"/>
  <c r="J17" i="80"/>
  <c r="J13" i="80"/>
  <c r="H18" i="80" l="1"/>
  <c r="I18" i="80"/>
  <c r="J18" i="80" l="1"/>
  <c r="J27" i="79"/>
  <c r="J19" i="80" l="1"/>
  <c r="J20" i="80" s="1"/>
  <c r="G18" i="80"/>
  <c r="F18" i="80"/>
  <c r="E18" i="80"/>
  <c r="J14" i="79" l="1"/>
  <c r="J13" i="79" l="1"/>
  <c r="J17" i="79" l="1"/>
  <c r="J15" i="79"/>
  <c r="J16" i="79"/>
  <c r="J18" i="79" l="1"/>
  <c r="D33" i="79"/>
  <c r="J25" i="79" s="1"/>
  <c r="J19" i="79" l="1"/>
  <c r="J20" i="79" s="1"/>
  <c r="G18" i="79"/>
  <c r="F18" i="79"/>
  <c r="E18" i="79"/>
  <c r="J14" i="78" l="1"/>
  <c r="J15" i="78"/>
  <c r="J16" i="78"/>
  <c r="D36" i="77" l="1"/>
  <c r="H17" i="78"/>
  <c r="I17" i="78"/>
  <c r="D30" i="78"/>
  <c r="J13" i="78" l="1"/>
  <c r="J17" i="78" s="1"/>
  <c r="J28" i="77"/>
  <c r="J32" i="78"/>
  <c r="J18" i="78" l="1"/>
  <c r="J19" i="78" s="1"/>
  <c r="J25" i="78" s="1"/>
  <c r="G17" i="78"/>
  <c r="F17" i="78"/>
  <c r="E17" i="78"/>
  <c r="J31" i="77" l="1"/>
  <c r="J26" i="77"/>
  <c r="J16" i="77" l="1"/>
  <c r="J17" i="77"/>
  <c r="J18" i="77"/>
  <c r="J14" i="77"/>
  <c r="J15" i="77"/>
  <c r="I19" i="77"/>
  <c r="H19" i="77"/>
  <c r="J19" i="77" l="1"/>
  <c r="G19" i="77"/>
  <c r="F19" i="77"/>
  <c r="E19" i="77"/>
  <c r="J20" i="77" l="1"/>
  <c r="J21" i="77" s="1"/>
  <c r="D33" i="76"/>
  <c r="J26" i="76" l="1"/>
  <c r="J21" i="76" l="1"/>
  <c r="J20" i="76"/>
  <c r="I19" i="76" l="1"/>
  <c r="H19" i="76"/>
  <c r="J17" i="76"/>
  <c r="J18" i="76"/>
  <c r="J14" i="76"/>
  <c r="J19" i="76" s="1"/>
  <c r="J15" i="76"/>
  <c r="J16" i="76"/>
  <c r="G19" i="76" l="1"/>
  <c r="F19" i="76"/>
  <c r="E19" i="76"/>
</calcChain>
</file>

<file path=xl/sharedStrings.xml><?xml version="1.0" encoding="utf-8"?>
<sst xmlns="http://schemas.openxmlformats.org/spreadsheetml/2006/main" count="744" uniqueCount="166">
  <si>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</si>
  <si>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</si>
  <si>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</si>
  <si>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</si>
  <si>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</si>
  <si>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</si>
  <si>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</si>
  <si>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</si>
  <si>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</si>
  <si>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</si>
  <si>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</si>
  <si>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</si>
  <si>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</si>
  <si>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</si>
  <si>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YOPOUGON NIANGON ADJAME BONIKRO</t>
  </si>
  <si>
    <t xml:space="preserve">   LOT N° …………….. - ILOT ………….</t>
  </si>
  <si>
    <t>01 BP 4859 ABIDJAN 01</t>
  </si>
  <si>
    <t>07 67 16 27</t>
  </si>
  <si>
    <t>01 05 01 76</t>
  </si>
  <si>
    <t>EN HAUT</t>
  </si>
  <si>
    <t>DIABATE ISSOUMAÏLA</t>
  </si>
  <si>
    <t>05367258-45996192</t>
  </si>
  <si>
    <t>KONE DRISSA</t>
  </si>
  <si>
    <t>05822749-04421834</t>
  </si>
  <si>
    <t>MOURTALLA SALIFOU</t>
  </si>
  <si>
    <t>SIDIBE YACOUBA</t>
  </si>
  <si>
    <t>H1</t>
  </si>
  <si>
    <t>H3</t>
  </si>
  <si>
    <t>H4</t>
  </si>
  <si>
    <t>H7</t>
  </si>
  <si>
    <t>SIGNATURES</t>
  </si>
  <si>
    <t>H5/H6</t>
  </si>
  <si>
    <t>COMMISSION CCGIM</t>
  </si>
  <si>
    <t>PENALITES</t>
  </si>
  <si>
    <t>HADJA KORO</t>
  </si>
  <si>
    <t>02 78 00 72</t>
  </si>
  <si>
    <t>48 14 22 22</t>
  </si>
  <si>
    <t>VIE BA M TRAORE</t>
  </si>
  <si>
    <t>07 77 44 27</t>
  </si>
  <si>
    <t>CCGIM</t>
  </si>
  <si>
    <t>TOTAL   A VERSER</t>
  </si>
  <si>
    <t>MTN</t>
  </si>
  <si>
    <t>TOTAL  EN HAUT 1 A VERSER</t>
  </si>
  <si>
    <t>TOTAL  EN HAUT 2 A VERSER</t>
  </si>
  <si>
    <t>TOTAL  EN BAS 1 A VERSER</t>
  </si>
  <si>
    <t>TOTAL  EN BAS 2 A VERSER</t>
  </si>
  <si>
    <t xml:space="preserve">EPARGNE TRAVAUX </t>
  </si>
  <si>
    <t>DEPENSES DU MOIS</t>
  </si>
  <si>
    <t>EXISTANT EPARGNE</t>
  </si>
  <si>
    <t>EPARGNE</t>
  </si>
  <si>
    <t>EPARGNE DU MOIS</t>
  </si>
  <si>
    <t>05538371-53045542</t>
  </si>
  <si>
    <t>H8</t>
  </si>
  <si>
    <t>57353768</t>
  </si>
  <si>
    <t>N° CC: 0513520V   -    CENTRE D'IMPOSITION: YOP I</t>
  </si>
  <si>
    <t>Mme SORO ALICE</t>
  </si>
  <si>
    <t>ORANGE</t>
  </si>
  <si>
    <t>57907694</t>
  </si>
  <si>
    <t xml:space="preserve">FICHE DES ENCAISSEMENTS : MOIS DE DECEMBRE 2020 </t>
  </si>
  <si>
    <t xml:space="preserve">FRAIS DE JUSTICE </t>
  </si>
  <si>
    <t>26/12 OM</t>
  </si>
  <si>
    <t>ASSIGNATION EN  REFERE + ENROLEMENT AU GREFFE AVEC Me BLON CONTRE SIDIBE ET KONE</t>
  </si>
  <si>
    <t>07/01/21</t>
  </si>
  <si>
    <t>08/01/21</t>
  </si>
  <si>
    <t>11/01/21</t>
  </si>
  <si>
    <t>12/01/21</t>
  </si>
  <si>
    <t>RETRAIT SUR EPARGNE</t>
  </si>
  <si>
    <t>RETRAIT SUR EPARGNE LE 06/12/2020 PAR Mlle TRAORE LADY</t>
  </si>
  <si>
    <t>FICHE DES ENCAISSEMENTS : MOIS DE JANVIER 2021</t>
  </si>
  <si>
    <t>14/01/21 MOOV</t>
  </si>
  <si>
    <t>29/01/21</t>
  </si>
  <si>
    <t>08/02/21</t>
  </si>
  <si>
    <t>CAUTION</t>
  </si>
  <si>
    <t>PENALITES KONE H1</t>
  </si>
  <si>
    <t>REMBOURSEMENT COMPTEUR CIE PPTE</t>
  </si>
  <si>
    <t>CAUTION KONE H1</t>
  </si>
  <si>
    <t>ARRIERES 12/2020  +01/2021</t>
  </si>
  <si>
    <t xml:space="preserve">M KONE DRISSA H1 DOIT </t>
  </si>
  <si>
    <t>MONTANT A VERSER 01/2021</t>
  </si>
  <si>
    <t>13/02/21</t>
  </si>
  <si>
    <t>46 000 F PAYE LE 23/01/2021 PAR MTN / 46 000 F PAYE LE 01/02/2021 PAR MOOV</t>
  </si>
  <si>
    <t>23/01-01/02</t>
  </si>
  <si>
    <t>10/02/21</t>
  </si>
  <si>
    <t>50 000 F LE 14/01 PAR MOOV + 42 000 LE 18/01 EN ESPECES</t>
  </si>
  <si>
    <t>15/02/21</t>
  </si>
  <si>
    <t>FICHE DES ENCAISSEMENTS : MOIS DE FEVRIER 2021</t>
  </si>
  <si>
    <t>H3/H4</t>
  </si>
  <si>
    <t>DRAME YACOUBA</t>
  </si>
  <si>
    <t>0545381370 - 0789888427</t>
  </si>
  <si>
    <t>0505538371 - 0153045542</t>
  </si>
  <si>
    <t>0757907694</t>
  </si>
  <si>
    <t>0757353768</t>
  </si>
  <si>
    <t>AV02+03/21 ESP</t>
  </si>
  <si>
    <t>REMIS LE 16/02/21</t>
  </si>
  <si>
    <t>A Mlle TRAORE LADY</t>
  </si>
  <si>
    <t>M DRAME YACOU A PAYER 125 000 F CORRESPONDANT A 2 MOIS DE CAUTION+2 MOIS D'AVANCE+1 MOIS  CCGIM LE 08/02/2021. CAUTION GEREE PAR LE CCGIM</t>
  </si>
  <si>
    <t>TRAVAUX DE MISE EN ETAT BONIKRO EN HAUT H1 LE 18/02/2021 PAR M KONE YACOUBA PEINTRE,</t>
  </si>
  <si>
    <t>TROP PERCU JANVIER 2021 (200 000 - 191 400)</t>
  </si>
  <si>
    <t>VIE BA: 07 07 77 44 27</t>
  </si>
  <si>
    <t>01 02 78 00 72</t>
  </si>
  <si>
    <t>07 48 14 22 22</t>
  </si>
  <si>
    <t>A COMPTER DE FIN FEVRIER 2021 40 000 F CFA SERONT VERSES A HADJA KORO DECISION DU 22/02/20121 PAR M TRAORE DIT VIE BA</t>
  </si>
  <si>
    <t>09/03/21</t>
  </si>
  <si>
    <t>13/03/21</t>
  </si>
  <si>
    <t>FICHE DES ENCAISSEMENTS : MOIS DE MARS 2021</t>
  </si>
  <si>
    <t>TRAVAUX D'ELECRTICTE B7 10 000 F TRANSFERE PAR MTN 0505344880 LE 19/03/2021</t>
  </si>
  <si>
    <t>MONTANT A VERSER 03/2021</t>
  </si>
  <si>
    <t>MONTANT  VERSE LE 20/03/2021</t>
  </si>
  <si>
    <t>COMPLEMENT TRAVAUX MURS BONIKRO EN BAS</t>
  </si>
  <si>
    <t>06/04/21</t>
  </si>
  <si>
    <t>11/04/21</t>
  </si>
  <si>
    <t>ESPECES</t>
  </si>
  <si>
    <t>15/04/21</t>
  </si>
  <si>
    <t>FICHE DES ENCAISSEMENTS : MOIS D'AVRIL 2021</t>
  </si>
  <si>
    <t>REMBOURSEMENT COMPLEMENT TRAVAUX MURS BONIKRO EN BAS</t>
  </si>
  <si>
    <t>ALLOCATION VEUVE TOURE HADJA KORO LE 15/04/2021 PAR  TRANSFERT ORANGE 0748142222</t>
  </si>
  <si>
    <t>TRAVAUX RENFORCEMENT MURS BONIKRO EN BAS 576 2 00 F</t>
  </si>
  <si>
    <t>PART KORO PAR TRANSFERT 0748142222</t>
  </si>
  <si>
    <t>17/05/21</t>
  </si>
  <si>
    <t>19/05/21</t>
  </si>
  <si>
    <t>MONTANT A VERSER 19/05/2021</t>
  </si>
  <si>
    <t>FICHE DES ENCAISSEMENTS : MOIS DE MAI 2021</t>
  </si>
  <si>
    <t>02/06/21</t>
  </si>
  <si>
    <t>11/06/21</t>
  </si>
  <si>
    <t>PART KORO PAR TRANSFERT 0748142222 LE 11/06/2021</t>
  </si>
  <si>
    <t>REMBOURSEMENT COMPTEUR PEPT BONIKRO EN H1 LE 11/06/2022</t>
  </si>
  <si>
    <t>REMBOURSEMENT COMPTEUR PEPT H1</t>
  </si>
  <si>
    <t xml:space="preserve"> REMBOURSEMENT COMPTEURS PEPTH1 4X25 100 F DE JUILLET A OCTOBRE 2021</t>
  </si>
  <si>
    <t>14/06/21</t>
  </si>
  <si>
    <t>18/07/21</t>
  </si>
  <si>
    <t>PART KORO PAR TRANSFERT 0748142222 LE ……./07/2021</t>
  </si>
  <si>
    <t>MONTANT A VERSER ……./07/2021</t>
  </si>
  <si>
    <t>FICHE DES ENCAISSEMENTS : MOIS DE JUIN 2021</t>
  </si>
  <si>
    <t>REMBOURSEMENT COMPTEUR PEPT BONIKRO EN H1 LE …….../07/2021</t>
  </si>
  <si>
    <t>08/07/21</t>
  </si>
  <si>
    <t>OM</t>
  </si>
  <si>
    <t>0777699256-0757353768</t>
  </si>
  <si>
    <t>16/07/21</t>
  </si>
  <si>
    <t>FICHE DES ENCAISSEMENTS : MOIS DE JUILLET 2021</t>
  </si>
  <si>
    <t>MONTANT A VERSER 03/07/2021 sur le 0707774427</t>
  </si>
  <si>
    <t>29/07/21</t>
  </si>
  <si>
    <t>WAVE</t>
  </si>
  <si>
    <t>10/08/21</t>
  </si>
  <si>
    <t>13/08/21</t>
  </si>
  <si>
    <t>MONTANT A VERSER  13/08/2021</t>
  </si>
  <si>
    <t>FICHE DES ENCAISSEMENTS : MOIS D'AOUT 2021</t>
  </si>
  <si>
    <t>15/09/21</t>
  </si>
  <si>
    <t>FICHE DES ENCAISSEMENTS : MOIS DE SEPTEMBRE 2021</t>
  </si>
  <si>
    <t>MONTANT A VERSER 15/09/2021</t>
  </si>
  <si>
    <t>29/09/21</t>
  </si>
  <si>
    <t>11/10/21</t>
  </si>
  <si>
    <t>MONTANT A VERSER 14/10/2021</t>
  </si>
  <si>
    <t>14/10/21</t>
  </si>
  <si>
    <t>FICHE DES ENCAISSEMENTS : MOIS D'OCTOBRE 2021</t>
  </si>
  <si>
    <t>10/11/21</t>
  </si>
  <si>
    <t>15/11/21</t>
  </si>
  <si>
    <t>CIE PEPT</t>
  </si>
  <si>
    <t>TRAVAUX DE MISE EN ETAT B7 BONIKRO EN BAS LE 03/11/21 A M. BOUKARY</t>
  </si>
  <si>
    <t>TRAVAUX DE VIDANGE DES REGARDS BONIKRO EN HAUT LE 05/11/21 PAR M. KONATE 0546070927</t>
  </si>
  <si>
    <t>REMBOURSEMENT BRANCHEMENT COMPTEUR CIE H4 (190 350f) + H1 (115 000f) SOIT UN TOTAL DE 305 350F A DEDUIRE DES ARRIERES DE M. DRAME</t>
  </si>
  <si>
    <t>MONTANT A VERSER 15./11/2021</t>
  </si>
  <si>
    <t>FICHE DES ENCAISSEMENTS : MOIS DE NOVEMBRE 2021</t>
  </si>
  <si>
    <t>TRAVAUX DE PEINTURE  N° B4</t>
  </si>
  <si>
    <t>TRAVAUX DE PEINTURE  N° B7</t>
  </si>
  <si>
    <t>MONTANT A VERSER 14/12/2021</t>
  </si>
  <si>
    <t>14/12/21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</si>
</sst>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5" fillId="0" borderId="0" xfId="0" applyFont="1" applyAlignment="1"/>
    <xf numFmtId="164" fontId="2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left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164" fontId="0" fillId="0" borderId="0" xfId="0" applyNumberFormat="1" applyBorder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49" fontId="12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/>
    <xf numFmtId="164" fontId="3" fillId="0" borderId="0" xfId="0" applyNumberFormat="1" applyFont="1" applyBorder="1" applyAlignment="1"/>
    <xf numFmtId="0" fontId="0" fillId="0" borderId="0" xfId="0" applyAlignment="1">
      <alignment horizontal="left"/>
    </xf>
    <xf numFmtId="164" fontId="0" fillId="0" borderId="1" xfId="0" applyNumberFormat="1" applyBorder="1"/>
    <xf numFmtId="0" fontId="0" fillId="0" borderId="1" xfId="0" applyBorder="1"/>
    <xf numFmtId="49" fontId="3" fillId="0" borderId="1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3" fillId="0" borderId="1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3" fillId="0" borderId="14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8" fillId="0" borderId="8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4" fillId="0" borderId="1" xfId="0" applyFont="1" applyBorder="1" applyAlignment="1">
      <alignment horizontal="right"/>
    </xf>
    <xf numFmtId="0" fontId="11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8" xfId="0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view="pageLayout" topLeftCell="A2" zoomScaleNormal="100" workbookViewId="0">
      <selection activeCell="H17" sqref="H17"/>
    </sheetView>
  </sheetViews>
  <sheetFormatPr baseColWidth="10" defaultRowHeight="15" x14ac:dyDescent="0.25"/>
  <cols>
    <col min="1" max="1" width="3.28515625" customWidth="1"/>
    <col min="2" max="2" width="24.7109375" customWidth="1"/>
    <col min="3" max="3" width="6.28515625" customWidth="1"/>
    <col min="4" max="4" width="18.57031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85546875" bestFit="1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117" t="s">
        <v>58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</row>
    <row r="5" spans="1:12" ht="18.75" x14ac:dyDescent="0.3">
      <c r="D5" s="11" t="s">
        <v>14</v>
      </c>
      <c r="E5" s="11"/>
      <c r="F5" s="11"/>
      <c r="G5" s="29"/>
      <c r="H5" s="7" t="s">
        <v>15</v>
      </c>
      <c r="I5" s="7"/>
    </row>
    <row r="6" spans="1:12" ht="18.75" x14ac:dyDescent="0.3">
      <c r="D6" s="29" t="s">
        <v>16</v>
      </c>
      <c r="E6" s="29"/>
      <c r="F6" s="118" t="s">
        <v>17</v>
      </c>
      <c r="G6" s="118"/>
      <c r="H6" s="118"/>
      <c r="I6" s="118" t="s">
        <v>18</v>
      </c>
      <c r="J6" s="118"/>
      <c r="K6" s="7"/>
    </row>
    <row r="7" spans="1:12" ht="18.75" customHeight="1" x14ac:dyDescent="0.3">
      <c r="A7" s="118" t="s">
        <v>54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2" ht="6" customHeight="1" x14ac:dyDescent="0.3">
      <c r="A8" s="6"/>
      <c r="D8" s="29"/>
      <c r="E8" s="29"/>
      <c r="F8" s="29"/>
      <c r="G8" s="29"/>
      <c r="H8" s="29"/>
      <c r="I8" s="29"/>
      <c r="J8" s="29"/>
      <c r="K8" s="7"/>
    </row>
    <row r="9" spans="1:12" ht="15.75" customHeight="1" x14ac:dyDescent="0.35">
      <c r="A9" s="6"/>
      <c r="C9" s="119" t="s">
        <v>34</v>
      </c>
      <c r="D9" s="119"/>
      <c r="E9" s="119"/>
      <c r="F9" s="119" t="s">
        <v>35</v>
      </c>
      <c r="G9" s="119"/>
      <c r="H9" s="119"/>
      <c r="I9" s="119" t="s">
        <v>36</v>
      </c>
      <c r="J9" s="119"/>
      <c r="K9" s="7"/>
    </row>
    <row r="10" spans="1:12" ht="18" customHeight="1" x14ac:dyDescent="0.35">
      <c r="C10" s="119" t="s">
        <v>37</v>
      </c>
      <c r="D10" s="119"/>
      <c r="E10" s="119"/>
      <c r="F10" s="119" t="s">
        <v>38</v>
      </c>
      <c r="G10" s="119"/>
      <c r="H10" s="119"/>
      <c r="I10" s="119"/>
      <c r="J10" s="119"/>
    </row>
    <row r="11" spans="1:12" ht="4.5" customHeight="1" x14ac:dyDescent="0.35">
      <c r="C11" s="16"/>
      <c r="D11" s="16"/>
      <c r="E11" s="16"/>
      <c r="F11" s="16"/>
      <c r="G11" s="16"/>
      <c r="H11" s="16"/>
      <c r="I11" s="16"/>
      <c r="J11" s="16"/>
    </row>
    <row r="12" spans="1:12" ht="17.25" customHeight="1" x14ac:dyDescent="0.35">
      <c r="E12" s="14" t="s">
        <v>19</v>
      </c>
      <c r="F12" s="32"/>
      <c r="G12" s="14"/>
      <c r="J12" s="18"/>
    </row>
    <row r="13" spans="1:12" ht="15.75" x14ac:dyDescent="0.25">
      <c r="A13" s="1" t="s">
        <v>0</v>
      </c>
      <c r="B13" s="22" t="s">
        <v>1</v>
      </c>
      <c r="C13" s="4" t="s">
        <v>10</v>
      </c>
      <c r="D13" s="22" t="s">
        <v>9</v>
      </c>
      <c r="E13" s="22" t="s">
        <v>2</v>
      </c>
      <c r="F13" s="22" t="s">
        <v>3</v>
      </c>
      <c r="G13" s="3" t="s">
        <v>33</v>
      </c>
      <c r="H13" s="15" t="s">
        <v>8</v>
      </c>
      <c r="I13" s="22" t="s">
        <v>5</v>
      </c>
      <c r="J13" s="3" t="s">
        <v>4</v>
      </c>
      <c r="K13" s="22" t="s">
        <v>7</v>
      </c>
      <c r="L13" s="10" t="s">
        <v>30</v>
      </c>
    </row>
    <row r="14" spans="1:12" ht="18.75" customHeight="1" x14ac:dyDescent="0.25">
      <c r="A14" s="2">
        <v>1</v>
      </c>
      <c r="B14" s="8" t="s">
        <v>22</v>
      </c>
      <c r="C14" s="2" t="s">
        <v>26</v>
      </c>
      <c r="D14" s="9" t="s">
        <v>23</v>
      </c>
      <c r="E14" s="5">
        <v>20000</v>
      </c>
      <c r="F14" s="5">
        <v>106500</v>
      </c>
      <c r="G14" s="5">
        <v>81500</v>
      </c>
      <c r="H14" s="5">
        <v>20000</v>
      </c>
      <c r="I14" s="5">
        <v>5000</v>
      </c>
      <c r="J14" s="5">
        <f t="shared" ref="J14:J15" si="0">H14+I14</f>
        <v>25000</v>
      </c>
      <c r="K14" s="13" t="s">
        <v>64</v>
      </c>
      <c r="L14" s="25" t="s">
        <v>56</v>
      </c>
    </row>
    <row r="15" spans="1:12" ht="18.75" customHeight="1" x14ac:dyDescent="0.25">
      <c r="A15" s="2">
        <v>2</v>
      </c>
      <c r="B15" s="8" t="s">
        <v>20</v>
      </c>
      <c r="C15" s="2" t="s">
        <v>28</v>
      </c>
      <c r="D15" s="9" t="s">
        <v>21</v>
      </c>
      <c r="E15" s="5">
        <v>23000</v>
      </c>
      <c r="F15" s="5">
        <v>159400</v>
      </c>
      <c r="G15" s="5">
        <v>44400</v>
      </c>
      <c r="H15" s="5"/>
      <c r="I15" s="5"/>
      <c r="J15" s="5">
        <f t="shared" si="0"/>
        <v>0</v>
      </c>
      <c r="K15" s="13"/>
      <c r="L15" s="26"/>
    </row>
    <row r="16" spans="1:12" ht="18.75" customHeight="1" x14ac:dyDescent="0.25">
      <c r="A16" s="2">
        <v>3</v>
      </c>
      <c r="B16" s="8" t="s">
        <v>25</v>
      </c>
      <c r="C16" s="2" t="s">
        <v>31</v>
      </c>
      <c r="D16" s="9" t="s">
        <v>51</v>
      </c>
      <c r="E16" s="5">
        <v>18000</v>
      </c>
      <c r="F16" s="5">
        <v>191150</v>
      </c>
      <c r="G16" s="5">
        <v>55350</v>
      </c>
      <c r="H16" s="5">
        <v>18000</v>
      </c>
      <c r="I16" s="5">
        <v>42000</v>
      </c>
      <c r="J16" s="5">
        <f>H16+I16</f>
        <v>60000</v>
      </c>
      <c r="K16" s="13" t="s">
        <v>63</v>
      </c>
      <c r="L16" s="25" t="s">
        <v>41</v>
      </c>
    </row>
    <row r="17" spans="1:14" ht="18.75" customHeight="1" x14ac:dyDescent="0.25">
      <c r="A17" s="2">
        <v>4</v>
      </c>
      <c r="B17" s="8" t="s">
        <v>24</v>
      </c>
      <c r="C17" s="2" t="s">
        <v>29</v>
      </c>
      <c r="D17" s="9" t="s">
        <v>57</v>
      </c>
      <c r="E17" s="5">
        <v>11500</v>
      </c>
      <c r="F17" s="5">
        <v>32900</v>
      </c>
      <c r="G17" s="5">
        <v>6900</v>
      </c>
      <c r="H17" s="5">
        <v>11500</v>
      </c>
      <c r="I17" s="5"/>
      <c r="J17" s="5">
        <f t="shared" ref="J17:J18" si="1">H17+I17</f>
        <v>11500</v>
      </c>
      <c r="K17" s="13" t="s">
        <v>62</v>
      </c>
      <c r="L17" s="26" t="s">
        <v>56</v>
      </c>
    </row>
    <row r="18" spans="1:14" ht="18.75" customHeight="1" x14ac:dyDescent="0.25">
      <c r="A18" s="2">
        <v>5</v>
      </c>
      <c r="B18" s="8" t="s">
        <v>55</v>
      </c>
      <c r="C18" s="2" t="s">
        <v>52</v>
      </c>
      <c r="D18" s="9" t="s">
        <v>53</v>
      </c>
      <c r="E18" s="5">
        <v>15000</v>
      </c>
      <c r="F18" s="5">
        <v>49500</v>
      </c>
      <c r="G18" s="5">
        <v>4500</v>
      </c>
      <c r="H18" s="5"/>
      <c r="I18" s="5">
        <v>15000</v>
      </c>
      <c r="J18" s="5">
        <f t="shared" si="1"/>
        <v>15000</v>
      </c>
      <c r="K18" s="13"/>
      <c r="L18" s="26" t="s">
        <v>60</v>
      </c>
    </row>
    <row r="19" spans="1:14" ht="18.75" customHeight="1" x14ac:dyDescent="0.25">
      <c r="A19" s="120" t="s">
        <v>6</v>
      </c>
      <c r="B19" s="120"/>
      <c r="C19" s="120"/>
      <c r="D19" s="120"/>
      <c r="E19" s="19">
        <f>SUM(E14:E17)</f>
        <v>72500</v>
      </c>
      <c r="F19" s="19">
        <f>SUM(F14:F18)</f>
        <v>539450</v>
      </c>
      <c r="G19" s="19">
        <f>SUM(G14:G18)</f>
        <v>192650</v>
      </c>
      <c r="H19" s="19">
        <f>SUM(H14:H18)</f>
        <v>49500</v>
      </c>
      <c r="I19" s="19">
        <f t="shared" ref="I19:J19" si="2">SUM(I14:I18)</f>
        <v>62000</v>
      </c>
      <c r="J19" s="19">
        <f t="shared" si="2"/>
        <v>111500</v>
      </c>
      <c r="K19" s="27" t="s">
        <v>65</v>
      </c>
      <c r="L19" s="30" t="s">
        <v>39</v>
      </c>
    </row>
    <row r="20" spans="1:14" ht="15.75" x14ac:dyDescent="0.25">
      <c r="A20" s="121" t="s">
        <v>32</v>
      </c>
      <c r="B20" s="121"/>
      <c r="C20" s="121"/>
      <c r="D20" s="121"/>
      <c r="E20" s="121"/>
      <c r="F20" s="121"/>
      <c r="G20" s="121"/>
      <c r="H20" s="121"/>
      <c r="I20" s="121"/>
      <c r="J20" s="17">
        <f>-J19*0.1</f>
        <v>-11150</v>
      </c>
      <c r="K20" s="23"/>
      <c r="L20" s="28"/>
    </row>
    <row r="21" spans="1:14" ht="15.75" x14ac:dyDescent="0.25">
      <c r="A21" s="94" t="s">
        <v>42</v>
      </c>
      <c r="B21" s="95"/>
      <c r="C21" s="95"/>
      <c r="D21" s="95"/>
      <c r="E21" s="95"/>
      <c r="F21" s="95"/>
      <c r="G21" s="95"/>
      <c r="H21" s="95"/>
      <c r="I21" s="96"/>
      <c r="J21" s="17">
        <f>J19+J20</f>
        <v>100350</v>
      </c>
      <c r="L21" s="18"/>
      <c r="N21" s="18"/>
    </row>
    <row r="22" spans="1:14" ht="15.75" x14ac:dyDescent="0.25">
      <c r="A22" s="94" t="s">
        <v>43</v>
      </c>
      <c r="B22" s="95"/>
      <c r="C22" s="95"/>
      <c r="D22" s="95"/>
      <c r="E22" s="95"/>
      <c r="F22" s="95"/>
      <c r="G22" s="95"/>
      <c r="H22" s="95"/>
      <c r="I22" s="96"/>
      <c r="J22" s="17">
        <v>28800</v>
      </c>
      <c r="L22" s="18"/>
    </row>
    <row r="23" spans="1:14" ht="15.75" x14ac:dyDescent="0.25">
      <c r="A23" s="97" t="s">
        <v>44</v>
      </c>
      <c r="B23" s="97"/>
      <c r="C23" s="97"/>
      <c r="D23" s="97"/>
      <c r="E23" s="97"/>
      <c r="F23" s="97"/>
      <c r="G23" s="97"/>
      <c r="H23" s="97"/>
      <c r="I23" s="97"/>
      <c r="J23" s="17">
        <v>13500</v>
      </c>
      <c r="L23" s="20"/>
    </row>
    <row r="24" spans="1:14" ht="15.75" x14ac:dyDescent="0.25">
      <c r="A24" s="97" t="s">
        <v>45</v>
      </c>
      <c r="B24" s="97"/>
      <c r="C24" s="97"/>
      <c r="D24" s="97"/>
      <c r="E24" s="97"/>
      <c r="F24" s="97"/>
      <c r="G24" s="97"/>
      <c r="H24" s="97"/>
      <c r="I24" s="97"/>
      <c r="J24" s="17">
        <v>36000</v>
      </c>
      <c r="L24" s="20"/>
    </row>
    <row r="25" spans="1:14" ht="15.75" x14ac:dyDescent="0.25">
      <c r="A25" s="94" t="s">
        <v>46</v>
      </c>
      <c r="B25" s="95"/>
      <c r="C25" s="95"/>
      <c r="D25" s="95"/>
      <c r="E25" s="95"/>
      <c r="F25" s="95"/>
      <c r="G25" s="95"/>
      <c r="H25" s="95"/>
      <c r="I25" s="96"/>
      <c r="J25" s="12">
        <v>-70000</v>
      </c>
      <c r="L25" s="20"/>
    </row>
    <row r="26" spans="1:14" ht="15" customHeight="1" x14ac:dyDescent="0.3">
      <c r="A26" s="98" t="s">
        <v>40</v>
      </c>
      <c r="B26" s="99"/>
      <c r="C26" s="99"/>
      <c r="D26" s="99"/>
      <c r="E26" s="99"/>
      <c r="F26" s="99"/>
      <c r="G26" s="99"/>
      <c r="H26" s="99"/>
      <c r="I26" s="100"/>
      <c r="J26" s="12">
        <f>SUM(J21:J25)</f>
        <v>108650</v>
      </c>
      <c r="L26" s="18"/>
    </row>
    <row r="27" spans="1:14" ht="7.5" customHeight="1" x14ac:dyDescent="0.25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1:14" ht="15.75" x14ac:dyDescent="0.25">
      <c r="A28" s="107" t="s">
        <v>48</v>
      </c>
      <c r="B28" s="107"/>
      <c r="C28" s="107"/>
      <c r="D28" s="19">
        <v>494945</v>
      </c>
      <c r="E28" s="31"/>
      <c r="F28" s="31"/>
      <c r="G28" s="31"/>
      <c r="H28" s="31"/>
      <c r="I28" s="31"/>
      <c r="J28" s="24"/>
      <c r="K28" s="31"/>
      <c r="L28" s="24"/>
    </row>
    <row r="29" spans="1:14" ht="15.75" x14ac:dyDescent="0.25">
      <c r="A29" s="108" t="s">
        <v>50</v>
      </c>
      <c r="B29" s="109"/>
      <c r="C29" s="110"/>
      <c r="D29" s="5">
        <v>70000</v>
      </c>
      <c r="E29" s="31"/>
      <c r="F29" s="31"/>
      <c r="G29" s="31"/>
      <c r="H29" s="24"/>
      <c r="I29" s="31"/>
      <c r="J29" s="24"/>
      <c r="K29" s="31"/>
      <c r="L29" s="31"/>
    </row>
    <row r="30" spans="1:14" ht="15.75" x14ac:dyDescent="0.25">
      <c r="A30" s="111" t="s">
        <v>47</v>
      </c>
      <c r="B30" s="112"/>
      <c r="C30" s="113"/>
      <c r="D30" s="5">
        <v>-121000</v>
      </c>
      <c r="E30" s="114"/>
      <c r="F30" s="115"/>
      <c r="G30" s="115"/>
      <c r="H30" s="115"/>
      <c r="I30" s="115"/>
      <c r="J30" s="115"/>
      <c r="K30" s="115"/>
      <c r="L30" s="115"/>
    </row>
    <row r="31" spans="1:14" ht="15.75" x14ac:dyDescent="0.25">
      <c r="A31" s="102" t="s">
        <v>59</v>
      </c>
      <c r="B31" s="103"/>
      <c r="C31" s="104"/>
      <c r="D31" s="5">
        <v>-90000</v>
      </c>
      <c r="E31" s="105" t="s">
        <v>61</v>
      </c>
      <c r="F31" s="106"/>
      <c r="G31" s="106"/>
      <c r="H31" s="106"/>
      <c r="I31" s="106"/>
      <c r="J31" s="106"/>
      <c r="K31" s="106"/>
      <c r="L31" s="106"/>
    </row>
    <row r="32" spans="1:14" ht="15.75" x14ac:dyDescent="0.25">
      <c r="A32" s="102" t="s">
        <v>66</v>
      </c>
      <c r="B32" s="103"/>
      <c r="C32" s="104"/>
      <c r="D32" s="5">
        <v>-300000</v>
      </c>
      <c r="E32" s="105" t="s">
        <v>67</v>
      </c>
      <c r="F32" s="106"/>
      <c r="G32" s="106"/>
      <c r="H32" s="106"/>
      <c r="I32" s="106"/>
      <c r="J32" s="106"/>
      <c r="K32" s="106"/>
      <c r="L32" s="106"/>
    </row>
    <row r="33" spans="1:12" ht="18.75" x14ac:dyDescent="0.3">
      <c r="A33" s="116" t="s">
        <v>49</v>
      </c>
      <c r="B33" s="116"/>
      <c r="C33" s="116"/>
      <c r="D33" s="19">
        <f>SUM(D28:D32)</f>
        <v>53945</v>
      </c>
      <c r="F33" s="18"/>
      <c r="G33" s="18"/>
      <c r="H33" s="18"/>
    </row>
    <row r="34" spans="1:12" x14ac:dyDescent="0.25">
      <c r="F34" s="18"/>
      <c r="H34" s="18"/>
    </row>
    <row r="35" spans="1:12" x14ac:dyDescent="0.25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</row>
  </sheetData>
  <mergeCells count="29">
    <mergeCell ref="A21:I21"/>
    <mergeCell ref="A4:K4"/>
    <mergeCell ref="F6:H6"/>
    <mergeCell ref="I6:J6"/>
    <mergeCell ref="A7:L7"/>
    <mergeCell ref="C9:E9"/>
    <mergeCell ref="F9:H9"/>
    <mergeCell ref="I9:J9"/>
    <mergeCell ref="C10:E10"/>
    <mergeCell ref="F10:H10"/>
    <mergeCell ref="I10:J10"/>
    <mergeCell ref="A19:D19"/>
    <mergeCell ref="A20:I20"/>
    <mergeCell ref="A35:L35"/>
    <mergeCell ref="A22:I22"/>
    <mergeCell ref="A23:I23"/>
    <mergeCell ref="A24:I24"/>
    <mergeCell ref="A25:I25"/>
    <mergeCell ref="A26:I26"/>
    <mergeCell ref="A27:L27"/>
    <mergeCell ref="A31:C31"/>
    <mergeCell ref="E31:L31"/>
    <mergeCell ref="A28:C28"/>
    <mergeCell ref="A29:C29"/>
    <mergeCell ref="A30:C30"/>
    <mergeCell ref="E30:L30"/>
    <mergeCell ref="A33:C33"/>
    <mergeCell ref="A32:C32"/>
    <mergeCell ref="E32:L32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WhiteSpace="0" view="pageLayout" topLeftCell="A8" zoomScaleNormal="100" workbookViewId="0">
      <selection activeCell="D37" sqref="D37"/>
    </sheetView>
  </sheetViews>
  <sheetFormatPr baseColWidth="10" defaultRowHeight="15" x14ac:dyDescent="0.25"/>
  <cols>
    <col min="1" max="1" width="3.140625" customWidth="1"/>
    <col min="2" max="2" width="24.7109375" customWidth="1"/>
    <col min="3" max="3" width="6.28515625" customWidth="1"/>
    <col min="4" max="4" width="18.57031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85546875" bestFit="1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117" t="s">
        <v>68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</row>
    <row r="5" spans="1:12" ht="18.75" x14ac:dyDescent="0.3">
      <c r="D5" s="11" t="s">
        <v>14</v>
      </c>
      <c r="E5" s="11"/>
      <c r="F5" s="11"/>
      <c r="G5" s="33"/>
      <c r="H5" s="7" t="s">
        <v>15</v>
      </c>
      <c r="I5" s="7"/>
    </row>
    <row r="6" spans="1:12" ht="18.75" x14ac:dyDescent="0.3">
      <c r="D6" s="33" t="s">
        <v>16</v>
      </c>
      <c r="E6" s="33"/>
      <c r="F6" s="118" t="s">
        <v>17</v>
      </c>
      <c r="G6" s="118"/>
      <c r="H6" s="118"/>
      <c r="I6" s="118" t="s">
        <v>18</v>
      </c>
      <c r="J6" s="118"/>
      <c r="K6" s="7"/>
    </row>
    <row r="7" spans="1:12" ht="18.75" customHeight="1" x14ac:dyDescent="0.3">
      <c r="A7" s="118" t="s">
        <v>54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2" ht="6" customHeight="1" x14ac:dyDescent="0.3">
      <c r="A8" s="6"/>
      <c r="D8" s="33"/>
      <c r="E8" s="33"/>
      <c r="F8" s="33"/>
      <c r="G8" s="33"/>
      <c r="H8" s="33"/>
      <c r="I8" s="33"/>
      <c r="J8" s="33"/>
      <c r="K8" s="7"/>
    </row>
    <row r="9" spans="1:12" ht="15.75" customHeight="1" x14ac:dyDescent="0.35">
      <c r="A9" s="6"/>
      <c r="C9" s="119" t="s">
        <v>34</v>
      </c>
      <c r="D9" s="119"/>
      <c r="E9" s="119"/>
      <c r="F9" s="119" t="s">
        <v>35</v>
      </c>
      <c r="G9" s="119"/>
      <c r="H9" s="119"/>
      <c r="I9" s="119" t="s">
        <v>36</v>
      </c>
      <c r="J9" s="119"/>
      <c r="K9" s="7"/>
    </row>
    <row r="10" spans="1:12" ht="18" customHeight="1" x14ac:dyDescent="0.35">
      <c r="C10" s="119" t="s">
        <v>37</v>
      </c>
      <c r="D10" s="119"/>
      <c r="E10" s="119"/>
      <c r="F10" s="119" t="s">
        <v>38</v>
      </c>
      <c r="G10" s="119"/>
      <c r="H10" s="119"/>
      <c r="I10" s="119"/>
      <c r="J10" s="119"/>
    </row>
    <row r="11" spans="1:12" ht="4.5" customHeight="1" x14ac:dyDescent="0.35">
      <c r="C11" s="16"/>
      <c r="D11" s="16"/>
      <c r="E11" s="16"/>
      <c r="F11" s="16"/>
      <c r="G11" s="16"/>
      <c r="H11" s="16"/>
      <c r="I11" s="16"/>
      <c r="J11" s="16"/>
    </row>
    <row r="12" spans="1:12" ht="17.25" customHeight="1" x14ac:dyDescent="0.35">
      <c r="E12" s="14" t="s">
        <v>19</v>
      </c>
      <c r="F12" s="32"/>
      <c r="G12" s="14"/>
      <c r="J12" s="18"/>
    </row>
    <row r="13" spans="1:12" ht="15.75" x14ac:dyDescent="0.25">
      <c r="A13" s="1" t="s">
        <v>0</v>
      </c>
      <c r="B13" s="22" t="s">
        <v>1</v>
      </c>
      <c r="C13" s="4" t="s">
        <v>10</v>
      </c>
      <c r="D13" s="22" t="s">
        <v>9</v>
      </c>
      <c r="E13" s="22" t="s">
        <v>2</v>
      </c>
      <c r="F13" s="22" t="s">
        <v>3</v>
      </c>
      <c r="G13" s="3" t="s">
        <v>33</v>
      </c>
      <c r="H13" s="15" t="s">
        <v>8</v>
      </c>
      <c r="I13" s="22" t="s">
        <v>5</v>
      </c>
      <c r="J13" s="3" t="s">
        <v>4</v>
      </c>
      <c r="K13" s="22" t="s">
        <v>7</v>
      </c>
      <c r="L13" s="10" t="s">
        <v>30</v>
      </c>
    </row>
    <row r="14" spans="1:12" ht="18.75" customHeight="1" x14ac:dyDescent="0.25">
      <c r="A14" s="2">
        <v>1</v>
      </c>
      <c r="B14" s="8" t="s">
        <v>22</v>
      </c>
      <c r="C14" s="2" t="s">
        <v>26</v>
      </c>
      <c r="D14" s="9" t="s">
        <v>23</v>
      </c>
      <c r="E14" s="5">
        <v>25000</v>
      </c>
      <c r="F14" s="5">
        <v>101500</v>
      </c>
      <c r="G14" s="5">
        <v>81500</v>
      </c>
      <c r="H14" s="5">
        <v>25000</v>
      </c>
      <c r="I14" s="5">
        <v>20000</v>
      </c>
      <c r="J14" s="5">
        <f>H14+I14</f>
        <v>45000</v>
      </c>
      <c r="K14" s="13" t="s">
        <v>71</v>
      </c>
      <c r="L14" s="25" t="s">
        <v>72</v>
      </c>
    </row>
    <row r="15" spans="1:12" ht="18.75" customHeight="1" x14ac:dyDescent="0.25">
      <c r="A15" s="2">
        <v>2</v>
      </c>
      <c r="B15" s="8" t="s">
        <v>20</v>
      </c>
      <c r="C15" s="2" t="s">
        <v>28</v>
      </c>
      <c r="D15" s="9" t="s">
        <v>21</v>
      </c>
      <c r="E15" s="5">
        <v>25000</v>
      </c>
      <c r="F15" s="5">
        <v>184700</v>
      </c>
      <c r="G15" s="5">
        <v>46700</v>
      </c>
      <c r="H15" s="5">
        <v>25000</v>
      </c>
      <c r="I15" s="5">
        <v>92000</v>
      </c>
      <c r="J15" s="5">
        <f>H15+I15</f>
        <v>117000</v>
      </c>
      <c r="K15" s="13" t="s">
        <v>82</v>
      </c>
      <c r="L15" s="2" t="s">
        <v>81</v>
      </c>
    </row>
    <row r="16" spans="1:12" ht="18.75" customHeight="1" x14ac:dyDescent="0.25">
      <c r="A16" s="2">
        <v>3</v>
      </c>
      <c r="B16" s="8" t="s">
        <v>25</v>
      </c>
      <c r="C16" s="2" t="s">
        <v>31</v>
      </c>
      <c r="D16" s="9" t="s">
        <v>51</v>
      </c>
      <c r="E16" s="5">
        <v>30000</v>
      </c>
      <c r="F16" s="5">
        <v>149150</v>
      </c>
      <c r="G16" s="5">
        <v>55350</v>
      </c>
      <c r="H16" s="5"/>
      <c r="I16" s="5">
        <v>92000</v>
      </c>
      <c r="J16" s="5">
        <f t="shared" ref="J16:J18" si="0">H16+I16</f>
        <v>92000</v>
      </c>
      <c r="L16" s="36" t="s">
        <v>69</v>
      </c>
    </row>
    <row r="17" spans="1:14" ht="18.75" customHeight="1" x14ac:dyDescent="0.25">
      <c r="A17" s="2">
        <v>4</v>
      </c>
      <c r="B17" s="8" t="s">
        <v>24</v>
      </c>
      <c r="C17" s="2" t="s">
        <v>29</v>
      </c>
      <c r="D17" s="9" t="s">
        <v>57</v>
      </c>
      <c r="E17" s="5">
        <v>15000</v>
      </c>
      <c r="F17" s="5">
        <v>32900</v>
      </c>
      <c r="G17" s="5">
        <v>6900</v>
      </c>
      <c r="H17" s="5">
        <v>15000</v>
      </c>
      <c r="I17" s="5"/>
      <c r="J17" s="5">
        <f t="shared" si="0"/>
        <v>15000</v>
      </c>
      <c r="K17" s="13" t="s">
        <v>79</v>
      </c>
      <c r="L17" s="26" t="s">
        <v>56</v>
      </c>
    </row>
    <row r="18" spans="1:14" ht="18.75" customHeight="1" x14ac:dyDescent="0.25">
      <c r="A18" s="2">
        <v>5</v>
      </c>
      <c r="B18" s="8" t="s">
        <v>55</v>
      </c>
      <c r="C18" s="2" t="s">
        <v>52</v>
      </c>
      <c r="D18" s="9" t="s">
        <v>53</v>
      </c>
      <c r="E18" s="5">
        <v>15000</v>
      </c>
      <c r="F18" s="5">
        <v>51000</v>
      </c>
      <c r="G18" s="5">
        <v>6000</v>
      </c>
      <c r="H18" s="5">
        <v>15000</v>
      </c>
      <c r="I18" s="5">
        <v>10000</v>
      </c>
      <c r="J18" s="5">
        <f t="shared" si="0"/>
        <v>25000</v>
      </c>
      <c r="K18" s="13" t="s">
        <v>70</v>
      </c>
      <c r="L18" s="26" t="s">
        <v>56</v>
      </c>
    </row>
    <row r="19" spans="1:14" ht="18.75" customHeight="1" x14ac:dyDescent="0.25">
      <c r="A19" s="120" t="s">
        <v>6</v>
      </c>
      <c r="B19" s="120"/>
      <c r="C19" s="120"/>
      <c r="D19" s="120"/>
      <c r="E19" s="19">
        <f>SUM(E14:E17)</f>
        <v>95000</v>
      </c>
      <c r="F19" s="19">
        <f>SUM(F14:F18)</f>
        <v>519250</v>
      </c>
      <c r="G19" s="19">
        <f>SUM(G14:G18)</f>
        <v>196450</v>
      </c>
      <c r="H19" s="19">
        <f>SUM(H14:H18)</f>
        <v>80000</v>
      </c>
      <c r="I19" s="19">
        <f t="shared" ref="I19:J19" si="1">SUM(I14:I18)</f>
        <v>214000</v>
      </c>
      <c r="J19" s="19">
        <f t="shared" si="1"/>
        <v>294000</v>
      </c>
      <c r="K19" s="27" t="s">
        <v>84</v>
      </c>
      <c r="L19" s="34" t="s">
        <v>39</v>
      </c>
    </row>
    <row r="20" spans="1:14" ht="15.75" x14ac:dyDescent="0.25">
      <c r="A20" s="121" t="s">
        <v>32</v>
      </c>
      <c r="B20" s="121"/>
      <c r="C20" s="121"/>
      <c r="D20" s="121"/>
      <c r="E20" s="121"/>
      <c r="F20" s="121"/>
      <c r="G20" s="121"/>
      <c r="H20" s="121"/>
      <c r="I20" s="121"/>
      <c r="J20" s="17">
        <f>-J19*0.1</f>
        <v>-29400</v>
      </c>
      <c r="K20" s="23"/>
      <c r="L20" s="28"/>
    </row>
    <row r="21" spans="1:14" ht="15.75" x14ac:dyDescent="0.25">
      <c r="A21" s="94" t="s">
        <v>42</v>
      </c>
      <c r="B21" s="95"/>
      <c r="C21" s="95"/>
      <c r="D21" s="95"/>
      <c r="E21" s="95"/>
      <c r="F21" s="95"/>
      <c r="G21" s="95"/>
      <c r="H21" s="95"/>
      <c r="I21" s="96"/>
      <c r="J21" s="17">
        <f>J19+J20</f>
        <v>264600</v>
      </c>
      <c r="L21" s="18"/>
      <c r="N21" s="18"/>
    </row>
    <row r="22" spans="1:14" ht="15.75" x14ac:dyDescent="0.25">
      <c r="A22" s="94" t="s">
        <v>43</v>
      </c>
      <c r="B22" s="95"/>
      <c r="C22" s="95"/>
      <c r="D22" s="95"/>
      <c r="E22" s="95"/>
      <c r="F22" s="95"/>
      <c r="G22" s="95"/>
      <c r="H22" s="95"/>
      <c r="I22" s="96"/>
      <c r="J22" s="17">
        <v>28800</v>
      </c>
      <c r="L22" s="37"/>
    </row>
    <row r="23" spans="1:14" ht="15.75" x14ac:dyDescent="0.25">
      <c r="A23" s="97" t="s">
        <v>44</v>
      </c>
      <c r="B23" s="97"/>
      <c r="C23" s="97"/>
      <c r="D23" s="97"/>
      <c r="E23" s="97"/>
      <c r="F23" s="97"/>
      <c r="G23" s="97"/>
      <c r="H23" s="97"/>
      <c r="I23" s="97"/>
      <c r="J23" s="17">
        <v>13500</v>
      </c>
      <c r="L23" s="20"/>
    </row>
    <row r="24" spans="1:14" ht="15.75" x14ac:dyDescent="0.25">
      <c r="A24" s="97" t="s">
        <v>45</v>
      </c>
      <c r="B24" s="97"/>
      <c r="C24" s="97"/>
      <c r="D24" s="97"/>
      <c r="E24" s="97"/>
      <c r="F24" s="97"/>
      <c r="G24" s="97"/>
      <c r="H24" s="97"/>
      <c r="I24" s="97"/>
      <c r="J24" s="17">
        <v>81000</v>
      </c>
      <c r="L24" s="20"/>
    </row>
    <row r="25" spans="1:14" ht="15.75" x14ac:dyDescent="0.25">
      <c r="A25" s="97" t="s">
        <v>46</v>
      </c>
      <c r="B25" s="97"/>
      <c r="C25" s="97"/>
      <c r="D25" s="97"/>
      <c r="E25" s="97"/>
      <c r="F25" s="97"/>
      <c r="G25" s="97"/>
      <c r="H25" s="97"/>
      <c r="I25" s="97"/>
      <c r="J25" s="12">
        <v>-70000</v>
      </c>
      <c r="L25" s="38"/>
    </row>
    <row r="26" spans="1:14" ht="12.75" customHeight="1" x14ac:dyDescent="0.25">
      <c r="A26" s="122" t="s">
        <v>73</v>
      </c>
      <c r="B26" s="122"/>
      <c r="C26" s="122"/>
      <c r="D26" s="122"/>
      <c r="E26" s="122"/>
      <c r="F26" s="122"/>
      <c r="G26" s="122"/>
      <c r="H26" s="122"/>
      <c r="I26" s="122"/>
      <c r="J26" s="12">
        <f>-81500</f>
        <v>-81500</v>
      </c>
      <c r="L26" s="18"/>
    </row>
    <row r="27" spans="1:14" ht="11.25" customHeight="1" x14ac:dyDescent="0.25">
      <c r="A27" s="122" t="s">
        <v>76</v>
      </c>
      <c r="B27" s="122"/>
      <c r="C27" s="122"/>
      <c r="D27" s="122"/>
      <c r="E27" s="122"/>
      <c r="F27" s="122"/>
      <c r="G27" s="122"/>
      <c r="H27" s="122"/>
      <c r="I27" s="122"/>
      <c r="J27" s="12">
        <v>-45000</v>
      </c>
      <c r="L27" s="18"/>
    </row>
    <row r="28" spans="1:14" ht="11.25" customHeight="1" x14ac:dyDescent="0.25">
      <c r="A28" s="123" t="s">
        <v>78</v>
      </c>
      <c r="B28" s="124"/>
      <c r="C28" s="124"/>
      <c r="D28" s="124"/>
      <c r="E28" s="124"/>
      <c r="F28" s="124"/>
      <c r="G28" s="124"/>
      <c r="H28" s="124"/>
      <c r="I28" s="125"/>
      <c r="J28" s="12">
        <f>SUM(J21:J27)</f>
        <v>191400</v>
      </c>
      <c r="K28" s="126" t="s">
        <v>93</v>
      </c>
      <c r="L28" s="93"/>
    </row>
    <row r="29" spans="1:14" ht="15" customHeight="1" x14ac:dyDescent="0.25">
      <c r="A29" s="122" t="s">
        <v>74</v>
      </c>
      <c r="B29" s="122"/>
      <c r="C29" s="122"/>
      <c r="D29" s="122"/>
      <c r="E29" s="122"/>
      <c r="F29" s="122"/>
      <c r="G29" s="122"/>
      <c r="H29" s="122"/>
      <c r="I29" s="122"/>
      <c r="J29" s="12">
        <v>63465</v>
      </c>
      <c r="K29" s="126" t="s">
        <v>94</v>
      </c>
      <c r="L29" s="93"/>
    </row>
    <row r="30" spans="1:14" ht="13.5" customHeight="1" x14ac:dyDescent="0.25">
      <c r="A30" s="122" t="s">
        <v>75</v>
      </c>
      <c r="B30" s="122"/>
      <c r="C30" s="122"/>
      <c r="D30" s="122"/>
      <c r="E30" s="122"/>
      <c r="F30" s="122"/>
      <c r="G30" s="122"/>
      <c r="H30" s="122"/>
      <c r="I30" s="122"/>
      <c r="J30" s="12">
        <v>45000</v>
      </c>
      <c r="L30" s="18"/>
    </row>
    <row r="31" spans="1:14" ht="12.75" customHeight="1" x14ac:dyDescent="0.25">
      <c r="A31" s="122" t="s">
        <v>77</v>
      </c>
      <c r="B31" s="122"/>
      <c r="C31" s="122"/>
      <c r="D31" s="122"/>
      <c r="E31" s="122"/>
      <c r="F31" s="122"/>
      <c r="G31" s="122"/>
      <c r="H31" s="122"/>
      <c r="I31" s="122"/>
      <c r="J31" s="12">
        <f>J26+J27+J29+J30</f>
        <v>-18035</v>
      </c>
      <c r="L31" s="18"/>
    </row>
    <row r="32" spans="1:14" ht="7.5" customHeight="1" x14ac:dyDescent="0.25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1:15" ht="15.75" x14ac:dyDescent="0.25">
      <c r="A33" s="107" t="s">
        <v>48</v>
      </c>
      <c r="B33" s="107"/>
      <c r="C33" s="107"/>
      <c r="D33" s="19">
        <v>53945</v>
      </c>
      <c r="E33" s="35"/>
      <c r="F33" s="8" t="s">
        <v>20</v>
      </c>
      <c r="G33" s="40"/>
      <c r="H33" s="2" t="s">
        <v>28</v>
      </c>
      <c r="I33" s="127" t="s">
        <v>21</v>
      </c>
      <c r="J33" s="127"/>
      <c r="K33" s="127"/>
      <c r="L33" s="41"/>
    </row>
    <row r="34" spans="1:15" ht="15.75" x14ac:dyDescent="0.25">
      <c r="A34" s="108" t="s">
        <v>50</v>
      </c>
      <c r="B34" s="109"/>
      <c r="C34" s="110"/>
      <c r="D34" s="5">
        <v>70000</v>
      </c>
      <c r="E34" s="39"/>
      <c r="F34" s="42" t="s">
        <v>80</v>
      </c>
      <c r="G34" s="42"/>
      <c r="H34" s="42"/>
      <c r="I34" s="42"/>
      <c r="J34" s="42"/>
      <c r="K34" s="42"/>
      <c r="L34" s="42"/>
    </row>
    <row r="35" spans="1:15" ht="15.75" x14ac:dyDescent="0.25">
      <c r="A35" s="111" t="s">
        <v>47</v>
      </c>
      <c r="B35" s="112"/>
      <c r="C35" s="113"/>
      <c r="D35" s="5"/>
      <c r="E35" s="114"/>
      <c r="F35" s="115"/>
      <c r="G35" s="115"/>
      <c r="H35" s="115"/>
      <c r="I35" s="115"/>
      <c r="J35" s="115"/>
      <c r="K35" s="115"/>
      <c r="L35" s="115"/>
    </row>
    <row r="36" spans="1:15" ht="18.75" x14ac:dyDescent="0.3">
      <c r="A36" s="116" t="s">
        <v>49</v>
      </c>
      <c r="B36" s="116"/>
      <c r="C36" s="116"/>
      <c r="D36" s="19">
        <f>SUM(D33:D35)</f>
        <v>123945</v>
      </c>
      <c r="E36" s="8" t="s">
        <v>25</v>
      </c>
      <c r="F36" s="2"/>
      <c r="G36" s="9" t="s">
        <v>31</v>
      </c>
      <c r="H36" s="128" t="s">
        <v>83</v>
      </c>
      <c r="I36" s="129"/>
      <c r="J36" s="129"/>
      <c r="K36" s="129"/>
      <c r="L36" s="129"/>
      <c r="M36" s="20"/>
      <c r="N36" s="23"/>
      <c r="O36" s="43"/>
    </row>
    <row r="37" spans="1:15" x14ac:dyDescent="0.25">
      <c r="F37" s="18"/>
      <c r="H37" s="18"/>
    </row>
    <row r="38" spans="1:15" x14ac:dyDescent="0.25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</row>
  </sheetData>
  <mergeCells count="34">
    <mergeCell ref="A4:K4"/>
    <mergeCell ref="F6:H6"/>
    <mergeCell ref="I6:J6"/>
    <mergeCell ref="A7:L7"/>
    <mergeCell ref="C9:E9"/>
    <mergeCell ref="F9:H9"/>
    <mergeCell ref="I9:J9"/>
    <mergeCell ref="A24:I24"/>
    <mergeCell ref="A25:I25"/>
    <mergeCell ref="C10:E10"/>
    <mergeCell ref="F10:H10"/>
    <mergeCell ref="I10:J10"/>
    <mergeCell ref="A19:D19"/>
    <mergeCell ref="A20:I20"/>
    <mergeCell ref="A21:I21"/>
    <mergeCell ref="A22:I22"/>
    <mergeCell ref="A23:I23"/>
    <mergeCell ref="A38:L38"/>
    <mergeCell ref="A33:C33"/>
    <mergeCell ref="A34:C34"/>
    <mergeCell ref="A35:C35"/>
    <mergeCell ref="E35:L35"/>
    <mergeCell ref="I33:K33"/>
    <mergeCell ref="H36:L36"/>
    <mergeCell ref="A36:C36"/>
    <mergeCell ref="A32:L32"/>
    <mergeCell ref="A31:I31"/>
    <mergeCell ref="A28:I28"/>
    <mergeCell ref="K28:L28"/>
    <mergeCell ref="A26:I26"/>
    <mergeCell ref="K29:L29"/>
    <mergeCell ref="A29:I29"/>
    <mergeCell ref="A30:I30"/>
    <mergeCell ref="A27:I27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showWhiteSpace="0" view="pageLayout" topLeftCell="A7" zoomScaleNormal="100" workbookViewId="0">
      <selection activeCell="A26" sqref="A26:L26"/>
    </sheetView>
  </sheetViews>
  <sheetFormatPr baseColWidth="10" defaultRowHeight="15" x14ac:dyDescent="0.25"/>
  <cols>
    <col min="1" max="1" width="3.140625" customWidth="1"/>
    <col min="2" max="2" width="24.7109375" customWidth="1"/>
    <col min="3" max="3" width="6.28515625" customWidth="1"/>
    <col min="4" max="4" width="18.57031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85546875" bestFit="1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117" t="s">
        <v>85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</row>
    <row r="5" spans="1:12" ht="18.75" x14ac:dyDescent="0.3">
      <c r="D5" s="11" t="s">
        <v>14</v>
      </c>
      <c r="E5" s="11"/>
      <c r="F5" s="11"/>
      <c r="G5" s="45"/>
      <c r="H5" s="7" t="s">
        <v>15</v>
      </c>
      <c r="I5" s="7"/>
    </row>
    <row r="6" spans="1:12" ht="18.75" x14ac:dyDescent="0.3">
      <c r="D6" s="45" t="s">
        <v>16</v>
      </c>
      <c r="E6" s="45"/>
      <c r="F6" s="118" t="s">
        <v>98</v>
      </c>
      <c r="G6" s="118"/>
      <c r="H6" s="118"/>
      <c r="I6" s="118"/>
      <c r="J6" s="118"/>
      <c r="K6" s="7"/>
    </row>
    <row r="7" spans="1:12" ht="18.75" customHeight="1" x14ac:dyDescent="0.3">
      <c r="A7" s="118" t="s">
        <v>54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2" ht="6" customHeight="1" x14ac:dyDescent="0.3">
      <c r="A8" s="6"/>
      <c r="D8" s="45"/>
      <c r="E8" s="45"/>
      <c r="F8" s="45"/>
      <c r="G8" s="45"/>
      <c r="H8" s="45"/>
      <c r="I8" s="45"/>
      <c r="J8" s="45"/>
      <c r="K8" s="7"/>
    </row>
    <row r="9" spans="1:12" ht="15.75" customHeight="1" x14ac:dyDescent="0.35">
      <c r="A9" s="6"/>
      <c r="C9" s="119" t="s">
        <v>34</v>
      </c>
      <c r="D9" s="119"/>
      <c r="E9" s="119"/>
      <c r="F9" s="119" t="s">
        <v>99</v>
      </c>
      <c r="G9" s="119"/>
      <c r="H9" s="119"/>
      <c r="I9" s="119" t="s">
        <v>100</v>
      </c>
      <c r="J9" s="119"/>
      <c r="K9" s="7"/>
    </row>
    <row r="10" spans="1:12" ht="4.5" customHeight="1" x14ac:dyDescent="0.35">
      <c r="C10" s="16"/>
      <c r="D10" s="16"/>
      <c r="E10" s="16"/>
      <c r="F10" s="16"/>
      <c r="G10" s="16"/>
      <c r="H10" s="16"/>
      <c r="I10" s="16"/>
      <c r="J10" s="16"/>
    </row>
    <row r="11" spans="1:12" ht="17.25" customHeight="1" x14ac:dyDescent="0.35">
      <c r="E11" s="14" t="s">
        <v>19</v>
      </c>
      <c r="F11" s="32"/>
      <c r="G11" s="14"/>
      <c r="J11" s="18"/>
    </row>
    <row r="12" spans="1:12" ht="15.75" x14ac:dyDescent="0.25">
      <c r="A12" s="1" t="s">
        <v>0</v>
      </c>
      <c r="B12" s="22" t="s">
        <v>1</v>
      </c>
      <c r="C12" s="4" t="s">
        <v>10</v>
      </c>
      <c r="D12" s="22" t="s">
        <v>9</v>
      </c>
      <c r="E12" s="22" t="s">
        <v>2</v>
      </c>
      <c r="F12" s="22" t="s">
        <v>3</v>
      </c>
      <c r="G12" s="3" t="s">
        <v>33</v>
      </c>
      <c r="H12" s="15" t="s">
        <v>8</v>
      </c>
      <c r="I12" s="22" t="s">
        <v>5</v>
      </c>
      <c r="J12" s="3" t="s">
        <v>4</v>
      </c>
      <c r="K12" s="22" t="s">
        <v>7</v>
      </c>
      <c r="L12" s="10" t="s">
        <v>30</v>
      </c>
    </row>
    <row r="13" spans="1:12" ht="18.75" customHeight="1" x14ac:dyDescent="0.25">
      <c r="A13" s="2">
        <v>1</v>
      </c>
      <c r="B13" s="8" t="s">
        <v>87</v>
      </c>
      <c r="C13" s="2" t="s">
        <v>86</v>
      </c>
      <c r="D13" s="47" t="s">
        <v>88</v>
      </c>
      <c r="E13" s="5">
        <v>25000</v>
      </c>
      <c r="F13" s="5">
        <v>92700</v>
      </c>
      <c r="G13" s="5">
        <v>46700</v>
      </c>
      <c r="H13" s="5"/>
      <c r="I13" s="5">
        <v>50000</v>
      </c>
      <c r="J13" s="5">
        <f>SUM(H13:I13)</f>
        <v>50000</v>
      </c>
      <c r="K13" s="13" t="s">
        <v>71</v>
      </c>
      <c r="L13" s="21" t="s">
        <v>92</v>
      </c>
    </row>
    <row r="14" spans="1:12" ht="18.75" customHeight="1" x14ac:dyDescent="0.25">
      <c r="A14" s="2">
        <v>2</v>
      </c>
      <c r="B14" s="8" t="s">
        <v>25</v>
      </c>
      <c r="C14" s="2" t="s">
        <v>31</v>
      </c>
      <c r="D14" s="47" t="s">
        <v>89</v>
      </c>
      <c r="E14" s="5">
        <v>30000</v>
      </c>
      <c r="F14" s="5"/>
      <c r="G14" s="5"/>
      <c r="H14" s="5">
        <v>30000</v>
      </c>
      <c r="I14" s="5"/>
      <c r="J14" s="5">
        <f t="shared" ref="J14:J16" si="0">SUM(H14:I14)</f>
        <v>30000</v>
      </c>
      <c r="K14" s="13" t="s">
        <v>102</v>
      </c>
      <c r="L14" s="36" t="s">
        <v>41</v>
      </c>
    </row>
    <row r="15" spans="1:12" ht="18.75" customHeight="1" x14ac:dyDescent="0.25">
      <c r="A15" s="2">
        <v>3</v>
      </c>
      <c r="B15" s="8" t="s">
        <v>24</v>
      </c>
      <c r="C15" s="2" t="s">
        <v>29</v>
      </c>
      <c r="D15" s="47" t="s">
        <v>90</v>
      </c>
      <c r="E15" s="5">
        <v>15000</v>
      </c>
      <c r="F15" s="5">
        <v>34400</v>
      </c>
      <c r="G15" s="5">
        <v>8400</v>
      </c>
      <c r="H15" s="5"/>
      <c r="I15" s="5"/>
      <c r="J15" s="5">
        <f t="shared" si="0"/>
        <v>0</v>
      </c>
      <c r="K15" s="13"/>
      <c r="L15" s="26"/>
    </row>
    <row r="16" spans="1:12" ht="18.75" customHeight="1" x14ac:dyDescent="0.25">
      <c r="A16" s="2">
        <v>4</v>
      </c>
      <c r="B16" s="8" t="s">
        <v>55</v>
      </c>
      <c r="C16" s="2" t="s">
        <v>52</v>
      </c>
      <c r="D16" s="47" t="s">
        <v>91</v>
      </c>
      <c r="E16" s="5">
        <v>15000</v>
      </c>
      <c r="F16" s="5">
        <v>41000</v>
      </c>
      <c r="G16" s="5">
        <v>6000</v>
      </c>
      <c r="H16" s="5"/>
      <c r="I16" s="5"/>
      <c r="J16" s="5">
        <f t="shared" si="0"/>
        <v>0</v>
      </c>
      <c r="K16" s="13"/>
      <c r="L16" s="26"/>
    </row>
    <row r="17" spans="1:15" ht="18.75" customHeight="1" x14ac:dyDescent="0.25">
      <c r="A17" s="120" t="s">
        <v>6</v>
      </c>
      <c r="B17" s="120"/>
      <c r="C17" s="120"/>
      <c r="D17" s="120"/>
      <c r="E17" s="19">
        <f>SUM(E13:E15)</f>
        <v>70000</v>
      </c>
      <c r="F17" s="19">
        <f>SUM(F13:F16)</f>
        <v>168100</v>
      </c>
      <c r="G17" s="19">
        <f>SUM(G13:G16)</f>
        <v>61100</v>
      </c>
      <c r="H17" s="19">
        <f t="shared" ref="H17:J17" si="1">SUM(H13:H16)</f>
        <v>30000</v>
      </c>
      <c r="I17" s="19">
        <f t="shared" si="1"/>
        <v>50000</v>
      </c>
      <c r="J17" s="19">
        <f t="shared" si="1"/>
        <v>80000</v>
      </c>
      <c r="K17" s="27" t="s">
        <v>103</v>
      </c>
      <c r="L17" s="46" t="s">
        <v>39</v>
      </c>
    </row>
    <row r="18" spans="1:15" ht="15.75" x14ac:dyDescent="0.25">
      <c r="A18" s="121" t="s">
        <v>32</v>
      </c>
      <c r="B18" s="121"/>
      <c r="C18" s="121"/>
      <c r="D18" s="121"/>
      <c r="E18" s="121"/>
      <c r="F18" s="121"/>
      <c r="G18" s="121"/>
      <c r="H18" s="121"/>
      <c r="I18" s="121"/>
      <c r="J18" s="17">
        <f>-J17*0.1</f>
        <v>-8000</v>
      </c>
      <c r="K18" s="23"/>
      <c r="L18" s="28"/>
    </row>
    <row r="19" spans="1:15" ht="15.75" x14ac:dyDescent="0.25">
      <c r="A19" s="94" t="s">
        <v>42</v>
      </c>
      <c r="B19" s="95"/>
      <c r="C19" s="95"/>
      <c r="D19" s="95"/>
      <c r="E19" s="95"/>
      <c r="F19" s="95"/>
      <c r="G19" s="95"/>
      <c r="H19" s="95"/>
      <c r="I19" s="96"/>
      <c r="J19" s="17">
        <f>SUM(J17:J18)</f>
        <v>72000</v>
      </c>
      <c r="L19" s="18"/>
      <c r="N19" s="18"/>
    </row>
    <row r="20" spans="1:15" ht="15.75" x14ac:dyDescent="0.25">
      <c r="A20" s="94" t="s">
        <v>43</v>
      </c>
      <c r="B20" s="95"/>
      <c r="C20" s="95"/>
      <c r="D20" s="95"/>
      <c r="E20" s="95"/>
      <c r="F20" s="95"/>
      <c r="G20" s="95"/>
      <c r="H20" s="95"/>
      <c r="I20" s="96"/>
      <c r="J20" s="17">
        <v>28800</v>
      </c>
      <c r="L20" s="37"/>
    </row>
    <row r="21" spans="1:15" ht="15.75" x14ac:dyDescent="0.25">
      <c r="A21" s="97" t="s">
        <v>44</v>
      </c>
      <c r="B21" s="97"/>
      <c r="C21" s="97"/>
      <c r="D21" s="97"/>
      <c r="E21" s="97"/>
      <c r="F21" s="97"/>
      <c r="G21" s="97"/>
      <c r="H21" s="97"/>
      <c r="I21" s="97"/>
      <c r="J21" s="17">
        <v>13500</v>
      </c>
      <c r="L21" s="20"/>
    </row>
    <row r="22" spans="1:15" ht="15.75" x14ac:dyDescent="0.25">
      <c r="A22" s="97" t="s">
        <v>45</v>
      </c>
      <c r="B22" s="97"/>
      <c r="C22" s="97"/>
      <c r="D22" s="97"/>
      <c r="E22" s="97"/>
      <c r="F22" s="97"/>
      <c r="G22" s="97"/>
      <c r="H22" s="97"/>
      <c r="I22" s="97"/>
      <c r="J22" s="17">
        <v>153000</v>
      </c>
      <c r="L22" s="20"/>
    </row>
    <row r="23" spans="1:15" ht="15.75" x14ac:dyDescent="0.25">
      <c r="A23" s="97" t="s">
        <v>46</v>
      </c>
      <c r="B23" s="97"/>
      <c r="C23" s="97"/>
      <c r="D23" s="97"/>
      <c r="E23" s="97"/>
      <c r="F23" s="97"/>
      <c r="G23" s="97"/>
      <c r="H23" s="97"/>
      <c r="I23" s="97"/>
      <c r="J23" s="12">
        <v>-70000</v>
      </c>
      <c r="L23" s="38"/>
    </row>
    <row r="24" spans="1:15" ht="15.75" x14ac:dyDescent="0.25">
      <c r="A24" s="94" t="s">
        <v>97</v>
      </c>
      <c r="B24" s="95"/>
      <c r="C24" s="95"/>
      <c r="D24" s="95"/>
      <c r="E24" s="95"/>
      <c r="F24" s="95"/>
      <c r="G24" s="95"/>
      <c r="H24" s="95"/>
      <c r="I24" s="96"/>
      <c r="J24" s="12">
        <v>-8600</v>
      </c>
      <c r="L24" s="38"/>
    </row>
    <row r="25" spans="1:15" ht="20.25" customHeight="1" x14ac:dyDescent="0.25">
      <c r="A25" s="131" t="s">
        <v>107</v>
      </c>
      <c r="B25" s="132"/>
      <c r="C25" s="132"/>
      <c r="D25" s="132"/>
      <c r="E25" s="132"/>
      <c r="F25" s="132"/>
      <c r="G25" s="132"/>
      <c r="H25" s="132"/>
      <c r="I25" s="133"/>
      <c r="J25" s="12">
        <f>SUM(J19:J24)</f>
        <v>188700</v>
      </c>
      <c r="L25" s="18"/>
    </row>
    <row r="26" spans="1:15" ht="7.5" customHeight="1" x14ac:dyDescent="0.25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1:15" ht="15.75" x14ac:dyDescent="0.25">
      <c r="A27" s="107" t="s">
        <v>48</v>
      </c>
      <c r="B27" s="107"/>
      <c r="C27" s="107"/>
      <c r="D27" s="19">
        <v>123945</v>
      </c>
      <c r="E27" s="44"/>
      <c r="F27" s="51"/>
      <c r="G27" s="28"/>
      <c r="H27" s="56"/>
      <c r="I27" s="134"/>
      <c r="J27" s="134"/>
      <c r="K27" s="134"/>
      <c r="L27" s="23"/>
    </row>
    <row r="28" spans="1:15" ht="15.75" x14ac:dyDescent="0.25">
      <c r="A28" s="108" t="s">
        <v>50</v>
      </c>
      <c r="B28" s="109"/>
      <c r="C28" s="110"/>
      <c r="D28" s="5">
        <v>70000</v>
      </c>
      <c r="E28" s="44"/>
      <c r="F28" s="53"/>
      <c r="G28" s="53"/>
      <c r="H28" s="53"/>
      <c r="I28" s="53"/>
      <c r="J28" s="53"/>
      <c r="K28" s="53"/>
      <c r="L28" s="53"/>
    </row>
    <row r="29" spans="1:15" ht="15.75" x14ac:dyDescent="0.25">
      <c r="A29" s="111" t="s">
        <v>47</v>
      </c>
      <c r="B29" s="112"/>
      <c r="C29" s="113"/>
      <c r="D29" s="5">
        <v>-54500</v>
      </c>
      <c r="E29" s="114" t="s">
        <v>96</v>
      </c>
      <c r="F29" s="115"/>
      <c r="G29" s="115"/>
      <c r="H29" s="115"/>
      <c r="I29" s="115"/>
      <c r="J29" s="115"/>
      <c r="K29" s="115"/>
      <c r="L29" s="115"/>
    </row>
    <row r="30" spans="1:15" ht="18.75" x14ac:dyDescent="0.3">
      <c r="A30" s="116" t="s">
        <v>49</v>
      </c>
      <c r="B30" s="116"/>
      <c r="C30" s="116"/>
      <c r="D30" s="19">
        <f>SUM(D27:D29)</f>
        <v>139445</v>
      </c>
      <c r="E30" s="51"/>
      <c r="F30" s="52"/>
      <c r="G30" s="54"/>
      <c r="H30" s="135"/>
      <c r="I30" s="135"/>
      <c r="J30" s="135"/>
      <c r="K30" s="135"/>
      <c r="L30" s="135"/>
      <c r="M30" s="20"/>
      <c r="N30" s="23"/>
      <c r="O30" s="43"/>
    </row>
    <row r="31" spans="1:15" ht="6" customHeight="1" x14ac:dyDescent="0.25">
      <c r="F31" s="18"/>
      <c r="H31" s="18"/>
    </row>
    <row r="32" spans="1:15" ht="14.25" customHeight="1" x14ac:dyDescent="0.25">
      <c r="A32" s="2">
        <v>1</v>
      </c>
      <c r="B32" s="8" t="s">
        <v>22</v>
      </c>
      <c r="C32" s="2" t="s">
        <v>26</v>
      </c>
      <c r="D32" s="9" t="s">
        <v>23</v>
      </c>
      <c r="E32" s="5">
        <v>25000</v>
      </c>
      <c r="F32" s="5">
        <v>101500</v>
      </c>
      <c r="G32" s="5">
        <v>81500</v>
      </c>
      <c r="H32" s="5">
        <v>25000</v>
      </c>
      <c r="I32" s="5">
        <v>20000</v>
      </c>
      <c r="J32" s="5">
        <f>H32+I32</f>
        <v>45000</v>
      </c>
      <c r="K32" s="13" t="s">
        <v>71</v>
      </c>
      <c r="L32" s="25" t="s">
        <v>72</v>
      </c>
    </row>
    <row r="33" spans="1:12" ht="6" customHeight="1" x14ac:dyDescent="0.25"/>
    <row r="34" spans="1:12" ht="15.75" x14ac:dyDescent="0.25">
      <c r="A34" s="2">
        <v>1</v>
      </c>
      <c r="B34" s="8" t="s">
        <v>87</v>
      </c>
      <c r="C34" s="2" t="s">
        <v>86</v>
      </c>
      <c r="D34" s="47" t="s">
        <v>88</v>
      </c>
      <c r="E34" s="5">
        <v>25000</v>
      </c>
      <c r="F34" s="5">
        <v>92700</v>
      </c>
      <c r="G34" s="5">
        <v>46700</v>
      </c>
      <c r="H34" s="5">
        <v>50000</v>
      </c>
      <c r="I34" s="5"/>
      <c r="J34" s="5"/>
      <c r="K34" s="13" t="s">
        <v>71</v>
      </c>
      <c r="L34" s="21" t="s">
        <v>92</v>
      </c>
    </row>
    <row r="35" spans="1:12" x14ac:dyDescent="0.25">
      <c r="A35" s="130" t="s">
        <v>95</v>
      </c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</row>
    <row r="36" spans="1:12" ht="6" customHeight="1" x14ac:dyDescent="0.25"/>
    <row r="37" spans="1:12" x14ac:dyDescent="0.25">
      <c r="A37" s="93" t="s">
        <v>101</v>
      </c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</row>
    <row r="39" spans="1:12" x14ac:dyDescent="0.25">
      <c r="H39" s="18"/>
    </row>
  </sheetData>
  <mergeCells count="26">
    <mergeCell ref="A28:C28"/>
    <mergeCell ref="A29:C29"/>
    <mergeCell ref="E29:L29"/>
    <mergeCell ref="A30:C30"/>
    <mergeCell ref="H30:L30"/>
    <mergeCell ref="A25:I25"/>
    <mergeCell ref="A26:L26"/>
    <mergeCell ref="A27:C27"/>
    <mergeCell ref="I27:K27"/>
    <mergeCell ref="A24:I24"/>
    <mergeCell ref="A37:L37"/>
    <mergeCell ref="A35:L35"/>
    <mergeCell ref="A4:K4"/>
    <mergeCell ref="F6:H6"/>
    <mergeCell ref="I6:J6"/>
    <mergeCell ref="A7:L7"/>
    <mergeCell ref="C9:E9"/>
    <mergeCell ref="F9:H9"/>
    <mergeCell ref="I9:J9"/>
    <mergeCell ref="A17:D17"/>
    <mergeCell ref="A18:I18"/>
    <mergeCell ref="A19:I19"/>
    <mergeCell ref="A20:I20"/>
    <mergeCell ref="A21:I21"/>
    <mergeCell ref="A22:I22"/>
    <mergeCell ref="A23:I23"/>
  </mergeCells>
  <printOptions horizontalCentered="1"/>
  <pageMargins left="0.11811023622047245" right="0.11811023622047245" top="0.19685039370078741" bottom="0.15748031496062992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view="pageLayout" topLeftCell="A7" zoomScaleNormal="100" workbookViewId="0">
      <selection activeCell="K16" sqref="K16"/>
    </sheetView>
  </sheetViews>
  <sheetFormatPr baseColWidth="10" defaultRowHeight="15" x14ac:dyDescent="0.25"/>
  <cols>
    <col min="1" max="1" width="3.140625" customWidth="1"/>
    <col min="2" max="2" width="24.7109375" customWidth="1"/>
    <col min="3" max="3" width="6.28515625" customWidth="1"/>
    <col min="4" max="4" width="18.57031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85546875" bestFit="1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117" t="s">
        <v>104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</row>
    <row r="5" spans="1:12" ht="18.75" x14ac:dyDescent="0.3">
      <c r="D5" s="11" t="s">
        <v>14</v>
      </c>
      <c r="E5" s="11"/>
      <c r="F5" s="11"/>
      <c r="G5" s="49"/>
      <c r="H5" s="7" t="s">
        <v>15</v>
      </c>
      <c r="I5" s="7"/>
    </row>
    <row r="6" spans="1:12" ht="18.75" x14ac:dyDescent="0.3">
      <c r="D6" s="49" t="s">
        <v>16</v>
      </c>
      <c r="E6" s="49"/>
      <c r="F6" s="118" t="s">
        <v>98</v>
      </c>
      <c r="G6" s="118"/>
      <c r="H6" s="118"/>
      <c r="I6" s="118"/>
      <c r="J6" s="118"/>
      <c r="K6" s="7"/>
    </row>
    <row r="7" spans="1:12" ht="18.75" customHeight="1" x14ac:dyDescent="0.3">
      <c r="A7" s="118" t="s">
        <v>54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2" ht="6" customHeight="1" x14ac:dyDescent="0.3">
      <c r="A8" s="6"/>
      <c r="D8" s="49"/>
      <c r="E8" s="49"/>
      <c r="F8" s="49"/>
      <c r="G8" s="49"/>
      <c r="H8" s="49"/>
      <c r="I8" s="49"/>
      <c r="J8" s="49"/>
      <c r="K8" s="7"/>
    </row>
    <row r="9" spans="1:12" ht="15.75" customHeight="1" x14ac:dyDescent="0.35">
      <c r="A9" s="6"/>
      <c r="C9" s="119" t="s">
        <v>34</v>
      </c>
      <c r="D9" s="119"/>
      <c r="E9" s="119"/>
      <c r="F9" s="119" t="s">
        <v>99</v>
      </c>
      <c r="G9" s="119"/>
      <c r="H9" s="119"/>
      <c r="I9" s="119" t="s">
        <v>100</v>
      </c>
      <c r="J9" s="119"/>
      <c r="K9" s="7"/>
    </row>
    <row r="10" spans="1:12" ht="4.5" customHeight="1" x14ac:dyDescent="0.35">
      <c r="C10" s="16"/>
      <c r="D10" s="16"/>
      <c r="E10" s="16"/>
      <c r="F10" s="16"/>
      <c r="G10" s="16"/>
      <c r="H10" s="16"/>
      <c r="I10" s="16"/>
      <c r="J10" s="16"/>
    </row>
    <row r="11" spans="1:12" ht="17.25" customHeight="1" x14ac:dyDescent="0.35">
      <c r="E11" s="14" t="s">
        <v>19</v>
      </c>
      <c r="F11" s="32"/>
      <c r="G11" s="14"/>
      <c r="J11" s="18"/>
    </row>
    <row r="12" spans="1:12" ht="15.75" x14ac:dyDescent="0.25">
      <c r="A12" s="1" t="s">
        <v>0</v>
      </c>
      <c r="B12" s="22" t="s">
        <v>1</v>
      </c>
      <c r="C12" s="4" t="s">
        <v>10</v>
      </c>
      <c r="D12" s="22" t="s">
        <v>9</v>
      </c>
      <c r="E12" s="22" t="s">
        <v>2</v>
      </c>
      <c r="F12" s="22" t="s">
        <v>3</v>
      </c>
      <c r="G12" s="3" t="s">
        <v>33</v>
      </c>
      <c r="H12" s="15" t="s">
        <v>8</v>
      </c>
      <c r="I12" s="22" t="s">
        <v>5</v>
      </c>
      <c r="J12" s="3" t="s">
        <v>4</v>
      </c>
      <c r="K12" s="22" t="s">
        <v>7</v>
      </c>
      <c r="L12" s="10" t="s">
        <v>30</v>
      </c>
    </row>
    <row r="13" spans="1:12" ht="18.75" customHeight="1" x14ac:dyDescent="0.25">
      <c r="A13" s="2">
        <v>1</v>
      </c>
      <c r="B13" s="136" t="s">
        <v>87</v>
      </c>
      <c r="C13" s="2" t="s">
        <v>27</v>
      </c>
      <c r="D13" s="47" t="s">
        <v>88</v>
      </c>
      <c r="E13" s="5">
        <v>25000</v>
      </c>
      <c r="F13" s="5"/>
      <c r="G13" s="5"/>
      <c r="H13" s="5"/>
      <c r="I13" s="5"/>
      <c r="J13" s="5">
        <f t="shared" ref="J13:J15" si="0">H13+I13</f>
        <v>0</v>
      </c>
      <c r="K13" s="13" t="s">
        <v>71</v>
      </c>
      <c r="L13" s="21" t="s">
        <v>92</v>
      </c>
    </row>
    <row r="14" spans="1:12" ht="18.75" customHeight="1" x14ac:dyDescent="0.25">
      <c r="A14" s="2">
        <v>1</v>
      </c>
      <c r="B14" s="137"/>
      <c r="C14" s="2" t="s">
        <v>28</v>
      </c>
      <c r="D14" s="47" t="s">
        <v>88</v>
      </c>
      <c r="E14" s="5">
        <v>25000</v>
      </c>
      <c r="F14" s="5">
        <v>120200</v>
      </c>
      <c r="G14" s="5">
        <v>49200</v>
      </c>
      <c r="H14" s="5">
        <v>25000</v>
      </c>
      <c r="I14" s="5"/>
      <c r="J14" s="5">
        <f t="shared" si="0"/>
        <v>25000</v>
      </c>
      <c r="K14" s="13" t="s">
        <v>110</v>
      </c>
      <c r="L14" s="26" t="s">
        <v>111</v>
      </c>
    </row>
    <row r="15" spans="1:12" ht="18.75" customHeight="1" x14ac:dyDescent="0.25">
      <c r="A15" s="2">
        <v>2</v>
      </c>
      <c r="B15" s="8" t="s">
        <v>25</v>
      </c>
      <c r="C15" s="2" t="s">
        <v>31</v>
      </c>
      <c r="D15" s="47" t="s">
        <v>89</v>
      </c>
      <c r="E15" s="5">
        <v>30000</v>
      </c>
      <c r="F15" s="5"/>
      <c r="G15" s="5"/>
      <c r="H15" s="5"/>
      <c r="I15" s="5"/>
      <c r="J15" s="5">
        <f t="shared" si="0"/>
        <v>0</v>
      </c>
      <c r="K15" s="13"/>
      <c r="L15" s="36"/>
    </row>
    <row r="16" spans="1:12" ht="18.75" customHeight="1" x14ac:dyDescent="0.25">
      <c r="A16" s="2">
        <v>3</v>
      </c>
      <c r="B16" s="8" t="s">
        <v>24</v>
      </c>
      <c r="C16" s="2" t="s">
        <v>29</v>
      </c>
      <c r="D16" s="47" t="s">
        <v>90</v>
      </c>
      <c r="E16" s="5">
        <v>15000</v>
      </c>
      <c r="F16" s="5">
        <v>50900</v>
      </c>
      <c r="G16" s="5">
        <v>9900</v>
      </c>
      <c r="H16" s="5">
        <v>15000</v>
      </c>
      <c r="I16" s="5">
        <v>15000</v>
      </c>
      <c r="J16" s="5">
        <f>H16+I16</f>
        <v>30000</v>
      </c>
      <c r="K16" s="13" t="s">
        <v>109</v>
      </c>
      <c r="L16" s="26" t="s">
        <v>56</v>
      </c>
    </row>
    <row r="17" spans="1:14" ht="18.75" customHeight="1" x14ac:dyDescent="0.25">
      <c r="A17" s="2">
        <v>4</v>
      </c>
      <c r="B17" s="8" t="s">
        <v>55</v>
      </c>
      <c r="C17" s="2" t="s">
        <v>52</v>
      </c>
      <c r="D17" s="47" t="s">
        <v>91</v>
      </c>
      <c r="E17" s="5">
        <v>15000</v>
      </c>
      <c r="F17" s="5">
        <v>57500</v>
      </c>
      <c r="G17" s="5">
        <v>7500</v>
      </c>
      <c r="H17" s="5"/>
      <c r="I17" s="5"/>
      <c r="J17" s="5">
        <f>H17+I17</f>
        <v>0</v>
      </c>
      <c r="K17" s="13"/>
      <c r="L17" s="26"/>
    </row>
    <row r="18" spans="1:14" ht="18.75" customHeight="1" x14ac:dyDescent="0.25">
      <c r="A18" s="120" t="s">
        <v>6</v>
      </c>
      <c r="B18" s="120"/>
      <c r="C18" s="120"/>
      <c r="D18" s="120"/>
      <c r="E18" s="19">
        <f>SUM(E13:E16)</f>
        <v>95000</v>
      </c>
      <c r="F18" s="19">
        <f>SUM(F13:F17)</f>
        <v>228600</v>
      </c>
      <c r="G18" s="19">
        <f>SUM(G13:G17)</f>
        <v>66600</v>
      </c>
      <c r="H18" s="19"/>
      <c r="I18" s="19"/>
      <c r="J18" s="19">
        <f>SUM(J13:J17)</f>
        <v>55000</v>
      </c>
      <c r="K18" s="27" t="s">
        <v>112</v>
      </c>
      <c r="L18" s="50" t="s">
        <v>39</v>
      </c>
    </row>
    <row r="19" spans="1:14" ht="15.75" x14ac:dyDescent="0.25">
      <c r="A19" s="121" t="s">
        <v>32</v>
      </c>
      <c r="B19" s="121"/>
      <c r="C19" s="121"/>
      <c r="D19" s="121"/>
      <c r="E19" s="121"/>
      <c r="F19" s="121"/>
      <c r="G19" s="121"/>
      <c r="H19" s="121"/>
      <c r="I19" s="121"/>
      <c r="J19" s="17">
        <f>-J18*0.1</f>
        <v>-5500</v>
      </c>
      <c r="K19" s="23"/>
      <c r="L19" s="28"/>
    </row>
    <row r="20" spans="1:14" ht="15.75" x14ac:dyDescent="0.25">
      <c r="A20" s="94" t="s">
        <v>42</v>
      </c>
      <c r="B20" s="95"/>
      <c r="C20" s="95"/>
      <c r="D20" s="95"/>
      <c r="E20" s="95"/>
      <c r="F20" s="95"/>
      <c r="G20" s="95"/>
      <c r="H20" s="95"/>
      <c r="I20" s="96"/>
      <c r="J20" s="17">
        <f>SUM(J18:J19)</f>
        <v>49500</v>
      </c>
      <c r="L20" s="18"/>
      <c r="N20" s="18"/>
    </row>
    <row r="21" spans="1:14" ht="15.75" x14ac:dyDescent="0.25">
      <c r="A21" s="94" t="s">
        <v>43</v>
      </c>
      <c r="B21" s="95"/>
      <c r="C21" s="95"/>
      <c r="D21" s="95"/>
      <c r="E21" s="95"/>
      <c r="F21" s="95"/>
      <c r="G21" s="95"/>
      <c r="H21" s="95"/>
      <c r="I21" s="96"/>
      <c r="J21" s="17">
        <v>28800</v>
      </c>
      <c r="L21" s="37"/>
    </row>
    <row r="22" spans="1:14" ht="15.75" x14ac:dyDescent="0.25">
      <c r="A22" s="97" t="s">
        <v>44</v>
      </c>
      <c r="B22" s="97"/>
      <c r="C22" s="97"/>
      <c r="D22" s="97"/>
      <c r="E22" s="97"/>
      <c r="F22" s="97"/>
      <c r="G22" s="97"/>
      <c r="H22" s="97"/>
      <c r="I22" s="97"/>
      <c r="J22" s="17">
        <v>13500</v>
      </c>
      <c r="L22" s="55"/>
    </row>
    <row r="23" spans="1:14" ht="15.75" x14ac:dyDescent="0.25">
      <c r="A23" s="97" t="s">
        <v>45</v>
      </c>
      <c r="B23" s="97"/>
      <c r="C23" s="97"/>
      <c r="D23" s="97"/>
      <c r="E23" s="97"/>
      <c r="F23" s="97"/>
      <c r="G23" s="97"/>
      <c r="H23" s="97"/>
      <c r="I23" s="97"/>
      <c r="J23" s="17">
        <v>205500</v>
      </c>
      <c r="L23" s="55"/>
    </row>
    <row r="24" spans="1:14" ht="15.75" x14ac:dyDescent="0.25">
      <c r="A24" s="97" t="s">
        <v>46</v>
      </c>
      <c r="B24" s="97"/>
      <c r="C24" s="97"/>
      <c r="D24" s="97"/>
      <c r="E24" s="97"/>
      <c r="F24" s="97"/>
      <c r="G24" s="97"/>
      <c r="H24" s="97"/>
      <c r="I24" s="97"/>
      <c r="J24" s="12">
        <v>-70000</v>
      </c>
      <c r="L24" s="38"/>
    </row>
    <row r="25" spans="1:14" ht="15.75" x14ac:dyDescent="0.25">
      <c r="A25" s="94" t="s">
        <v>108</v>
      </c>
      <c r="B25" s="95"/>
      <c r="C25" s="95"/>
      <c r="D25" s="95"/>
      <c r="E25" s="95"/>
      <c r="F25" s="95"/>
      <c r="G25" s="95"/>
      <c r="H25" s="95"/>
      <c r="I25" s="96"/>
      <c r="J25" s="12">
        <f>D33</f>
        <v>-376755</v>
      </c>
      <c r="L25" s="38"/>
    </row>
    <row r="26" spans="1:14" ht="15" customHeight="1" x14ac:dyDescent="0.25">
      <c r="A26" s="94" t="s">
        <v>115</v>
      </c>
      <c r="B26" s="95"/>
      <c r="C26" s="95"/>
      <c r="D26" s="95"/>
      <c r="E26" s="95"/>
      <c r="F26" s="95"/>
      <c r="G26" s="95"/>
      <c r="H26" s="95"/>
      <c r="I26" s="96"/>
      <c r="J26" s="12">
        <v>-40000</v>
      </c>
      <c r="L26" s="18"/>
    </row>
    <row r="27" spans="1:14" ht="15" customHeight="1" x14ac:dyDescent="0.25">
      <c r="A27" s="131" t="s">
        <v>106</v>
      </c>
      <c r="B27" s="132"/>
      <c r="C27" s="132"/>
      <c r="D27" s="132"/>
      <c r="E27" s="132"/>
      <c r="F27" s="132"/>
      <c r="G27" s="132"/>
      <c r="H27" s="132"/>
      <c r="I27" s="133"/>
      <c r="J27" s="12">
        <f>SUM(J20:J26)</f>
        <v>-189455</v>
      </c>
      <c r="L27" s="18"/>
    </row>
    <row r="28" spans="1:14" ht="7.5" customHeight="1" x14ac:dyDescent="0.25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1:14" ht="15.75" x14ac:dyDescent="0.25">
      <c r="A29" s="107" t="s">
        <v>48</v>
      </c>
      <c r="B29" s="107"/>
      <c r="C29" s="107"/>
      <c r="D29" s="19">
        <v>139445</v>
      </c>
      <c r="E29" s="48"/>
      <c r="F29" s="51"/>
      <c r="G29" s="28"/>
      <c r="H29" s="52"/>
      <c r="I29" s="134"/>
      <c r="J29" s="134"/>
      <c r="K29" s="134"/>
      <c r="L29" s="23"/>
    </row>
    <row r="30" spans="1:14" ht="15.75" x14ac:dyDescent="0.25">
      <c r="A30" s="108" t="s">
        <v>50</v>
      </c>
      <c r="B30" s="109"/>
      <c r="C30" s="110"/>
      <c r="D30" s="5">
        <v>70000</v>
      </c>
      <c r="E30" s="48"/>
      <c r="F30" s="53"/>
      <c r="G30" s="53"/>
      <c r="H30" s="53"/>
      <c r="I30" s="53"/>
      <c r="J30" s="53"/>
      <c r="K30" s="53"/>
      <c r="L30" s="53"/>
    </row>
    <row r="31" spans="1:14" ht="15.75" x14ac:dyDescent="0.25">
      <c r="A31" s="141" t="s">
        <v>47</v>
      </c>
      <c r="B31" s="142"/>
      <c r="C31" s="143"/>
      <c r="D31" s="5">
        <v>-10000</v>
      </c>
      <c r="E31" s="114" t="s">
        <v>105</v>
      </c>
      <c r="F31" s="138"/>
      <c r="G31" s="138"/>
      <c r="H31" s="138"/>
      <c r="I31" s="138"/>
      <c r="J31" s="138"/>
      <c r="K31" s="138"/>
      <c r="L31" s="138"/>
    </row>
    <row r="32" spans="1:14" ht="15.75" x14ac:dyDescent="0.25">
      <c r="A32" s="144"/>
      <c r="B32" s="145"/>
      <c r="C32" s="146"/>
      <c r="D32" s="5">
        <v>-576200</v>
      </c>
      <c r="E32" s="147" t="s">
        <v>116</v>
      </c>
      <c r="F32" s="148"/>
      <c r="G32" s="148"/>
      <c r="H32" s="148"/>
      <c r="I32" s="148"/>
      <c r="J32" s="148"/>
      <c r="K32" s="148"/>
      <c r="L32" s="148"/>
    </row>
    <row r="33" spans="1:15" ht="18.75" x14ac:dyDescent="0.3">
      <c r="A33" s="116" t="s">
        <v>49</v>
      </c>
      <c r="B33" s="116"/>
      <c r="C33" s="116"/>
      <c r="D33" s="19">
        <f>SUM(D29:D32)</f>
        <v>-376755</v>
      </c>
      <c r="E33" s="139"/>
      <c r="F33" s="140"/>
      <c r="G33" s="140"/>
      <c r="H33" s="140"/>
      <c r="I33" s="140"/>
      <c r="J33" s="140"/>
      <c r="K33" s="140"/>
      <c r="L33" s="140"/>
      <c r="M33" s="55"/>
      <c r="N33" s="23"/>
      <c r="O33" s="43"/>
    </row>
    <row r="34" spans="1:15" ht="6" customHeight="1" x14ac:dyDescent="0.25">
      <c r="F34" s="18"/>
      <c r="H34" s="18"/>
    </row>
    <row r="35" spans="1:15" ht="15.75" x14ac:dyDescent="0.25">
      <c r="A35" s="2">
        <v>1</v>
      </c>
      <c r="B35" s="8" t="s">
        <v>87</v>
      </c>
      <c r="C35" s="2" t="s">
        <v>86</v>
      </c>
      <c r="D35" s="47" t="s">
        <v>88</v>
      </c>
      <c r="E35" s="5">
        <v>25000</v>
      </c>
      <c r="F35" s="5">
        <v>92700</v>
      </c>
      <c r="G35" s="5">
        <v>46700</v>
      </c>
      <c r="H35" s="5">
        <v>50000</v>
      </c>
      <c r="I35" s="5"/>
      <c r="J35" s="5"/>
      <c r="K35" s="13" t="s">
        <v>71</v>
      </c>
      <c r="L35" s="21" t="s">
        <v>92</v>
      </c>
    </row>
    <row r="36" spans="1:15" x14ac:dyDescent="0.25">
      <c r="A36" s="130" t="s">
        <v>95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</row>
    <row r="37" spans="1:15" x14ac:dyDescent="0.25">
      <c r="A37" s="101" t="s">
        <v>101</v>
      </c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</sheetData>
  <mergeCells count="29">
    <mergeCell ref="A37:L37"/>
    <mergeCell ref="A30:C30"/>
    <mergeCell ref="A33:C33"/>
    <mergeCell ref="A36:L36"/>
    <mergeCell ref="E31:L31"/>
    <mergeCell ref="E33:L33"/>
    <mergeCell ref="A31:C32"/>
    <mergeCell ref="E32:L32"/>
    <mergeCell ref="A24:I24"/>
    <mergeCell ref="A27:I27"/>
    <mergeCell ref="A28:L28"/>
    <mergeCell ref="A29:C29"/>
    <mergeCell ref="I29:K29"/>
    <mergeCell ref="A25:I25"/>
    <mergeCell ref="A26:I26"/>
    <mergeCell ref="A23:I23"/>
    <mergeCell ref="A4:K4"/>
    <mergeCell ref="F6:H6"/>
    <mergeCell ref="I6:J6"/>
    <mergeCell ref="A7:L7"/>
    <mergeCell ref="C9:E9"/>
    <mergeCell ref="F9:H9"/>
    <mergeCell ref="I9:J9"/>
    <mergeCell ref="A18:D18"/>
    <mergeCell ref="A19:I19"/>
    <mergeCell ref="A20:I20"/>
    <mergeCell ref="A21:I21"/>
    <mergeCell ref="A22:I22"/>
    <mergeCell ref="B13:B14"/>
  </mergeCells>
  <printOptions horizontalCentered="1"/>
  <pageMargins left="0.11811023622047245" right="0.11811023622047245" top="0.19685039370078741" bottom="0.15748031496062992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view="pageLayout" topLeftCell="A2" zoomScaleNormal="100" workbookViewId="0">
      <selection activeCell="A28" sqref="A28:L28"/>
    </sheetView>
  </sheetViews>
  <sheetFormatPr baseColWidth="10" defaultRowHeight="15" x14ac:dyDescent="0.25"/>
  <cols>
    <col min="1" max="1" width="3.140625" customWidth="1"/>
    <col min="2" max="2" width="24.7109375" customWidth="1"/>
    <col min="3" max="3" width="6.28515625" customWidth="1"/>
    <col min="4" max="4" width="18.57031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85546875" bestFit="1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117" t="s">
        <v>113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</row>
    <row r="5" spans="1:12" ht="18.75" x14ac:dyDescent="0.3">
      <c r="D5" s="11" t="s">
        <v>14</v>
      </c>
      <c r="E5" s="11"/>
      <c r="F5" s="11"/>
      <c r="G5" s="58"/>
      <c r="H5" s="7" t="s">
        <v>15</v>
      </c>
      <c r="I5" s="7"/>
    </row>
    <row r="6" spans="1:12" ht="18.75" x14ac:dyDescent="0.3">
      <c r="D6" s="58" t="s">
        <v>16</v>
      </c>
      <c r="E6" s="58"/>
      <c r="F6" s="118" t="s">
        <v>98</v>
      </c>
      <c r="G6" s="118"/>
      <c r="H6" s="118"/>
      <c r="I6" s="118"/>
      <c r="J6" s="118"/>
      <c r="K6" s="7"/>
    </row>
    <row r="7" spans="1:12" ht="18.75" customHeight="1" x14ac:dyDescent="0.3">
      <c r="A7" s="118" t="s">
        <v>54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2" ht="6" customHeight="1" x14ac:dyDescent="0.3">
      <c r="A8" s="6"/>
      <c r="D8" s="58"/>
      <c r="E8" s="58"/>
      <c r="F8" s="58"/>
      <c r="G8" s="58"/>
      <c r="H8" s="58"/>
      <c r="I8" s="58"/>
      <c r="J8" s="58"/>
      <c r="K8" s="7"/>
    </row>
    <row r="9" spans="1:12" ht="15.75" customHeight="1" x14ac:dyDescent="0.35">
      <c r="A9" s="6"/>
      <c r="C9" s="119" t="s">
        <v>34</v>
      </c>
      <c r="D9" s="119"/>
      <c r="E9" s="119"/>
      <c r="F9" s="119" t="s">
        <v>99</v>
      </c>
      <c r="G9" s="119"/>
      <c r="H9" s="119"/>
      <c r="I9" s="119" t="s">
        <v>100</v>
      </c>
      <c r="J9" s="119"/>
      <c r="K9" s="7"/>
    </row>
    <row r="10" spans="1:12" ht="4.5" customHeight="1" x14ac:dyDescent="0.35">
      <c r="C10" s="16"/>
      <c r="D10" s="16"/>
      <c r="E10" s="16"/>
      <c r="F10" s="16"/>
      <c r="G10" s="16"/>
      <c r="H10" s="16"/>
      <c r="I10" s="16"/>
      <c r="J10" s="16"/>
    </row>
    <row r="11" spans="1:12" ht="17.25" customHeight="1" x14ac:dyDescent="0.35">
      <c r="E11" s="14" t="s">
        <v>19</v>
      </c>
      <c r="F11" s="32"/>
      <c r="G11" s="14"/>
      <c r="J11" s="18"/>
    </row>
    <row r="12" spans="1:12" ht="15.75" x14ac:dyDescent="0.25">
      <c r="A12" s="1" t="s">
        <v>0</v>
      </c>
      <c r="B12" s="22" t="s">
        <v>1</v>
      </c>
      <c r="C12" s="4" t="s">
        <v>10</v>
      </c>
      <c r="D12" s="22" t="s">
        <v>9</v>
      </c>
      <c r="E12" s="22" t="s">
        <v>2</v>
      </c>
      <c r="F12" s="22" t="s">
        <v>3</v>
      </c>
      <c r="G12" s="3" t="s">
        <v>33</v>
      </c>
      <c r="H12" s="15" t="s">
        <v>8</v>
      </c>
      <c r="I12" s="22" t="s">
        <v>5</v>
      </c>
      <c r="J12" s="3" t="s">
        <v>4</v>
      </c>
      <c r="K12" s="22" t="s">
        <v>7</v>
      </c>
      <c r="L12" s="10" t="s">
        <v>30</v>
      </c>
    </row>
    <row r="13" spans="1:12" ht="18.75" customHeight="1" x14ac:dyDescent="0.25">
      <c r="A13" s="2">
        <v>1</v>
      </c>
      <c r="B13" s="136" t="s">
        <v>87</v>
      </c>
      <c r="C13" s="2" t="s">
        <v>27</v>
      </c>
      <c r="D13" s="47" t="s">
        <v>88</v>
      </c>
      <c r="E13" s="5">
        <v>25000</v>
      </c>
      <c r="F13" s="5"/>
      <c r="G13" s="5"/>
      <c r="H13" s="5">
        <v>25000</v>
      </c>
      <c r="I13" s="5"/>
      <c r="J13" s="5">
        <f>SUM(H13:I13)</f>
        <v>25000</v>
      </c>
      <c r="K13" s="13" t="s">
        <v>118</v>
      </c>
      <c r="L13" s="26" t="s">
        <v>41</v>
      </c>
    </row>
    <row r="14" spans="1:12" ht="18.75" customHeight="1" x14ac:dyDescent="0.25">
      <c r="A14" s="2">
        <v>1</v>
      </c>
      <c r="B14" s="137"/>
      <c r="C14" s="2" t="s">
        <v>28</v>
      </c>
      <c r="D14" s="47" t="s">
        <v>88</v>
      </c>
      <c r="E14" s="5">
        <v>25000</v>
      </c>
      <c r="F14" s="5">
        <v>120200</v>
      </c>
      <c r="G14" s="5">
        <v>49200</v>
      </c>
      <c r="H14" s="5"/>
      <c r="I14" s="5"/>
      <c r="J14" s="5">
        <f t="shared" ref="J14:J17" si="0">SUM(H14:I14)</f>
        <v>0</v>
      </c>
      <c r="K14" s="13"/>
      <c r="L14" s="26"/>
    </row>
    <row r="15" spans="1:12" ht="18.75" customHeight="1" x14ac:dyDescent="0.25">
      <c r="A15" s="2">
        <v>2</v>
      </c>
      <c r="B15" s="8" t="s">
        <v>25</v>
      </c>
      <c r="C15" s="2" t="s">
        <v>31</v>
      </c>
      <c r="D15" s="47" t="s">
        <v>89</v>
      </c>
      <c r="E15" s="5">
        <v>30000</v>
      </c>
      <c r="F15" s="5">
        <v>33000</v>
      </c>
      <c r="G15" s="5">
        <v>3000</v>
      </c>
      <c r="H15" s="5">
        <v>30000</v>
      </c>
      <c r="I15" s="5"/>
      <c r="J15" s="5">
        <f t="shared" si="0"/>
        <v>30000</v>
      </c>
      <c r="K15" s="13" t="s">
        <v>119</v>
      </c>
      <c r="L15" s="25" t="s">
        <v>41</v>
      </c>
    </row>
    <row r="16" spans="1:12" ht="18.75" customHeight="1" x14ac:dyDescent="0.25">
      <c r="A16" s="2">
        <v>3</v>
      </c>
      <c r="B16" s="8" t="s">
        <v>24</v>
      </c>
      <c r="C16" s="2" t="s">
        <v>29</v>
      </c>
      <c r="D16" s="47" t="s">
        <v>90</v>
      </c>
      <c r="E16" s="5">
        <v>15000</v>
      </c>
      <c r="F16" s="5">
        <v>35900</v>
      </c>
      <c r="G16" s="5">
        <v>9900</v>
      </c>
      <c r="H16" s="5"/>
      <c r="I16" s="5"/>
      <c r="J16" s="5">
        <f t="shared" si="0"/>
        <v>0</v>
      </c>
      <c r="K16" s="13"/>
      <c r="L16" s="26"/>
    </row>
    <row r="17" spans="1:15" ht="18.75" customHeight="1" x14ac:dyDescent="0.25">
      <c r="A17" s="2">
        <v>4</v>
      </c>
      <c r="B17" s="8" t="s">
        <v>55</v>
      </c>
      <c r="C17" s="2" t="s">
        <v>52</v>
      </c>
      <c r="D17" s="47" t="s">
        <v>91</v>
      </c>
      <c r="E17" s="5">
        <v>15000</v>
      </c>
      <c r="F17" s="5">
        <v>74000</v>
      </c>
      <c r="G17" s="5">
        <v>9000</v>
      </c>
      <c r="H17" s="5"/>
      <c r="I17" s="5"/>
      <c r="J17" s="5">
        <f t="shared" si="0"/>
        <v>0</v>
      </c>
      <c r="K17" s="13"/>
      <c r="L17" s="26"/>
    </row>
    <row r="18" spans="1:15" ht="18.75" customHeight="1" x14ac:dyDescent="0.25">
      <c r="A18" s="120" t="s">
        <v>6</v>
      </c>
      <c r="B18" s="120"/>
      <c r="C18" s="120"/>
      <c r="D18" s="120"/>
      <c r="E18" s="19">
        <f>SUM(E13:E16)</f>
        <v>95000</v>
      </c>
      <c r="F18" s="19">
        <f>SUM(F13:F17)</f>
        <v>263100</v>
      </c>
      <c r="G18" s="19">
        <f>SUM(G13:G17)</f>
        <v>71100</v>
      </c>
      <c r="H18" s="19">
        <f t="shared" ref="H18:I18" si="1">SUM(H13:H17)</f>
        <v>55000</v>
      </c>
      <c r="I18" s="19">
        <f t="shared" si="1"/>
        <v>0</v>
      </c>
      <c r="J18" s="19">
        <f>SUM(J13:J17)</f>
        <v>55000</v>
      </c>
      <c r="K18" s="27" t="s">
        <v>119</v>
      </c>
      <c r="L18" s="64"/>
    </row>
    <row r="19" spans="1:15" ht="15.75" x14ac:dyDescent="0.25">
      <c r="A19" s="121" t="s">
        <v>32</v>
      </c>
      <c r="B19" s="121"/>
      <c r="C19" s="121"/>
      <c r="D19" s="121"/>
      <c r="E19" s="121"/>
      <c r="F19" s="121"/>
      <c r="G19" s="121"/>
      <c r="H19" s="121"/>
      <c r="I19" s="121"/>
      <c r="J19" s="17">
        <f>-J18*0.1</f>
        <v>-5500</v>
      </c>
      <c r="K19" s="23"/>
      <c r="L19" s="28"/>
    </row>
    <row r="20" spans="1:15" ht="15.75" x14ac:dyDescent="0.25">
      <c r="A20" s="94" t="s">
        <v>42</v>
      </c>
      <c r="B20" s="95"/>
      <c r="C20" s="95"/>
      <c r="D20" s="95"/>
      <c r="E20" s="95"/>
      <c r="F20" s="95"/>
      <c r="G20" s="95"/>
      <c r="H20" s="95"/>
      <c r="I20" s="96"/>
      <c r="J20" s="17">
        <f>SUM(J18:J19)</f>
        <v>49500</v>
      </c>
      <c r="L20" s="18"/>
      <c r="N20" s="18"/>
    </row>
    <row r="21" spans="1:15" ht="15.75" x14ac:dyDescent="0.25">
      <c r="A21" s="94" t="s">
        <v>43</v>
      </c>
      <c r="B21" s="95"/>
      <c r="C21" s="95"/>
      <c r="D21" s="95"/>
      <c r="E21" s="95"/>
      <c r="F21" s="95"/>
      <c r="G21" s="95"/>
      <c r="H21" s="95"/>
      <c r="I21" s="96"/>
      <c r="J21" s="17">
        <v>45000</v>
      </c>
      <c r="L21" s="37"/>
    </row>
    <row r="22" spans="1:15" ht="15.75" x14ac:dyDescent="0.25">
      <c r="A22" s="97" t="s">
        <v>44</v>
      </c>
      <c r="B22" s="97"/>
      <c r="C22" s="97"/>
      <c r="D22" s="97"/>
      <c r="E22" s="97"/>
      <c r="F22" s="97"/>
      <c r="G22" s="97"/>
      <c r="H22" s="97"/>
      <c r="I22" s="97"/>
      <c r="J22" s="17">
        <v>13500</v>
      </c>
      <c r="L22" s="59"/>
    </row>
    <row r="23" spans="1:15" ht="15.75" x14ac:dyDescent="0.25">
      <c r="A23" s="97" t="s">
        <v>45</v>
      </c>
      <c r="B23" s="97"/>
      <c r="C23" s="97"/>
      <c r="D23" s="97"/>
      <c r="E23" s="97"/>
      <c r="F23" s="97"/>
      <c r="G23" s="97"/>
      <c r="H23" s="97"/>
      <c r="I23" s="97"/>
      <c r="J23" s="17">
        <v>90000</v>
      </c>
      <c r="L23" s="59"/>
    </row>
    <row r="24" spans="1:15" ht="15.75" x14ac:dyDescent="0.25">
      <c r="A24" s="97" t="s">
        <v>46</v>
      </c>
      <c r="B24" s="97"/>
      <c r="C24" s="97"/>
      <c r="D24" s="97"/>
      <c r="E24" s="97"/>
      <c r="F24" s="97"/>
      <c r="G24" s="97"/>
      <c r="H24" s="97"/>
      <c r="I24" s="97"/>
      <c r="J24" s="12"/>
      <c r="L24" s="38"/>
    </row>
    <row r="25" spans="1:15" ht="15.75" x14ac:dyDescent="0.25">
      <c r="A25" s="94" t="s">
        <v>114</v>
      </c>
      <c r="B25" s="95"/>
      <c r="C25" s="95"/>
      <c r="D25" s="95"/>
      <c r="E25" s="95"/>
      <c r="F25" s="95"/>
      <c r="G25" s="95"/>
      <c r="H25" s="95"/>
      <c r="I25" s="96"/>
      <c r="J25" s="12">
        <v>-189455</v>
      </c>
      <c r="L25" s="38"/>
    </row>
    <row r="26" spans="1:15" ht="15.75" x14ac:dyDescent="0.25">
      <c r="A26" s="94" t="s">
        <v>117</v>
      </c>
      <c r="B26" s="95"/>
      <c r="C26" s="95"/>
      <c r="D26" s="95"/>
      <c r="E26" s="95"/>
      <c r="F26" s="95"/>
      <c r="G26" s="95"/>
      <c r="H26" s="95"/>
      <c r="I26" s="96"/>
      <c r="J26" s="12">
        <v>-40000</v>
      </c>
      <c r="L26" s="38"/>
    </row>
    <row r="27" spans="1:15" ht="15" customHeight="1" x14ac:dyDescent="0.25">
      <c r="A27" s="131" t="s">
        <v>120</v>
      </c>
      <c r="B27" s="132"/>
      <c r="C27" s="132"/>
      <c r="D27" s="132"/>
      <c r="E27" s="132"/>
      <c r="F27" s="132"/>
      <c r="G27" s="132"/>
      <c r="H27" s="132"/>
      <c r="I27" s="133"/>
      <c r="J27" s="12">
        <f>SUM(J20:J26)</f>
        <v>-31455</v>
      </c>
      <c r="L27" s="18"/>
    </row>
    <row r="28" spans="1:15" ht="7.5" customHeight="1" x14ac:dyDescent="0.25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1:15" ht="15.75" x14ac:dyDescent="0.25">
      <c r="A29" s="107" t="s">
        <v>48</v>
      </c>
      <c r="B29" s="107"/>
      <c r="C29" s="107"/>
      <c r="D29" s="19">
        <v>-31455</v>
      </c>
      <c r="E29" s="57"/>
      <c r="F29" s="61"/>
      <c r="G29" s="28"/>
      <c r="H29" s="60"/>
      <c r="I29" s="134"/>
      <c r="J29" s="134"/>
      <c r="K29" s="134"/>
      <c r="L29" s="23"/>
    </row>
    <row r="30" spans="1:15" ht="15.75" x14ac:dyDescent="0.25">
      <c r="A30" s="108" t="s">
        <v>50</v>
      </c>
      <c r="B30" s="109"/>
      <c r="C30" s="110"/>
      <c r="D30" s="5"/>
      <c r="E30" s="57"/>
      <c r="F30" s="53"/>
      <c r="G30" s="53"/>
      <c r="H30" s="53"/>
      <c r="I30" s="53"/>
      <c r="J30" s="53"/>
      <c r="K30" s="53"/>
      <c r="L30" s="53"/>
    </row>
    <row r="31" spans="1:15" ht="15.75" x14ac:dyDescent="0.25">
      <c r="A31" s="141" t="s">
        <v>47</v>
      </c>
      <c r="B31" s="142"/>
      <c r="C31" s="143"/>
      <c r="D31" s="5"/>
      <c r="E31" s="114"/>
      <c r="F31" s="138"/>
      <c r="G31" s="138"/>
      <c r="H31" s="138"/>
      <c r="I31" s="138"/>
      <c r="J31" s="138"/>
      <c r="K31" s="138"/>
      <c r="L31" s="138"/>
    </row>
    <row r="32" spans="1:15" ht="18.75" x14ac:dyDescent="0.3">
      <c r="A32" s="116" t="s">
        <v>49</v>
      </c>
      <c r="B32" s="116"/>
      <c r="C32" s="116"/>
      <c r="D32" s="19"/>
      <c r="E32" s="139"/>
      <c r="F32" s="140"/>
      <c r="G32" s="140"/>
      <c r="H32" s="140"/>
      <c r="I32" s="140"/>
      <c r="J32" s="140"/>
      <c r="K32" s="140"/>
      <c r="L32" s="140"/>
      <c r="M32" s="59"/>
      <c r="N32" s="23"/>
      <c r="O32" s="43"/>
    </row>
    <row r="33" spans="1:12" ht="6" customHeight="1" x14ac:dyDescent="0.25">
      <c r="F33" s="18"/>
      <c r="H33" s="18"/>
    </row>
    <row r="34" spans="1:12" ht="15.75" x14ac:dyDescent="0.25">
      <c r="A34" s="2">
        <v>1</v>
      </c>
      <c r="B34" s="8" t="s">
        <v>87</v>
      </c>
      <c r="C34" s="2" t="s">
        <v>86</v>
      </c>
      <c r="D34" s="47" t="s">
        <v>88</v>
      </c>
      <c r="E34" s="5">
        <v>25000</v>
      </c>
      <c r="F34" s="5">
        <v>92700</v>
      </c>
      <c r="G34" s="5">
        <v>46700</v>
      </c>
      <c r="H34" s="5">
        <v>50000</v>
      </c>
      <c r="I34" s="5"/>
      <c r="J34" s="5"/>
      <c r="K34" s="13" t="s">
        <v>71</v>
      </c>
      <c r="L34" s="21" t="s">
        <v>92</v>
      </c>
    </row>
    <row r="35" spans="1:12" x14ac:dyDescent="0.25">
      <c r="A35" s="130" t="s">
        <v>95</v>
      </c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</row>
    <row r="36" spans="1:12" x14ac:dyDescent="0.25">
      <c r="A36" s="101" t="s">
        <v>101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8" spans="1:12" x14ac:dyDescent="0.25">
      <c r="K38">
        <v>25</v>
      </c>
    </row>
  </sheetData>
  <mergeCells count="28">
    <mergeCell ref="A35:L35"/>
    <mergeCell ref="A36:L36"/>
    <mergeCell ref="A30:C30"/>
    <mergeCell ref="A31:C31"/>
    <mergeCell ref="E31:L31"/>
    <mergeCell ref="A32:C32"/>
    <mergeCell ref="E32:L32"/>
    <mergeCell ref="A29:C29"/>
    <mergeCell ref="I29:K29"/>
    <mergeCell ref="B13:B14"/>
    <mergeCell ref="A18:D18"/>
    <mergeCell ref="A19:I19"/>
    <mergeCell ref="A20:I20"/>
    <mergeCell ref="A21:I21"/>
    <mergeCell ref="A22:I22"/>
    <mergeCell ref="A23:I23"/>
    <mergeCell ref="A24:I24"/>
    <mergeCell ref="A25:I25"/>
    <mergeCell ref="A27:I27"/>
    <mergeCell ref="A28:L28"/>
    <mergeCell ref="A26:I26"/>
    <mergeCell ref="A4:K4"/>
    <mergeCell ref="F6:H6"/>
    <mergeCell ref="I6:J6"/>
    <mergeCell ref="A7:L7"/>
    <mergeCell ref="C9:E9"/>
    <mergeCell ref="F9:H9"/>
    <mergeCell ref="I9:J9"/>
  </mergeCells>
  <printOptions horizontalCentered="1"/>
  <pageMargins left="0.11811023622047245" right="0.11811023622047245" top="0.19685039370078741" bottom="0.15748031496062992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view="pageLayout" topLeftCell="A2" zoomScaleNormal="100" workbookViewId="0">
      <selection activeCell="A28" sqref="A28:I28"/>
    </sheetView>
  </sheetViews>
  <sheetFormatPr baseColWidth="10" defaultRowHeight="15" x14ac:dyDescent="0.25"/>
  <cols>
    <col min="1" max="1" width="3.140625" customWidth="1"/>
    <col min="2" max="2" width="24.7109375" customWidth="1"/>
    <col min="3" max="3" width="6.28515625" customWidth="1"/>
    <col min="4" max="4" width="18.57031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85546875" bestFit="1" customWidth="1"/>
  </cols>
  <sheetData>
    <row r="1" spans="1:13" x14ac:dyDescent="0.25">
      <c r="A1" s="6" t="s">
        <v>11</v>
      </c>
    </row>
    <row r="2" spans="1:13" x14ac:dyDescent="0.25">
      <c r="A2" s="6" t="s">
        <v>12</v>
      </c>
    </row>
    <row r="3" spans="1:13" x14ac:dyDescent="0.25">
      <c r="A3" s="6" t="s">
        <v>13</v>
      </c>
    </row>
    <row r="4" spans="1:13" ht="23.25" x14ac:dyDescent="0.25">
      <c r="A4" s="117" t="s">
        <v>121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</row>
    <row r="5" spans="1:13" ht="18.75" x14ac:dyDescent="0.3">
      <c r="D5" s="11" t="s">
        <v>14</v>
      </c>
      <c r="E5" s="11"/>
      <c r="F5" s="11"/>
      <c r="G5" s="63"/>
      <c r="H5" s="7" t="s">
        <v>15</v>
      </c>
      <c r="I5" s="7"/>
    </row>
    <row r="6" spans="1:13" ht="18.75" x14ac:dyDescent="0.3">
      <c r="D6" s="63" t="s">
        <v>16</v>
      </c>
      <c r="E6" s="63"/>
      <c r="F6" s="118" t="s">
        <v>98</v>
      </c>
      <c r="G6" s="118"/>
      <c r="H6" s="118"/>
      <c r="I6" s="118"/>
      <c r="J6" s="118"/>
      <c r="K6" s="7"/>
    </row>
    <row r="7" spans="1:13" ht="18.75" customHeight="1" x14ac:dyDescent="0.3">
      <c r="A7" s="118" t="s">
        <v>54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3" ht="6" customHeight="1" x14ac:dyDescent="0.3">
      <c r="A8" s="6"/>
      <c r="D8" s="63"/>
      <c r="E8" s="63"/>
      <c r="F8" s="63"/>
      <c r="G8" s="63"/>
      <c r="H8" s="63"/>
      <c r="I8" s="63"/>
      <c r="J8" s="63"/>
      <c r="K8" s="7"/>
    </row>
    <row r="9" spans="1:13" ht="15.75" customHeight="1" x14ac:dyDescent="0.35">
      <c r="A9" s="6"/>
      <c r="C9" s="119" t="s">
        <v>34</v>
      </c>
      <c r="D9" s="119"/>
      <c r="E9" s="119"/>
      <c r="F9" s="119" t="s">
        <v>99</v>
      </c>
      <c r="G9" s="119"/>
      <c r="H9" s="119"/>
      <c r="I9" s="119" t="s">
        <v>100</v>
      </c>
      <c r="J9" s="119"/>
      <c r="K9" s="7"/>
    </row>
    <row r="10" spans="1:13" ht="4.5" customHeight="1" x14ac:dyDescent="0.35">
      <c r="C10" s="16"/>
      <c r="D10" s="16"/>
      <c r="E10" s="16"/>
      <c r="F10" s="16"/>
      <c r="G10" s="16"/>
      <c r="H10" s="16"/>
      <c r="I10" s="16"/>
      <c r="J10" s="16"/>
    </row>
    <row r="11" spans="1:13" ht="17.25" customHeight="1" x14ac:dyDescent="0.35">
      <c r="E11" s="14" t="s">
        <v>19</v>
      </c>
      <c r="F11" s="32"/>
      <c r="G11" s="14"/>
      <c r="J11" s="18"/>
    </row>
    <row r="12" spans="1:13" ht="15.75" x14ac:dyDescent="0.25">
      <c r="A12" s="1" t="s">
        <v>0</v>
      </c>
      <c r="B12" s="22" t="s">
        <v>1</v>
      </c>
      <c r="C12" s="4" t="s">
        <v>10</v>
      </c>
      <c r="D12" s="22" t="s">
        <v>9</v>
      </c>
      <c r="E12" s="22" t="s">
        <v>2</v>
      </c>
      <c r="F12" s="22" t="s">
        <v>3</v>
      </c>
      <c r="G12" s="3" t="s">
        <v>33</v>
      </c>
      <c r="H12" s="15" t="s">
        <v>8</v>
      </c>
      <c r="I12" s="22" t="s">
        <v>5</v>
      </c>
      <c r="J12" s="3" t="s">
        <v>4</v>
      </c>
      <c r="K12" s="22" t="s">
        <v>7</v>
      </c>
      <c r="L12" s="10" t="s">
        <v>30</v>
      </c>
    </row>
    <row r="13" spans="1:13" ht="18.75" customHeight="1" x14ac:dyDescent="0.25">
      <c r="A13" s="2">
        <v>1</v>
      </c>
      <c r="B13" s="136" t="s">
        <v>87</v>
      </c>
      <c r="C13" s="2" t="s">
        <v>27</v>
      </c>
      <c r="D13" s="47" t="s">
        <v>88</v>
      </c>
      <c r="E13" s="5">
        <v>25000</v>
      </c>
      <c r="F13" s="5">
        <v>2500</v>
      </c>
      <c r="G13" s="5">
        <v>2500</v>
      </c>
      <c r="H13" s="5"/>
      <c r="I13" s="5"/>
      <c r="J13" s="5">
        <f t="shared" ref="J13:J16" si="0">SUM(H13:I13)</f>
        <v>0</v>
      </c>
      <c r="K13" s="13"/>
      <c r="L13" s="26"/>
      <c r="M13" s="18"/>
    </row>
    <row r="14" spans="1:13" ht="18.75" customHeight="1" x14ac:dyDescent="0.25">
      <c r="A14" s="2">
        <v>1</v>
      </c>
      <c r="B14" s="137"/>
      <c r="C14" s="2" t="s">
        <v>28</v>
      </c>
      <c r="D14" s="47" t="s">
        <v>88</v>
      </c>
      <c r="E14" s="5">
        <v>25000</v>
      </c>
      <c r="F14" s="5">
        <v>147700</v>
      </c>
      <c r="G14" s="5">
        <v>51700</v>
      </c>
      <c r="H14" s="5">
        <v>25000</v>
      </c>
      <c r="J14" s="5">
        <f>SUM(H14:H14)</f>
        <v>25000</v>
      </c>
      <c r="K14" s="13" t="s">
        <v>123</v>
      </c>
      <c r="L14" s="26" t="s">
        <v>111</v>
      </c>
    </row>
    <row r="15" spans="1:13" ht="18.75" customHeight="1" x14ac:dyDescent="0.25">
      <c r="A15" s="2">
        <v>2</v>
      </c>
      <c r="B15" s="8" t="s">
        <v>25</v>
      </c>
      <c r="C15" s="2" t="s">
        <v>31</v>
      </c>
      <c r="D15" s="47" t="s">
        <v>89</v>
      </c>
      <c r="E15" s="5">
        <v>30000</v>
      </c>
      <c r="F15" s="5">
        <v>36000</v>
      </c>
      <c r="G15" s="5">
        <v>6000</v>
      </c>
      <c r="H15" s="5">
        <v>30000</v>
      </c>
      <c r="I15" s="5"/>
      <c r="J15" s="5">
        <f t="shared" si="0"/>
        <v>30000</v>
      </c>
      <c r="K15" s="13" t="s">
        <v>122</v>
      </c>
      <c r="L15" s="26" t="s">
        <v>111</v>
      </c>
      <c r="M15" s="18"/>
    </row>
    <row r="16" spans="1:13" ht="18.75" customHeight="1" x14ac:dyDescent="0.25">
      <c r="A16" s="2">
        <v>3</v>
      </c>
      <c r="B16" s="8" t="s">
        <v>24</v>
      </c>
      <c r="C16" s="2" t="s">
        <v>29</v>
      </c>
      <c r="D16" s="47" t="s">
        <v>90</v>
      </c>
      <c r="E16" s="5">
        <v>15000</v>
      </c>
      <c r="F16" s="5">
        <v>52400</v>
      </c>
      <c r="G16" s="5">
        <v>11400</v>
      </c>
      <c r="H16" s="5">
        <v>15000</v>
      </c>
      <c r="I16" s="5"/>
      <c r="J16" s="5">
        <f t="shared" si="0"/>
        <v>15000</v>
      </c>
      <c r="K16" s="13" t="s">
        <v>128</v>
      </c>
      <c r="L16" s="26" t="s">
        <v>56</v>
      </c>
    </row>
    <row r="17" spans="1:14" ht="18.75" customHeight="1" x14ac:dyDescent="0.25">
      <c r="A17" s="2">
        <v>4</v>
      </c>
      <c r="B17" s="8" t="s">
        <v>55</v>
      </c>
      <c r="C17" s="2" t="s">
        <v>52</v>
      </c>
      <c r="D17" s="47" t="s">
        <v>91</v>
      </c>
      <c r="E17" s="5">
        <v>15000</v>
      </c>
      <c r="F17" s="5">
        <v>90500</v>
      </c>
      <c r="G17" s="5">
        <v>10500</v>
      </c>
      <c r="H17" s="5">
        <v>15000</v>
      </c>
      <c r="I17" s="5">
        <v>45000</v>
      </c>
      <c r="J17" s="5">
        <f>SUM(H17:I17)</f>
        <v>60000</v>
      </c>
      <c r="K17" s="13" t="s">
        <v>122</v>
      </c>
      <c r="L17" s="26" t="s">
        <v>111</v>
      </c>
      <c r="M17" s="18"/>
    </row>
    <row r="18" spans="1:14" ht="18.75" customHeight="1" x14ac:dyDescent="0.25">
      <c r="A18" s="120" t="s">
        <v>6</v>
      </c>
      <c r="B18" s="120"/>
      <c r="C18" s="120"/>
      <c r="D18" s="120"/>
      <c r="E18" s="19">
        <f>SUM(E13:E17)</f>
        <v>110000</v>
      </c>
      <c r="F18" s="19">
        <f t="shared" ref="F18:J18" si="1">SUM(F13:F17)</f>
        <v>329100</v>
      </c>
      <c r="G18" s="19">
        <f t="shared" si="1"/>
        <v>82100</v>
      </c>
      <c r="H18" s="19">
        <f t="shared" si="1"/>
        <v>85000</v>
      </c>
      <c r="I18" s="19">
        <f t="shared" si="1"/>
        <v>45000</v>
      </c>
      <c r="J18" s="19">
        <f t="shared" si="1"/>
        <v>130000</v>
      </c>
      <c r="K18" s="27" t="s">
        <v>129</v>
      </c>
      <c r="L18" s="64" t="s">
        <v>39</v>
      </c>
    </row>
    <row r="19" spans="1:14" ht="15.75" x14ac:dyDescent="0.25">
      <c r="A19" s="121" t="s">
        <v>32</v>
      </c>
      <c r="B19" s="121"/>
      <c r="C19" s="121"/>
      <c r="D19" s="121"/>
      <c r="E19" s="121"/>
      <c r="F19" s="121"/>
      <c r="G19" s="121"/>
      <c r="H19" s="121"/>
      <c r="I19" s="121"/>
      <c r="J19" s="17">
        <f>-J18*0.1</f>
        <v>-13000</v>
      </c>
      <c r="K19" s="23"/>
      <c r="L19" s="28"/>
    </row>
    <row r="20" spans="1:14" ht="15.75" x14ac:dyDescent="0.25">
      <c r="A20" s="94" t="s">
        <v>42</v>
      </c>
      <c r="B20" s="95"/>
      <c r="C20" s="95"/>
      <c r="D20" s="95"/>
      <c r="E20" s="95"/>
      <c r="F20" s="95"/>
      <c r="G20" s="95"/>
      <c r="H20" s="95"/>
      <c r="I20" s="96"/>
      <c r="J20" s="17">
        <f>SUM(J18:J19)</f>
        <v>117000</v>
      </c>
      <c r="L20" s="18"/>
      <c r="N20" s="18"/>
    </row>
    <row r="21" spans="1:14" ht="15.75" x14ac:dyDescent="0.25">
      <c r="A21" s="94" t="s">
        <v>43</v>
      </c>
      <c r="B21" s="95"/>
      <c r="C21" s="95"/>
      <c r="D21" s="95"/>
      <c r="E21" s="95"/>
      <c r="F21" s="95"/>
      <c r="G21" s="95"/>
      <c r="H21" s="95"/>
      <c r="I21" s="96"/>
      <c r="J21" s="17">
        <v>45000</v>
      </c>
      <c r="L21" s="37"/>
    </row>
    <row r="22" spans="1:14" ht="15.75" x14ac:dyDescent="0.25">
      <c r="A22" s="97" t="s">
        <v>44</v>
      </c>
      <c r="B22" s="97"/>
      <c r="C22" s="97"/>
      <c r="D22" s="97"/>
      <c r="E22" s="97"/>
      <c r="F22" s="97"/>
      <c r="G22" s="97"/>
      <c r="H22" s="97"/>
      <c r="I22" s="97"/>
      <c r="J22" s="17">
        <v>13500</v>
      </c>
      <c r="L22" s="65"/>
    </row>
    <row r="23" spans="1:14" ht="15.75" x14ac:dyDescent="0.25">
      <c r="A23" s="97" t="s">
        <v>45</v>
      </c>
      <c r="B23" s="97"/>
      <c r="C23" s="97"/>
      <c r="D23" s="97"/>
      <c r="E23" s="97"/>
      <c r="F23" s="97"/>
      <c r="G23" s="97"/>
      <c r="H23" s="97"/>
      <c r="I23" s="97"/>
      <c r="J23" s="17">
        <v>139500</v>
      </c>
      <c r="L23" s="65"/>
    </row>
    <row r="24" spans="1:14" ht="15.75" x14ac:dyDescent="0.25">
      <c r="A24" s="97" t="s">
        <v>46</v>
      </c>
      <c r="B24" s="97"/>
      <c r="C24" s="97"/>
      <c r="D24" s="97"/>
      <c r="E24" s="97"/>
      <c r="F24" s="97"/>
      <c r="G24" s="97"/>
      <c r="H24" s="97"/>
      <c r="I24" s="97"/>
      <c r="J24" s="12">
        <v>-70000</v>
      </c>
      <c r="L24" s="38"/>
    </row>
    <row r="25" spans="1:14" ht="15.75" x14ac:dyDescent="0.25">
      <c r="A25" s="94" t="s">
        <v>114</v>
      </c>
      <c r="B25" s="95"/>
      <c r="C25" s="95"/>
      <c r="D25" s="95"/>
      <c r="E25" s="95"/>
      <c r="F25" s="95"/>
      <c r="G25" s="95"/>
      <c r="H25" s="95"/>
      <c r="I25" s="96"/>
      <c r="J25" s="12">
        <v>-31455</v>
      </c>
      <c r="L25" s="38"/>
    </row>
    <row r="26" spans="1:14" ht="15.75" x14ac:dyDescent="0.25">
      <c r="A26" s="94" t="s">
        <v>124</v>
      </c>
      <c r="B26" s="95"/>
      <c r="C26" s="95"/>
      <c r="D26" s="95"/>
      <c r="E26" s="95"/>
      <c r="F26" s="95"/>
      <c r="G26" s="95"/>
      <c r="H26" s="95"/>
      <c r="I26" s="96"/>
      <c r="J26" s="12">
        <v>-41700</v>
      </c>
      <c r="L26" s="38"/>
    </row>
    <row r="27" spans="1:14" ht="15.75" x14ac:dyDescent="0.25">
      <c r="A27" s="94" t="s">
        <v>125</v>
      </c>
      <c r="B27" s="95"/>
      <c r="C27" s="95"/>
      <c r="D27" s="95"/>
      <c r="E27" s="95"/>
      <c r="F27" s="95"/>
      <c r="G27" s="95"/>
      <c r="H27" s="95"/>
      <c r="I27" s="96"/>
      <c r="J27" s="12">
        <v>-50100</v>
      </c>
      <c r="L27" s="38"/>
    </row>
    <row r="28" spans="1:14" ht="15" customHeight="1" x14ac:dyDescent="0.25">
      <c r="A28" s="131" t="s">
        <v>139</v>
      </c>
      <c r="B28" s="132"/>
      <c r="C28" s="132"/>
      <c r="D28" s="132"/>
      <c r="E28" s="132"/>
      <c r="F28" s="132"/>
      <c r="G28" s="132"/>
      <c r="H28" s="132"/>
      <c r="I28" s="133"/>
      <c r="J28" s="12">
        <f>SUM(J20:J27)</f>
        <v>121745</v>
      </c>
      <c r="L28" s="18"/>
    </row>
    <row r="29" spans="1:14" ht="7.5" customHeight="1" x14ac:dyDescent="0.25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1:14" ht="15.75" x14ac:dyDescent="0.25">
      <c r="A30" s="107" t="s">
        <v>48</v>
      </c>
      <c r="B30" s="107"/>
      <c r="C30" s="107"/>
      <c r="D30" s="19">
        <v>70000</v>
      </c>
      <c r="E30" s="62"/>
      <c r="F30" s="67"/>
      <c r="G30" s="28"/>
      <c r="H30" s="66"/>
      <c r="I30" s="134"/>
      <c r="J30" s="134"/>
      <c r="K30" s="134"/>
      <c r="L30" s="23"/>
    </row>
    <row r="31" spans="1:14" ht="15.75" x14ac:dyDescent="0.25">
      <c r="A31" s="108" t="s">
        <v>50</v>
      </c>
      <c r="B31" s="109"/>
      <c r="C31" s="110"/>
      <c r="D31" s="5"/>
      <c r="E31" s="62"/>
      <c r="F31" s="53"/>
      <c r="G31" s="53"/>
      <c r="H31" s="53"/>
      <c r="I31" s="53"/>
      <c r="J31" s="53"/>
      <c r="K31" s="53"/>
      <c r="L31" s="53"/>
    </row>
    <row r="32" spans="1:14" ht="15.75" x14ac:dyDescent="0.25">
      <c r="A32" s="111" t="s">
        <v>47</v>
      </c>
      <c r="B32" s="112"/>
      <c r="C32" s="113"/>
      <c r="D32" s="5"/>
      <c r="E32" s="114"/>
      <c r="F32" s="138"/>
      <c r="G32" s="138"/>
      <c r="H32" s="138"/>
      <c r="I32" s="138"/>
      <c r="J32" s="138"/>
      <c r="K32" s="138"/>
      <c r="L32" s="138"/>
    </row>
    <row r="33" spans="1:15" ht="15.75" x14ac:dyDescent="0.25">
      <c r="A33" s="149" t="s">
        <v>126</v>
      </c>
      <c r="B33" s="150"/>
      <c r="C33" s="151"/>
      <c r="D33" s="5"/>
      <c r="E33" s="114" t="s">
        <v>127</v>
      </c>
      <c r="F33" s="138"/>
      <c r="G33" s="138"/>
      <c r="H33" s="138"/>
      <c r="I33" s="138"/>
      <c r="J33" s="138"/>
      <c r="K33" s="138"/>
      <c r="L33" s="138"/>
    </row>
    <row r="34" spans="1:15" ht="18.75" x14ac:dyDescent="0.3">
      <c r="A34" s="116" t="s">
        <v>49</v>
      </c>
      <c r="B34" s="116"/>
      <c r="C34" s="116"/>
      <c r="D34" s="19"/>
      <c r="E34" s="139"/>
      <c r="F34" s="140"/>
      <c r="G34" s="140"/>
      <c r="H34" s="140"/>
      <c r="I34" s="140"/>
      <c r="J34" s="140"/>
      <c r="K34" s="140"/>
      <c r="L34" s="140"/>
      <c r="M34" s="65"/>
      <c r="N34" s="23"/>
      <c r="O34" s="43"/>
    </row>
    <row r="35" spans="1:15" ht="6" customHeight="1" x14ac:dyDescent="0.25">
      <c r="F35" s="18"/>
      <c r="H35" s="18"/>
    </row>
    <row r="36" spans="1:15" x14ac:dyDescent="0.25">
      <c r="A36" s="68"/>
      <c r="B36" s="68"/>
      <c r="C36" s="68"/>
      <c r="D36" s="68"/>
      <c r="E36" s="68"/>
      <c r="F36" s="68"/>
      <c r="G36" s="68"/>
      <c r="H36" s="68"/>
      <c r="I36" s="68"/>
      <c r="J36" s="68"/>
    </row>
  </sheetData>
  <mergeCells count="29">
    <mergeCell ref="A4:K4"/>
    <mergeCell ref="F6:H6"/>
    <mergeCell ref="I6:J6"/>
    <mergeCell ref="A7:L7"/>
    <mergeCell ref="C9:E9"/>
    <mergeCell ref="F9:H9"/>
    <mergeCell ref="I9:J9"/>
    <mergeCell ref="A29:L29"/>
    <mergeCell ref="B13:B14"/>
    <mergeCell ref="A18:D18"/>
    <mergeCell ref="A19:I19"/>
    <mergeCell ref="A20:I20"/>
    <mergeCell ref="A21:I21"/>
    <mergeCell ref="A22:I22"/>
    <mergeCell ref="A23:I23"/>
    <mergeCell ref="A24:I24"/>
    <mergeCell ref="A25:I25"/>
    <mergeCell ref="A26:I26"/>
    <mergeCell ref="A28:I28"/>
    <mergeCell ref="A27:I27"/>
    <mergeCell ref="A34:C34"/>
    <mergeCell ref="E34:L34"/>
    <mergeCell ref="A33:C33"/>
    <mergeCell ref="E33:L33"/>
    <mergeCell ref="A30:C30"/>
    <mergeCell ref="I30:K30"/>
    <mergeCell ref="A31:C31"/>
    <mergeCell ref="A32:C32"/>
    <mergeCell ref="E32:L32"/>
  </mergeCells>
  <printOptions horizontalCentered="1"/>
  <pageMargins left="0.11811023622047245" right="0.11811023622047245" top="0.19685039370078741" bottom="0.15748031496062992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view="pageLayout" topLeftCell="A2" zoomScaleNormal="100" workbookViewId="0">
      <selection activeCell="K26" sqref="K26:L26"/>
    </sheetView>
  </sheetViews>
  <sheetFormatPr baseColWidth="10" defaultRowHeight="15" x14ac:dyDescent="0.25"/>
  <cols>
    <col min="1" max="1" width="3.140625" customWidth="1"/>
    <col min="2" max="2" width="24.7109375" customWidth="1"/>
    <col min="3" max="3" width="6.28515625" customWidth="1"/>
    <col min="4" max="4" width="18.57031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85546875" bestFit="1" customWidth="1"/>
  </cols>
  <sheetData>
    <row r="1" spans="1:13" x14ac:dyDescent="0.25">
      <c r="A1" s="6" t="s">
        <v>11</v>
      </c>
    </row>
    <row r="2" spans="1:13" x14ac:dyDescent="0.25">
      <c r="A2" s="6" t="s">
        <v>12</v>
      </c>
    </row>
    <row r="3" spans="1:13" x14ac:dyDescent="0.25">
      <c r="A3" s="6" t="s">
        <v>13</v>
      </c>
    </row>
    <row r="4" spans="1:13" ht="23.25" x14ac:dyDescent="0.25">
      <c r="A4" s="117" t="s">
        <v>132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</row>
    <row r="5" spans="1:13" ht="18.75" x14ac:dyDescent="0.3">
      <c r="D5" s="11" t="s">
        <v>14</v>
      </c>
      <c r="E5" s="11"/>
      <c r="F5" s="11"/>
      <c r="G5" s="69"/>
      <c r="H5" s="7" t="s">
        <v>15</v>
      </c>
      <c r="I5" s="7"/>
    </row>
    <row r="6" spans="1:13" ht="18.75" x14ac:dyDescent="0.3">
      <c r="D6" s="69" t="s">
        <v>16</v>
      </c>
      <c r="E6" s="69"/>
      <c r="F6" s="118" t="s">
        <v>98</v>
      </c>
      <c r="G6" s="118"/>
      <c r="H6" s="118"/>
      <c r="I6" s="118"/>
      <c r="J6" s="118"/>
      <c r="K6" s="7"/>
      <c r="L6" s="18"/>
    </row>
    <row r="7" spans="1:13" ht="18.75" customHeight="1" x14ac:dyDescent="0.3">
      <c r="A7" s="118" t="s">
        <v>54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3" ht="6" customHeight="1" x14ac:dyDescent="0.3">
      <c r="A8" s="6"/>
      <c r="D8" s="69"/>
      <c r="E8" s="69"/>
      <c r="F8" s="69"/>
      <c r="G8" s="69"/>
      <c r="H8" s="69"/>
      <c r="I8" s="69"/>
      <c r="J8" s="69"/>
      <c r="K8" s="7"/>
    </row>
    <row r="9" spans="1:13" ht="15.75" customHeight="1" x14ac:dyDescent="0.35">
      <c r="A9" s="6"/>
      <c r="C9" s="119" t="s">
        <v>34</v>
      </c>
      <c r="D9" s="119"/>
      <c r="E9" s="119"/>
      <c r="F9" s="119" t="s">
        <v>99</v>
      </c>
      <c r="G9" s="119"/>
      <c r="H9" s="119"/>
      <c r="I9" s="119" t="s">
        <v>100</v>
      </c>
      <c r="J9" s="119"/>
      <c r="K9" s="7"/>
    </row>
    <row r="10" spans="1:13" ht="4.5" customHeight="1" x14ac:dyDescent="0.35">
      <c r="C10" s="16"/>
      <c r="D10" s="16"/>
      <c r="E10" s="16"/>
      <c r="F10" s="16"/>
      <c r="G10" s="16"/>
      <c r="H10" s="16"/>
      <c r="I10" s="16"/>
      <c r="J10" s="16"/>
    </row>
    <row r="11" spans="1:13" ht="17.25" customHeight="1" x14ac:dyDescent="0.35">
      <c r="E11" s="14" t="s">
        <v>19</v>
      </c>
      <c r="F11" s="32"/>
      <c r="G11" s="14"/>
      <c r="J11" s="18"/>
    </row>
    <row r="12" spans="1:13" ht="15.75" x14ac:dyDescent="0.25">
      <c r="A12" s="1" t="s">
        <v>0</v>
      </c>
      <c r="B12" s="22" t="s">
        <v>1</v>
      </c>
      <c r="C12" s="4" t="s">
        <v>10</v>
      </c>
      <c r="D12" s="22" t="s">
        <v>9</v>
      </c>
      <c r="E12" s="22" t="s">
        <v>2</v>
      </c>
      <c r="F12" s="22" t="s">
        <v>3</v>
      </c>
      <c r="G12" s="3" t="s">
        <v>33</v>
      </c>
      <c r="H12" s="15" t="s">
        <v>8</v>
      </c>
      <c r="I12" s="22" t="s">
        <v>5</v>
      </c>
      <c r="J12" s="3" t="s">
        <v>4</v>
      </c>
      <c r="K12" s="22" t="s">
        <v>7</v>
      </c>
      <c r="L12" s="10" t="s">
        <v>30</v>
      </c>
    </row>
    <row r="13" spans="1:13" ht="18.75" customHeight="1" x14ac:dyDescent="0.25">
      <c r="A13" s="2">
        <v>1</v>
      </c>
      <c r="B13" s="136" t="s">
        <v>87</v>
      </c>
      <c r="C13" s="2" t="s">
        <v>27</v>
      </c>
      <c r="D13" s="47" t="s">
        <v>88</v>
      </c>
      <c r="E13" s="5">
        <v>25000</v>
      </c>
      <c r="F13" s="5">
        <v>30000</v>
      </c>
      <c r="G13" s="5">
        <v>5000</v>
      </c>
      <c r="H13" s="5"/>
      <c r="I13" s="5"/>
      <c r="J13" s="5"/>
      <c r="K13" s="13"/>
      <c r="L13" s="26"/>
      <c r="M13" s="18"/>
    </row>
    <row r="14" spans="1:13" ht="18.75" customHeight="1" x14ac:dyDescent="0.25">
      <c r="A14" s="2">
        <v>1</v>
      </c>
      <c r="B14" s="137"/>
      <c r="C14" s="2" t="s">
        <v>28</v>
      </c>
      <c r="D14" s="47" t="s">
        <v>88</v>
      </c>
      <c r="E14" s="5">
        <v>25000</v>
      </c>
      <c r="F14" s="5">
        <v>150200</v>
      </c>
      <c r="G14" s="5">
        <v>54200</v>
      </c>
      <c r="H14" s="5"/>
      <c r="J14" s="5"/>
      <c r="K14" s="13"/>
      <c r="L14" s="26"/>
    </row>
    <row r="15" spans="1:13" ht="18.75" customHeight="1" x14ac:dyDescent="0.25">
      <c r="A15" s="2">
        <v>2</v>
      </c>
      <c r="B15" s="8" t="s">
        <v>25</v>
      </c>
      <c r="C15" s="2" t="s">
        <v>31</v>
      </c>
      <c r="D15" s="47" t="s">
        <v>89</v>
      </c>
      <c r="E15" s="5">
        <v>30000</v>
      </c>
      <c r="F15" s="5">
        <v>36000</v>
      </c>
      <c r="G15" s="5">
        <v>6000</v>
      </c>
      <c r="H15" s="5"/>
      <c r="I15" s="5"/>
      <c r="J15" s="5"/>
      <c r="K15" s="13"/>
      <c r="L15" s="26"/>
      <c r="M15" s="18"/>
    </row>
    <row r="16" spans="1:13" ht="18.75" customHeight="1" x14ac:dyDescent="0.25">
      <c r="A16" s="2">
        <v>3</v>
      </c>
      <c r="B16" s="8" t="s">
        <v>24</v>
      </c>
      <c r="C16" s="2" t="s">
        <v>29</v>
      </c>
      <c r="D16" s="47" t="s">
        <v>90</v>
      </c>
      <c r="E16" s="5">
        <v>15000</v>
      </c>
      <c r="F16" s="5">
        <v>53900</v>
      </c>
      <c r="G16" s="5">
        <v>12900</v>
      </c>
      <c r="H16" s="5">
        <v>15000</v>
      </c>
      <c r="I16" s="5">
        <v>15000</v>
      </c>
      <c r="J16" s="5">
        <f>SUM(H16+I16)</f>
        <v>30000</v>
      </c>
      <c r="K16" s="13" t="s">
        <v>134</v>
      </c>
      <c r="L16" s="26" t="s">
        <v>135</v>
      </c>
    </row>
    <row r="17" spans="1:15" ht="18.75" customHeight="1" x14ac:dyDescent="0.25">
      <c r="A17" s="2">
        <v>4</v>
      </c>
      <c r="B17" s="8" t="s">
        <v>55</v>
      </c>
      <c r="C17" s="2" t="s">
        <v>52</v>
      </c>
      <c r="D17" s="47" t="s">
        <v>136</v>
      </c>
      <c r="E17" s="5">
        <v>15000</v>
      </c>
      <c r="F17" s="5">
        <v>45500</v>
      </c>
      <c r="G17" s="5">
        <v>10500</v>
      </c>
      <c r="H17" s="5"/>
      <c r="I17" s="5"/>
      <c r="J17" s="5"/>
      <c r="K17" s="13"/>
      <c r="L17" s="26"/>
      <c r="M17" s="18"/>
    </row>
    <row r="18" spans="1:15" ht="18.75" customHeight="1" x14ac:dyDescent="0.25">
      <c r="A18" s="120" t="s">
        <v>6</v>
      </c>
      <c r="B18" s="120"/>
      <c r="C18" s="120"/>
      <c r="D18" s="120"/>
      <c r="E18" s="19">
        <f>SUM(E13:E17)</f>
        <v>110000</v>
      </c>
      <c r="F18" s="19">
        <f t="shared" ref="F18:J18" si="0">SUM(F13:F17)</f>
        <v>315600</v>
      </c>
      <c r="G18" s="19">
        <f t="shared" si="0"/>
        <v>88600</v>
      </c>
      <c r="H18" s="19">
        <f t="shared" si="0"/>
        <v>15000</v>
      </c>
      <c r="I18" s="19">
        <f t="shared" si="0"/>
        <v>15000</v>
      </c>
      <c r="J18" s="19">
        <f t="shared" si="0"/>
        <v>30000</v>
      </c>
      <c r="K18" s="13" t="s">
        <v>137</v>
      </c>
      <c r="L18" s="74"/>
    </row>
    <row r="19" spans="1:15" ht="15.75" x14ac:dyDescent="0.25">
      <c r="A19" s="121" t="s">
        <v>32</v>
      </c>
      <c r="B19" s="121"/>
      <c r="C19" s="121"/>
      <c r="D19" s="121"/>
      <c r="E19" s="121"/>
      <c r="F19" s="121"/>
      <c r="G19" s="121"/>
      <c r="H19" s="121"/>
      <c r="I19" s="121"/>
      <c r="J19" s="78">
        <f>-J18*0.1</f>
        <v>-3000</v>
      </c>
      <c r="K19" s="153"/>
      <c r="L19" s="153"/>
    </row>
    <row r="20" spans="1:15" ht="15.75" x14ac:dyDescent="0.25">
      <c r="A20" s="94" t="s">
        <v>42</v>
      </c>
      <c r="B20" s="95"/>
      <c r="C20" s="95"/>
      <c r="D20" s="95"/>
      <c r="E20" s="95"/>
      <c r="F20" s="95"/>
      <c r="G20" s="95"/>
      <c r="H20" s="95"/>
      <c r="I20" s="96"/>
      <c r="J20" s="12">
        <f>SUM(J18:J19)</f>
        <v>27000</v>
      </c>
      <c r="K20" s="153"/>
      <c r="L20" s="153"/>
      <c r="N20" s="18"/>
    </row>
    <row r="21" spans="1:15" ht="15.75" x14ac:dyDescent="0.25">
      <c r="A21" s="94" t="s">
        <v>43</v>
      </c>
      <c r="B21" s="95"/>
      <c r="C21" s="95"/>
      <c r="D21" s="95"/>
      <c r="E21" s="95"/>
      <c r="F21" s="95"/>
      <c r="G21" s="95"/>
      <c r="H21" s="95"/>
      <c r="I21" s="96"/>
      <c r="J21" s="12">
        <v>22500</v>
      </c>
      <c r="K21" s="153"/>
      <c r="L21" s="153"/>
    </row>
    <row r="22" spans="1:15" ht="15.75" x14ac:dyDescent="0.25">
      <c r="A22" s="97" t="s">
        <v>44</v>
      </c>
      <c r="B22" s="97"/>
      <c r="C22" s="97"/>
      <c r="D22" s="97"/>
      <c r="E22" s="97"/>
      <c r="F22" s="97"/>
      <c r="G22" s="97"/>
      <c r="H22" s="97"/>
      <c r="I22" s="97"/>
      <c r="J22" s="12">
        <v>13500</v>
      </c>
      <c r="K22" s="153"/>
      <c r="L22" s="153"/>
    </row>
    <row r="23" spans="1:15" ht="15.75" x14ac:dyDescent="0.25">
      <c r="A23" s="97" t="s">
        <v>45</v>
      </c>
      <c r="B23" s="97"/>
      <c r="C23" s="97"/>
      <c r="D23" s="97"/>
      <c r="E23" s="97"/>
      <c r="F23" s="97"/>
      <c r="G23" s="97"/>
      <c r="H23" s="97"/>
      <c r="I23" s="97"/>
      <c r="J23" s="12">
        <v>81000</v>
      </c>
      <c r="K23" s="153"/>
      <c r="L23" s="153"/>
    </row>
    <row r="24" spans="1:15" ht="15.75" x14ac:dyDescent="0.25">
      <c r="A24" s="97" t="s">
        <v>46</v>
      </c>
      <c r="B24" s="97"/>
      <c r="C24" s="97"/>
      <c r="D24" s="97"/>
      <c r="E24" s="97"/>
      <c r="F24" s="97"/>
      <c r="G24" s="97"/>
      <c r="H24" s="97"/>
      <c r="I24" s="97"/>
      <c r="J24" s="12"/>
      <c r="K24" s="75"/>
      <c r="L24" s="75"/>
    </row>
    <row r="25" spans="1:15" ht="15.75" x14ac:dyDescent="0.25">
      <c r="A25" s="94" t="s">
        <v>130</v>
      </c>
      <c r="B25" s="95"/>
      <c r="C25" s="95"/>
      <c r="D25" s="95"/>
      <c r="E25" s="95"/>
      <c r="F25" s="95"/>
      <c r="G25" s="95"/>
      <c r="H25" s="95"/>
      <c r="I25" s="96"/>
      <c r="J25" s="12"/>
      <c r="K25" s="152">
        <f>F17+15000+1500</f>
        <v>62000</v>
      </c>
      <c r="L25" s="152"/>
    </row>
    <row r="26" spans="1:15" ht="15.75" x14ac:dyDescent="0.25">
      <c r="A26" s="94" t="s">
        <v>133</v>
      </c>
      <c r="B26" s="95"/>
      <c r="C26" s="95"/>
      <c r="D26" s="95"/>
      <c r="E26" s="95"/>
      <c r="F26" s="95"/>
      <c r="G26" s="95"/>
      <c r="H26" s="95"/>
      <c r="I26" s="96"/>
      <c r="J26" s="12"/>
      <c r="K26" s="152"/>
      <c r="L26" s="152"/>
    </row>
    <row r="27" spans="1:15" ht="15" customHeight="1" x14ac:dyDescent="0.25">
      <c r="A27" s="131" t="s">
        <v>131</v>
      </c>
      <c r="B27" s="132"/>
      <c r="C27" s="132"/>
      <c r="D27" s="132"/>
      <c r="E27" s="132"/>
      <c r="F27" s="132"/>
      <c r="G27" s="132"/>
      <c r="H27" s="132"/>
      <c r="I27" s="133"/>
      <c r="J27" s="12">
        <f>SUM(J20:J26)</f>
        <v>144000</v>
      </c>
      <c r="K27" s="152"/>
      <c r="L27" s="152"/>
    </row>
    <row r="28" spans="1:15" ht="7.5" customHeight="1" x14ac:dyDescent="0.25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1:15" ht="15.75" x14ac:dyDescent="0.25">
      <c r="A29" s="107" t="s">
        <v>48</v>
      </c>
      <c r="B29" s="107"/>
      <c r="C29" s="107"/>
      <c r="D29" s="19">
        <v>70000</v>
      </c>
      <c r="E29" s="70"/>
      <c r="F29" s="73"/>
      <c r="G29" s="28"/>
      <c r="H29" s="72"/>
      <c r="I29" s="134"/>
      <c r="J29" s="134"/>
      <c r="K29" s="134"/>
      <c r="L29" s="23"/>
    </row>
    <row r="30" spans="1:15" ht="15.75" x14ac:dyDescent="0.25">
      <c r="A30" s="108" t="s">
        <v>50</v>
      </c>
      <c r="B30" s="109"/>
      <c r="C30" s="110"/>
      <c r="D30" s="5"/>
      <c r="E30" s="70"/>
      <c r="F30" s="53"/>
      <c r="G30" s="53"/>
      <c r="H30" s="53"/>
      <c r="I30" s="53"/>
      <c r="J30" s="53"/>
      <c r="K30" s="53"/>
      <c r="L30" s="53"/>
    </row>
    <row r="31" spans="1:15" ht="15.75" x14ac:dyDescent="0.25">
      <c r="A31" s="111" t="s">
        <v>47</v>
      </c>
      <c r="B31" s="112"/>
      <c r="C31" s="113"/>
      <c r="D31" s="5"/>
      <c r="E31" s="114"/>
      <c r="F31" s="138"/>
      <c r="G31" s="138"/>
      <c r="H31" s="138"/>
      <c r="I31" s="138"/>
      <c r="J31" s="138"/>
      <c r="K31" s="138"/>
      <c r="L31" s="138"/>
    </row>
    <row r="32" spans="1:15" ht="18.75" x14ac:dyDescent="0.3">
      <c r="A32" s="116" t="s">
        <v>49</v>
      </c>
      <c r="B32" s="116"/>
      <c r="C32" s="116"/>
      <c r="D32" s="19"/>
      <c r="E32" s="139"/>
      <c r="F32" s="140"/>
      <c r="G32" s="140"/>
      <c r="H32" s="140"/>
      <c r="I32" s="140"/>
      <c r="J32" s="140"/>
      <c r="K32" s="140"/>
      <c r="L32" s="140"/>
      <c r="M32" s="71"/>
      <c r="N32" s="23"/>
      <c r="O32" s="43"/>
    </row>
    <row r="33" spans="1:12" ht="6" customHeight="1" x14ac:dyDescent="0.25">
      <c r="F33" s="18"/>
      <c r="H33" s="18"/>
    </row>
    <row r="34" spans="1:12" ht="15.75" x14ac:dyDescent="0.25">
      <c r="A34" s="149" t="s">
        <v>126</v>
      </c>
      <c r="B34" s="150"/>
      <c r="C34" s="151"/>
      <c r="D34" s="5">
        <v>-25100</v>
      </c>
      <c r="E34" s="114" t="s">
        <v>127</v>
      </c>
      <c r="F34" s="138"/>
      <c r="G34" s="138"/>
      <c r="H34" s="138"/>
      <c r="I34" s="138"/>
      <c r="J34" s="138"/>
      <c r="K34" s="138"/>
      <c r="L34" s="138"/>
    </row>
  </sheetData>
  <mergeCells count="36">
    <mergeCell ref="A34:C34"/>
    <mergeCell ref="E34:L34"/>
    <mergeCell ref="A32:C32"/>
    <mergeCell ref="E32:L32"/>
    <mergeCell ref="A28:L28"/>
    <mergeCell ref="A29:C29"/>
    <mergeCell ref="I29:K29"/>
    <mergeCell ref="A30:C30"/>
    <mergeCell ref="A31:C31"/>
    <mergeCell ref="E31:L31"/>
    <mergeCell ref="A23:I23"/>
    <mergeCell ref="A24:I24"/>
    <mergeCell ref="A25:I25"/>
    <mergeCell ref="A26:I26"/>
    <mergeCell ref="A27:I27"/>
    <mergeCell ref="A22:I22"/>
    <mergeCell ref="A4:K4"/>
    <mergeCell ref="F6:H6"/>
    <mergeCell ref="I6:J6"/>
    <mergeCell ref="A7:L7"/>
    <mergeCell ref="C9:E9"/>
    <mergeCell ref="F9:H9"/>
    <mergeCell ref="I9:J9"/>
    <mergeCell ref="B13:B14"/>
    <mergeCell ref="A18:D18"/>
    <mergeCell ref="A19:I19"/>
    <mergeCell ref="A20:I20"/>
    <mergeCell ref="A21:I21"/>
    <mergeCell ref="K19:L19"/>
    <mergeCell ref="K20:L20"/>
    <mergeCell ref="K21:L21"/>
    <mergeCell ref="K27:L27"/>
    <mergeCell ref="K22:L22"/>
    <mergeCell ref="K23:L23"/>
    <mergeCell ref="K25:L25"/>
    <mergeCell ref="K26:L26"/>
  </mergeCells>
  <printOptions horizontalCentered="1"/>
  <pageMargins left="0.11811023622047245" right="0.11811023622047245" top="0.19685039370078741" bottom="0.15748031496062992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view="pageLayout" topLeftCell="A6" zoomScaleNormal="100" workbookViewId="0">
      <selection activeCell="A24" sqref="A24:I24"/>
    </sheetView>
  </sheetViews>
  <sheetFormatPr baseColWidth="10" defaultRowHeight="15" x14ac:dyDescent="0.25"/>
  <cols>
    <col min="1" max="1" width="3.140625" customWidth="1"/>
    <col min="2" max="2" width="24.7109375" customWidth="1"/>
    <col min="3" max="3" width="6.28515625" customWidth="1"/>
    <col min="4" max="4" width="18.57031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85546875" bestFit="1" customWidth="1"/>
  </cols>
  <sheetData>
    <row r="1" spans="1:13" x14ac:dyDescent="0.25">
      <c r="A1" s="6" t="s">
        <v>11</v>
      </c>
    </row>
    <row r="2" spans="1:13" x14ac:dyDescent="0.25">
      <c r="A2" s="6" t="s">
        <v>12</v>
      </c>
    </row>
    <row r="3" spans="1:13" x14ac:dyDescent="0.25">
      <c r="A3" s="6" t="s">
        <v>13</v>
      </c>
    </row>
    <row r="4" spans="1:13" ht="23.25" x14ac:dyDescent="0.25">
      <c r="A4" s="117" t="s">
        <v>138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</row>
    <row r="5" spans="1:13" ht="18.75" x14ac:dyDescent="0.3">
      <c r="D5" s="11" t="s">
        <v>14</v>
      </c>
      <c r="E5" s="11"/>
      <c r="F5" s="11"/>
      <c r="G5" s="76"/>
      <c r="H5" s="7" t="s">
        <v>15</v>
      </c>
      <c r="I5" s="7"/>
    </row>
    <row r="6" spans="1:13" ht="18.75" x14ac:dyDescent="0.3">
      <c r="D6" s="76" t="s">
        <v>16</v>
      </c>
      <c r="E6" s="76"/>
      <c r="F6" s="118" t="s">
        <v>98</v>
      </c>
      <c r="G6" s="118"/>
      <c r="H6" s="118"/>
      <c r="I6" s="118"/>
      <c r="J6" s="118"/>
      <c r="K6" s="7"/>
      <c r="L6" s="18"/>
    </row>
    <row r="7" spans="1:13" ht="18.75" customHeight="1" x14ac:dyDescent="0.3">
      <c r="A7" s="118" t="s">
        <v>54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3" ht="6" customHeight="1" x14ac:dyDescent="0.3">
      <c r="A8" s="6"/>
      <c r="D8" s="76"/>
      <c r="E8" s="76"/>
      <c r="F8" s="76"/>
      <c r="G8" s="76"/>
      <c r="H8" s="76"/>
      <c r="I8" s="76"/>
      <c r="J8" s="76"/>
      <c r="K8" s="7"/>
    </row>
    <row r="9" spans="1:13" ht="15.75" customHeight="1" x14ac:dyDescent="0.35">
      <c r="A9" s="6"/>
      <c r="C9" s="119" t="s">
        <v>34</v>
      </c>
      <c r="D9" s="119"/>
      <c r="E9" s="119"/>
      <c r="F9" s="119" t="s">
        <v>99</v>
      </c>
      <c r="G9" s="119"/>
      <c r="H9" s="119"/>
      <c r="I9" s="119" t="s">
        <v>100</v>
      </c>
      <c r="J9" s="119"/>
      <c r="K9" s="7"/>
    </row>
    <row r="10" spans="1:13" ht="4.5" customHeight="1" x14ac:dyDescent="0.35">
      <c r="C10" s="16"/>
      <c r="D10" s="16"/>
      <c r="E10" s="16"/>
      <c r="F10" s="16"/>
      <c r="G10" s="16"/>
      <c r="H10" s="16"/>
      <c r="I10" s="16"/>
      <c r="J10" s="16"/>
    </row>
    <row r="11" spans="1:13" ht="17.25" customHeight="1" x14ac:dyDescent="0.35">
      <c r="E11" s="14" t="s">
        <v>19</v>
      </c>
      <c r="F11" s="32"/>
      <c r="G11" s="14"/>
      <c r="J11" s="18"/>
    </row>
    <row r="12" spans="1:13" ht="15.75" x14ac:dyDescent="0.25">
      <c r="A12" s="1" t="s">
        <v>0</v>
      </c>
      <c r="B12" s="22" t="s">
        <v>1</v>
      </c>
      <c r="C12" s="4" t="s">
        <v>10</v>
      </c>
      <c r="D12" s="22" t="s">
        <v>9</v>
      </c>
      <c r="E12" s="22" t="s">
        <v>2</v>
      </c>
      <c r="F12" s="22" t="s">
        <v>3</v>
      </c>
      <c r="G12" s="3" t="s">
        <v>33</v>
      </c>
      <c r="H12" s="15" t="s">
        <v>8</v>
      </c>
      <c r="I12" s="22" t="s">
        <v>5</v>
      </c>
      <c r="J12" s="3" t="s">
        <v>4</v>
      </c>
      <c r="K12" s="22" t="s">
        <v>7</v>
      </c>
      <c r="L12" s="10" t="s">
        <v>30</v>
      </c>
      <c r="M12" s="18"/>
    </row>
    <row r="13" spans="1:13" ht="18.75" customHeight="1" x14ac:dyDescent="0.25">
      <c r="A13" s="2">
        <v>1</v>
      </c>
      <c r="B13" s="136" t="s">
        <v>87</v>
      </c>
      <c r="C13" s="2" t="s">
        <v>27</v>
      </c>
      <c r="D13" s="47" t="s">
        <v>88</v>
      </c>
      <c r="E13" s="5">
        <v>25000</v>
      </c>
      <c r="F13" s="5">
        <v>57500</v>
      </c>
      <c r="G13" s="5">
        <v>7500</v>
      </c>
      <c r="H13" s="5">
        <v>25000</v>
      </c>
      <c r="I13" s="5"/>
      <c r="J13" s="5">
        <f>SUM(H13:I13)</f>
        <v>25000</v>
      </c>
      <c r="K13" s="13" t="s">
        <v>142</v>
      </c>
      <c r="L13" s="26" t="s">
        <v>111</v>
      </c>
      <c r="M13" s="18"/>
    </row>
    <row r="14" spans="1:13" ht="18.75" customHeight="1" x14ac:dyDescent="0.25">
      <c r="A14" s="2">
        <v>1</v>
      </c>
      <c r="B14" s="137"/>
      <c r="C14" s="2" t="s">
        <v>28</v>
      </c>
      <c r="D14" s="47" t="s">
        <v>88</v>
      </c>
      <c r="E14" s="5">
        <v>25000</v>
      </c>
      <c r="F14" s="5">
        <v>177700</v>
      </c>
      <c r="G14" s="5">
        <v>56700</v>
      </c>
      <c r="H14" s="5">
        <v>25000</v>
      </c>
      <c r="J14" s="5">
        <f t="shared" ref="J14:J17" si="0">SUM(H14:I14)</f>
        <v>25000</v>
      </c>
      <c r="K14" s="13" t="s">
        <v>142</v>
      </c>
      <c r="L14" s="26" t="s">
        <v>111</v>
      </c>
    </row>
    <row r="15" spans="1:13" ht="18.75" customHeight="1" x14ac:dyDescent="0.25">
      <c r="A15" s="2">
        <v>2</v>
      </c>
      <c r="B15" s="8" t="s">
        <v>25</v>
      </c>
      <c r="C15" s="2" t="s">
        <v>31</v>
      </c>
      <c r="D15" s="47" t="s">
        <v>89</v>
      </c>
      <c r="E15" s="5">
        <v>30000</v>
      </c>
      <c r="F15" s="5">
        <v>69000</v>
      </c>
      <c r="G15" s="5">
        <v>9000</v>
      </c>
      <c r="H15" s="5"/>
      <c r="I15" s="5"/>
      <c r="J15" s="5">
        <f t="shared" si="0"/>
        <v>0</v>
      </c>
      <c r="K15" s="13"/>
      <c r="L15" s="26"/>
      <c r="M15" s="18"/>
    </row>
    <row r="16" spans="1:13" ht="18.75" customHeight="1" x14ac:dyDescent="0.25">
      <c r="A16" s="2">
        <v>3</v>
      </c>
      <c r="B16" s="8" t="s">
        <v>24</v>
      </c>
      <c r="C16" s="2" t="s">
        <v>29</v>
      </c>
      <c r="D16" s="47" t="s">
        <v>90</v>
      </c>
      <c r="E16" s="5">
        <v>15000</v>
      </c>
      <c r="F16" s="5">
        <v>38900</v>
      </c>
      <c r="G16" s="5">
        <v>12900</v>
      </c>
      <c r="H16" s="5"/>
      <c r="I16" s="5"/>
      <c r="J16" s="5">
        <f t="shared" si="0"/>
        <v>0</v>
      </c>
      <c r="K16" s="13"/>
      <c r="L16" s="26"/>
    </row>
    <row r="17" spans="1:14" ht="18.75" customHeight="1" x14ac:dyDescent="0.25">
      <c r="A17" s="2">
        <v>4</v>
      </c>
      <c r="B17" s="8" t="s">
        <v>55</v>
      </c>
      <c r="C17" s="2" t="s">
        <v>52</v>
      </c>
      <c r="D17" s="47" t="s">
        <v>136</v>
      </c>
      <c r="E17" s="5">
        <v>15000</v>
      </c>
      <c r="F17" s="5">
        <v>44000</v>
      </c>
      <c r="G17" s="5">
        <v>9000</v>
      </c>
      <c r="H17" s="5">
        <v>15000</v>
      </c>
      <c r="I17" s="5">
        <v>10000</v>
      </c>
      <c r="J17" s="5">
        <f t="shared" si="0"/>
        <v>25000</v>
      </c>
      <c r="K17" s="13" t="s">
        <v>140</v>
      </c>
      <c r="L17" s="26" t="s">
        <v>141</v>
      </c>
      <c r="M17" s="18"/>
    </row>
    <row r="18" spans="1:14" ht="18.75" customHeight="1" x14ac:dyDescent="0.25">
      <c r="A18" s="120" t="s">
        <v>6</v>
      </c>
      <c r="B18" s="120"/>
      <c r="C18" s="120"/>
      <c r="D18" s="120"/>
      <c r="E18" s="19">
        <f>SUM(E13:E17)</f>
        <v>110000</v>
      </c>
      <c r="F18" s="19">
        <f t="shared" ref="F18:J18" si="1">SUM(F13:F17)</f>
        <v>387100</v>
      </c>
      <c r="G18" s="19">
        <f t="shared" si="1"/>
        <v>95100</v>
      </c>
      <c r="H18" s="19">
        <f t="shared" si="1"/>
        <v>65000</v>
      </c>
      <c r="I18" s="19">
        <f t="shared" si="1"/>
        <v>10000</v>
      </c>
      <c r="J18" s="19">
        <f t="shared" si="1"/>
        <v>75000</v>
      </c>
      <c r="K18" s="13" t="s">
        <v>143</v>
      </c>
      <c r="L18" s="77" t="s">
        <v>39</v>
      </c>
    </row>
    <row r="19" spans="1:14" ht="15.75" x14ac:dyDescent="0.25">
      <c r="A19" s="121" t="s">
        <v>32</v>
      </c>
      <c r="B19" s="121"/>
      <c r="C19" s="121"/>
      <c r="D19" s="121"/>
      <c r="E19" s="121"/>
      <c r="F19" s="121"/>
      <c r="G19" s="121"/>
      <c r="H19" s="121"/>
      <c r="I19" s="121"/>
      <c r="J19" s="78">
        <f>-J18*0.1</f>
        <v>-7500</v>
      </c>
      <c r="K19" s="153"/>
      <c r="L19" s="153"/>
    </row>
    <row r="20" spans="1:14" ht="15.75" x14ac:dyDescent="0.25">
      <c r="A20" s="94" t="s">
        <v>42</v>
      </c>
      <c r="B20" s="95"/>
      <c r="C20" s="95"/>
      <c r="D20" s="95"/>
      <c r="E20" s="95"/>
      <c r="F20" s="95"/>
      <c r="G20" s="95"/>
      <c r="H20" s="95"/>
      <c r="I20" s="96"/>
      <c r="J20" s="12">
        <f>SUM(J18:J19)</f>
        <v>67500</v>
      </c>
      <c r="K20" s="153"/>
      <c r="L20" s="153"/>
      <c r="N20" s="18"/>
    </row>
    <row r="21" spans="1:14" ht="15.75" x14ac:dyDescent="0.25">
      <c r="A21" s="94" t="s">
        <v>43</v>
      </c>
      <c r="B21" s="95"/>
      <c r="C21" s="95"/>
      <c r="D21" s="95"/>
      <c r="E21" s="95"/>
      <c r="F21" s="95"/>
      <c r="G21" s="95"/>
      <c r="H21" s="95"/>
      <c r="I21" s="96"/>
      <c r="J21" s="12">
        <v>67500</v>
      </c>
      <c r="K21" s="153"/>
      <c r="L21" s="153"/>
    </row>
    <row r="22" spans="1:14" ht="15.75" x14ac:dyDescent="0.25">
      <c r="A22" s="97" t="s">
        <v>44</v>
      </c>
      <c r="B22" s="97"/>
      <c r="C22" s="97"/>
      <c r="D22" s="97"/>
      <c r="E22" s="97"/>
      <c r="F22" s="97"/>
      <c r="G22" s="97"/>
      <c r="H22" s="97"/>
      <c r="I22" s="97"/>
      <c r="J22" s="12">
        <v>13500</v>
      </c>
      <c r="K22" s="153"/>
      <c r="L22" s="153"/>
    </row>
    <row r="23" spans="1:14" ht="15.75" x14ac:dyDescent="0.25">
      <c r="A23" s="97" t="s">
        <v>45</v>
      </c>
      <c r="B23" s="97"/>
      <c r="C23" s="97"/>
      <c r="D23" s="97"/>
      <c r="E23" s="97"/>
      <c r="F23" s="97"/>
      <c r="G23" s="97"/>
      <c r="H23" s="97"/>
      <c r="I23" s="97"/>
      <c r="J23" s="12">
        <v>171000</v>
      </c>
      <c r="K23" s="153"/>
      <c r="L23" s="153"/>
    </row>
    <row r="24" spans="1:14" ht="15" customHeight="1" x14ac:dyDescent="0.25">
      <c r="A24" s="131" t="s">
        <v>144</v>
      </c>
      <c r="B24" s="132"/>
      <c r="C24" s="132"/>
      <c r="D24" s="132"/>
      <c r="E24" s="132"/>
      <c r="F24" s="132"/>
      <c r="G24" s="132"/>
      <c r="H24" s="132"/>
      <c r="I24" s="133"/>
      <c r="J24" s="12">
        <f>SUM(J20:J23)</f>
        <v>319500</v>
      </c>
      <c r="K24" s="152"/>
      <c r="L24" s="152"/>
    </row>
    <row r="25" spans="1:14" ht="7.5" customHeight="1" x14ac:dyDescent="0.2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1:14" ht="6" customHeight="1" x14ac:dyDescent="0.25">
      <c r="F26" s="18"/>
      <c r="H26" s="18"/>
    </row>
    <row r="27" spans="1:14" ht="15.75" x14ac:dyDescent="0.25">
      <c r="A27" s="149" t="s">
        <v>126</v>
      </c>
      <c r="B27" s="150"/>
      <c r="C27" s="151"/>
      <c r="D27" s="5">
        <v>-25100</v>
      </c>
      <c r="E27" s="114" t="s">
        <v>127</v>
      </c>
      <c r="F27" s="138"/>
      <c r="G27" s="138"/>
      <c r="H27" s="138"/>
      <c r="I27" s="138"/>
      <c r="J27" s="138"/>
      <c r="K27" s="138"/>
      <c r="L27" s="138"/>
    </row>
  </sheetData>
  <mergeCells count="24">
    <mergeCell ref="A4:K4"/>
    <mergeCell ref="F6:H6"/>
    <mergeCell ref="I6:J6"/>
    <mergeCell ref="A7:L7"/>
    <mergeCell ref="C9:E9"/>
    <mergeCell ref="F9:H9"/>
    <mergeCell ref="I9:J9"/>
    <mergeCell ref="B13:B14"/>
    <mergeCell ref="A18:D18"/>
    <mergeCell ref="A19:I19"/>
    <mergeCell ref="K19:L19"/>
    <mergeCell ref="A20:I20"/>
    <mergeCell ref="K20:L20"/>
    <mergeCell ref="A21:I21"/>
    <mergeCell ref="K21:L21"/>
    <mergeCell ref="A22:I22"/>
    <mergeCell ref="K22:L22"/>
    <mergeCell ref="A23:I23"/>
    <mergeCell ref="K23:L23"/>
    <mergeCell ref="A27:C27"/>
    <mergeCell ref="E27:L27"/>
    <mergeCell ref="A25:L25"/>
    <mergeCell ref="A24:I24"/>
    <mergeCell ref="K24:L24"/>
  </mergeCells>
  <printOptions horizontalCentered="1"/>
  <pageMargins left="0.11811023622047245" right="0.11811023622047245" top="0.19685039370078741" bottom="0.15748031496062992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view="pageLayout" zoomScaleNormal="100" workbookViewId="0">
      <selection activeCell="K24" sqref="K24:L24"/>
    </sheetView>
  </sheetViews>
  <sheetFormatPr baseColWidth="10" defaultRowHeight="15" x14ac:dyDescent="0.25"/>
  <cols>
    <col min="1" max="1" width="3.140625" customWidth="1"/>
    <col min="2" max="2" width="24.7109375" customWidth="1"/>
    <col min="3" max="3" width="6.28515625" customWidth="1"/>
    <col min="4" max="4" width="18.57031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85546875" bestFit="1" customWidth="1"/>
  </cols>
  <sheetData>
    <row r="1" spans="1:13" x14ac:dyDescent="0.25">
      <c r="A1" s="6" t="s">
        <v>11</v>
      </c>
    </row>
    <row r="2" spans="1:13" x14ac:dyDescent="0.25">
      <c r="A2" s="6" t="s">
        <v>12</v>
      </c>
    </row>
    <row r="3" spans="1:13" x14ac:dyDescent="0.25">
      <c r="A3" s="6" t="s">
        <v>13</v>
      </c>
    </row>
    <row r="4" spans="1:13" ht="23.25" x14ac:dyDescent="0.25">
      <c r="A4" s="117" t="s">
        <v>145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</row>
    <row r="5" spans="1:13" ht="18.75" x14ac:dyDescent="0.3">
      <c r="D5" s="11" t="s">
        <v>14</v>
      </c>
      <c r="E5" s="11"/>
      <c r="F5" s="11"/>
      <c r="G5" s="79"/>
      <c r="H5" s="7" t="s">
        <v>15</v>
      </c>
      <c r="I5" s="7"/>
    </row>
    <row r="6" spans="1:13" ht="18.75" x14ac:dyDescent="0.3">
      <c r="D6" s="79" t="s">
        <v>16</v>
      </c>
      <c r="E6" s="79"/>
      <c r="F6" s="118" t="s">
        <v>98</v>
      </c>
      <c r="G6" s="118"/>
      <c r="H6" s="118"/>
      <c r="I6" s="118"/>
      <c r="J6" s="118"/>
      <c r="K6" s="7"/>
      <c r="L6" s="18"/>
    </row>
    <row r="7" spans="1:13" ht="18.75" customHeight="1" x14ac:dyDescent="0.3">
      <c r="A7" s="118" t="s">
        <v>54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3" ht="6" customHeight="1" x14ac:dyDescent="0.3">
      <c r="A8" s="6"/>
      <c r="D8" s="79"/>
      <c r="E8" s="79"/>
      <c r="F8" s="79"/>
      <c r="G8" s="79"/>
      <c r="H8" s="79"/>
      <c r="I8" s="79"/>
      <c r="J8" s="79"/>
      <c r="K8" s="7"/>
    </row>
    <row r="9" spans="1:13" ht="15.75" customHeight="1" x14ac:dyDescent="0.35">
      <c r="A9" s="6"/>
      <c r="C9" s="119" t="s">
        <v>34</v>
      </c>
      <c r="D9" s="119"/>
      <c r="E9" s="119"/>
      <c r="F9" s="119" t="s">
        <v>99</v>
      </c>
      <c r="G9" s="119"/>
      <c r="H9" s="119"/>
      <c r="I9" s="119" t="s">
        <v>100</v>
      </c>
      <c r="J9" s="119"/>
      <c r="K9" s="7"/>
    </row>
    <row r="10" spans="1:13" ht="4.5" customHeight="1" x14ac:dyDescent="0.35">
      <c r="C10" s="16"/>
      <c r="D10" s="16"/>
      <c r="E10" s="16"/>
      <c r="F10" s="16"/>
      <c r="G10" s="16"/>
      <c r="H10" s="16"/>
      <c r="I10" s="16"/>
      <c r="J10" s="16"/>
    </row>
    <row r="11" spans="1:13" ht="17.25" customHeight="1" x14ac:dyDescent="0.35">
      <c r="E11" s="14" t="s">
        <v>19</v>
      </c>
      <c r="F11" s="32"/>
      <c r="G11" s="14"/>
      <c r="J11" s="18"/>
    </row>
    <row r="12" spans="1:13" ht="15.75" x14ac:dyDescent="0.25">
      <c r="A12" s="1" t="s">
        <v>0</v>
      </c>
      <c r="B12" s="22" t="s">
        <v>1</v>
      </c>
      <c r="C12" s="4" t="s">
        <v>10</v>
      </c>
      <c r="D12" s="22" t="s">
        <v>9</v>
      </c>
      <c r="E12" s="22" t="s">
        <v>2</v>
      </c>
      <c r="F12" s="22" t="s">
        <v>3</v>
      </c>
      <c r="G12" s="3" t="s">
        <v>33</v>
      </c>
      <c r="H12" s="15" t="s">
        <v>8</v>
      </c>
      <c r="I12" s="22" t="s">
        <v>5</v>
      </c>
      <c r="J12" s="3" t="s">
        <v>4</v>
      </c>
      <c r="K12" s="22" t="s">
        <v>7</v>
      </c>
      <c r="L12" s="10" t="s">
        <v>30</v>
      </c>
      <c r="M12" s="18"/>
    </row>
    <row r="13" spans="1:13" ht="18.75" customHeight="1" x14ac:dyDescent="0.25">
      <c r="A13" s="2">
        <v>1</v>
      </c>
      <c r="B13" s="136" t="s">
        <v>87</v>
      </c>
      <c r="C13" s="2" t="s">
        <v>27</v>
      </c>
      <c r="D13" s="47" t="s">
        <v>88</v>
      </c>
      <c r="E13" s="5">
        <v>25000</v>
      </c>
      <c r="F13" s="5">
        <v>57500</v>
      </c>
      <c r="G13" s="5">
        <v>7500</v>
      </c>
      <c r="H13" s="5"/>
      <c r="I13" s="5"/>
      <c r="J13" s="5">
        <f>SUM(H13:I13)</f>
        <v>0</v>
      </c>
      <c r="K13" s="13"/>
      <c r="L13" s="26"/>
      <c r="M13" s="18"/>
    </row>
    <row r="14" spans="1:13" ht="18.75" customHeight="1" x14ac:dyDescent="0.25">
      <c r="A14" s="2">
        <v>1</v>
      </c>
      <c r="B14" s="137"/>
      <c r="C14" s="2" t="s">
        <v>28</v>
      </c>
      <c r="D14" s="47" t="s">
        <v>88</v>
      </c>
      <c r="E14" s="5">
        <v>25000</v>
      </c>
      <c r="F14" s="5">
        <v>177700</v>
      </c>
      <c r="G14" s="5">
        <v>56700</v>
      </c>
      <c r="H14" s="5"/>
      <c r="J14" s="5">
        <f t="shared" ref="J14:J17" si="0">SUM(H14:I14)</f>
        <v>0</v>
      </c>
      <c r="K14" s="13"/>
      <c r="L14" s="26"/>
    </row>
    <row r="15" spans="1:13" ht="18.75" customHeight="1" x14ac:dyDescent="0.25">
      <c r="A15" s="2">
        <v>2</v>
      </c>
      <c r="B15" s="8" t="s">
        <v>25</v>
      </c>
      <c r="C15" s="2" t="s">
        <v>31</v>
      </c>
      <c r="D15" s="47" t="s">
        <v>89</v>
      </c>
      <c r="E15" s="5">
        <v>30000</v>
      </c>
      <c r="F15" s="5">
        <v>102000</v>
      </c>
      <c r="G15" s="5">
        <v>12000</v>
      </c>
      <c r="H15" s="5"/>
      <c r="I15" s="5"/>
      <c r="J15" s="5">
        <f t="shared" si="0"/>
        <v>0</v>
      </c>
      <c r="K15" s="13"/>
      <c r="L15" s="26"/>
      <c r="M15" s="18"/>
    </row>
    <row r="16" spans="1:13" ht="18.75" customHeight="1" x14ac:dyDescent="0.25">
      <c r="A16" s="2">
        <v>3</v>
      </c>
      <c r="B16" s="8" t="s">
        <v>24</v>
      </c>
      <c r="C16" s="2" t="s">
        <v>29</v>
      </c>
      <c r="D16" s="47" t="s">
        <v>90</v>
      </c>
      <c r="E16" s="5">
        <v>15000</v>
      </c>
      <c r="F16" s="5">
        <v>55400</v>
      </c>
      <c r="G16" s="5">
        <v>14400</v>
      </c>
      <c r="H16" s="5"/>
      <c r="I16" s="5"/>
      <c r="J16" s="5">
        <f t="shared" si="0"/>
        <v>0</v>
      </c>
      <c r="K16" s="13"/>
      <c r="L16" s="26"/>
    </row>
    <row r="17" spans="1:14" ht="18.75" customHeight="1" x14ac:dyDescent="0.25">
      <c r="A17" s="2">
        <v>4</v>
      </c>
      <c r="B17" s="8" t="s">
        <v>55</v>
      </c>
      <c r="C17" s="2" t="s">
        <v>52</v>
      </c>
      <c r="D17" s="47" t="s">
        <v>136</v>
      </c>
      <c r="E17" s="5">
        <v>15000</v>
      </c>
      <c r="F17" s="5">
        <v>34000</v>
      </c>
      <c r="G17" s="5">
        <v>9000</v>
      </c>
      <c r="H17" s="5"/>
      <c r="I17" s="5"/>
      <c r="J17" s="5">
        <f t="shared" si="0"/>
        <v>0</v>
      </c>
      <c r="K17" s="13"/>
      <c r="L17" s="26"/>
      <c r="M17" s="18"/>
    </row>
    <row r="18" spans="1:14" ht="18.75" customHeight="1" x14ac:dyDescent="0.25">
      <c r="A18" s="120" t="s">
        <v>6</v>
      </c>
      <c r="B18" s="120"/>
      <c r="C18" s="120"/>
      <c r="D18" s="120"/>
      <c r="E18" s="19">
        <f>SUM(E13:E17)</f>
        <v>110000</v>
      </c>
      <c r="F18" s="19">
        <f t="shared" ref="F18:J18" si="1">SUM(F13:F17)</f>
        <v>426600</v>
      </c>
      <c r="G18" s="19">
        <f t="shared" si="1"/>
        <v>99600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3" t="s">
        <v>146</v>
      </c>
      <c r="L18" s="80" t="s">
        <v>39</v>
      </c>
    </row>
    <row r="19" spans="1:14" ht="15.75" x14ac:dyDescent="0.25">
      <c r="A19" s="121" t="s">
        <v>32</v>
      </c>
      <c r="B19" s="121"/>
      <c r="C19" s="121"/>
      <c r="D19" s="121"/>
      <c r="E19" s="121"/>
      <c r="F19" s="121"/>
      <c r="G19" s="121"/>
      <c r="H19" s="121"/>
      <c r="I19" s="121"/>
      <c r="J19" s="78">
        <f>-J18*0.1</f>
        <v>0</v>
      </c>
      <c r="K19" s="153"/>
      <c r="L19" s="153"/>
    </row>
    <row r="20" spans="1:14" ht="15.75" x14ac:dyDescent="0.25">
      <c r="A20" s="94" t="s">
        <v>42</v>
      </c>
      <c r="B20" s="95"/>
      <c r="C20" s="95"/>
      <c r="D20" s="95"/>
      <c r="E20" s="95"/>
      <c r="F20" s="95"/>
      <c r="G20" s="95"/>
      <c r="H20" s="95"/>
      <c r="I20" s="96"/>
      <c r="J20" s="12">
        <v>0</v>
      </c>
      <c r="K20" s="153"/>
      <c r="L20" s="153"/>
      <c r="N20" s="18"/>
    </row>
    <row r="21" spans="1:14" ht="15.75" x14ac:dyDescent="0.25">
      <c r="A21" s="94" t="s">
        <v>43</v>
      </c>
      <c r="B21" s="95"/>
      <c r="C21" s="95"/>
      <c r="D21" s="95"/>
      <c r="E21" s="95"/>
      <c r="F21" s="95"/>
      <c r="G21" s="95"/>
      <c r="H21" s="95"/>
      <c r="I21" s="96"/>
      <c r="J21" s="12">
        <v>45000</v>
      </c>
      <c r="K21" s="153"/>
      <c r="L21" s="153"/>
    </row>
    <row r="22" spans="1:14" ht="15.75" x14ac:dyDescent="0.25">
      <c r="A22" s="97" t="s">
        <v>44</v>
      </c>
      <c r="B22" s="97"/>
      <c r="C22" s="97"/>
      <c r="D22" s="97"/>
      <c r="E22" s="97"/>
      <c r="F22" s="97"/>
      <c r="G22" s="97"/>
      <c r="H22" s="97"/>
      <c r="I22" s="97"/>
      <c r="J22" s="12">
        <v>13500</v>
      </c>
      <c r="K22" s="153"/>
      <c r="L22" s="153"/>
    </row>
    <row r="23" spans="1:14" ht="15.75" x14ac:dyDescent="0.25">
      <c r="A23" s="97" t="s">
        <v>45</v>
      </c>
      <c r="B23" s="97"/>
      <c r="C23" s="97"/>
      <c r="D23" s="97"/>
      <c r="E23" s="97"/>
      <c r="F23" s="97"/>
      <c r="G23" s="97"/>
      <c r="H23" s="97"/>
      <c r="I23" s="97"/>
      <c r="J23" s="12">
        <v>183600</v>
      </c>
      <c r="K23" s="153"/>
      <c r="L23" s="153"/>
    </row>
    <row r="24" spans="1:14" ht="15" customHeight="1" x14ac:dyDescent="0.25">
      <c r="A24" s="131" t="s">
        <v>148</v>
      </c>
      <c r="B24" s="132"/>
      <c r="C24" s="132"/>
      <c r="D24" s="132"/>
      <c r="E24" s="132"/>
      <c r="F24" s="132"/>
      <c r="G24" s="132"/>
      <c r="H24" s="132"/>
      <c r="I24" s="133"/>
      <c r="J24" s="12">
        <f>SUM(J20:J23)</f>
        <v>242100</v>
      </c>
      <c r="K24" s="152"/>
      <c r="L24" s="152"/>
    </row>
    <row r="25" spans="1:14" ht="7.5" customHeight="1" x14ac:dyDescent="0.2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1:14" ht="6" customHeight="1" x14ac:dyDescent="0.25">
      <c r="F26" s="18"/>
      <c r="H26" s="18"/>
    </row>
    <row r="27" spans="1:14" ht="15.75" x14ac:dyDescent="0.25">
      <c r="A27" s="149" t="s">
        <v>126</v>
      </c>
      <c r="B27" s="150"/>
      <c r="C27" s="151"/>
      <c r="D27" s="5">
        <v>-25100</v>
      </c>
      <c r="E27" s="114" t="s">
        <v>127</v>
      </c>
      <c r="F27" s="138"/>
      <c r="G27" s="138"/>
      <c r="H27" s="138"/>
      <c r="I27" s="138"/>
      <c r="J27" s="138"/>
      <c r="K27" s="138"/>
      <c r="L27" s="138"/>
    </row>
  </sheetData>
  <mergeCells count="24">
    <mergeCell ref="A4:K4"/>
    <mergeCell ref="F6:H6"/>
    <mergeCell ref="I6:J6"/>
    <mergeCell ref="A7:L7"/>
    <mergeCell ref="C9:E9"/>
    <mergeCell ref="F9:H9"/>
    <mergeCell ref="I9:J9"/>
    <mergeCell ref="B13:B14"/>
    <mergeCell ref="A18:D18"/>
    <mergeCell ref="A19:I19"/>
    <mergeCell ref="K19:L19"/>
    <mergeCell ref="A20:I20"/>
    <mergeCell ref="K20:L20"/>
    <mergeCell ref="A21:I21"/>
    <mergeCell ref="K21:L21"/>
    <mergeCell ref="A22:I22"/>
    <mergeCell ref="K22:L22"/>
    <mergeCell ref="A23:I23"/>
    <mergeCell ref="K23:L23"/>
    <mergeCell ref="A24:I24"/>
    <mergeCell ref="K24:L24"/>
    <mergeCell ref="A25:L25"/>
    <mergeCell ref="A27:C27"/>
    <mergeCell ref="E27:L27"/>
  </mergeCells>
  <printOptions horizontalCentered="1"/>
  <pageMargins left="0.11811023622047245" right="0.11811023622047245" top="0.19685039370078741" bottom="0.15748031496062992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view="pageLayout" zoomScaleNormal="100" workbookViewId="0">
      <selection activeCell="H30" sqref="H30"/>
    </sheetView>
  </sheetViews>
  <sheetFormatPr baseColWidth="10" defaultRowHeight="15" x14ac:dyDescent="0.25"/>
  <cols>
    <col min="1" max="1" width="3.140625" customWidth="1"/>
    <col min="2" max="2" width="24.7109375" customWidth="1"/>
    <col min="3" max="3" width="6.28515625" customWidth="1"/>
    <col min="4" max="4" width="18.57031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2.28515625" bestFit="1" customWidth="1"/>
  </cols>
  <sheetData>
    <row r="1" spans="1:13" x14ac:dyDescent="0.25">
      <c r="A1" s="6" t="s">
        <v>11</v>
      </c>
    </row>
    <row r="2" spans="1:13" x14ac:dyDescent="0.25">
      <c r="A2" s="6" t="s">
        <v>12</v>
      </c>
    </row>
    <row r="3" spans="1:13" x14ac:dyDescent="0.25">
      <c r="A3" s="6" t="s">
        <v>13</v>
      </c>
    </row>
    <row r="4" spans="1:13" ht="23.25" x14ac:dyDescent="0.25">
      <c r="A4" s="117" t="s">
        <v>147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</row>
    <row r="5" spans="1:13" ht="18.75" x14ac:dyDescent="0.3">
      <c r="D5" s="11" t="s">
        <v>14</v>
      </c>
      <c r="E5" s="11"/>
      <c r="F5" s="11"/>
      <c r="G5" s="81"/>
      <c r="H5" s="7" t="s">
        <v>15</v>
      </c>
      <c r="I5" s="7"/>
    </row>
    <row r="6" spans="1:13" ht="18.75" x14ac:dyDescent="0.3">
      <c r="D6" s="81" t="s">
        <v>16</v>
      </c>
      <c r="E6" s="81"/>
      <c r="F6" s="118" t="s">
        <v>98</v>
      </c>
      <c r="G6" s="118"/>
      <c r="H6" s="118"/>
      <c r="I6" s="118"/>
      <c r="J6" s="118"/>
      <c r="K6" s="7"/>
      <c r="L6" s="18"/>
    </row>
    <row r="7" spans="1:13" ht="18.75" customHeight="1" x14ac:dyDescent="0.3">
      <c r="A7" s="118" t="s">
        <v>54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3" ht="6" customHeight="1" x14ac:dyDescent="0.3">
      <c r="A8" s="6"/>
      <c r="D8" s="81"/>
      <c r="E8" s="81"/>
      <c r="F8" s="81"/>
      <c r="G8" s="81"/>
      <c r="H8" s="81"/>
      <c r="I8" s="81"/>
      <c r="J8" s="81"/>
      <c r="K8" s="7"/>
    </row>
    <row r="9" spans="1:13" ht="15.75" customHeight="1" x14ac:dyDescent="0.35">
      <c r="A9" s="6"/>
      <c r="C9" s="119" t="s">
        <v>34</v>
      </c>
      <c r="D9" s="119"/>
      <c r="E9" s="119"/>
      <c r="F9" s="119" t="s">
        <v>99</v>
      </c>
      <c r="G9" s="119"/>
      <c r="H9" s="119"/>
      <c r="I9" s="119" t="s">
        <v>100</v>
      </c>
      <c r="J9" s="119"/>
      <c r="K9" s="7"/>
    </row>
    <row r="10" spans="1:13" ht="4.5" customHeight="1" x14ac:dyDescent="0.35">
      <c r="C10" s="16"/>
      <c r="D10" s="16"/>
      <c r="E10" s="16"/>
      <c r="F10" s="16"/>
      <c r="G10" s="16"/>
      <c r="H10" s="16"/>
      <c r="I10" s="16"/>
      <c r="J10" s="16"/>
    </row>
    <row r="11" spans="1:13" ht="17.25" customHeight="1" x14ac:dyDescent="0.35">
      <c r="E11" s="14" t="s">
        <v>19</v>
      </c>
      <c r="F11" s="32"/>
      <c r="G11" s="14"/>
      <c r="J11" s="18"/>
    </row>
    <row r="12" spans="1:13" ht="15.75" x14ac:dyDescent="0.25">
      <c r="A12" s="1" t="s">
        <v>0</v>
      </c>
      <c r="B12" s="22" t="s">
        <v>1</v>
      </c>
      <c r="C12" s="4" t="s">
        <v>10</v>
      </c>
      <c r="D12" s="22" t="s">
        <v>9</v>
      </c>
      <c r="E12" s="22" t="s">
        <v>2</v>
      </c>
      <c r="F12" s="22" t="s">
        <v>3</v>
      </c>
      <c r="G12" s="3" t="s">
        <v>33</v>
      </c>
      <c r="H12" s="15" t="s">
        <v>8</v>
      </c>
      <c r="I12" s="22" t="s">
        <v>5</v>
      </c>
      <c r="J12" s="3" t="s">
        <v>4</v>
      </c>
      <c r="K12" s="22" t="s">
        <v>7</v>
      </c>
      <c r="L12" s="10" t="s">
        <v>30</v>
      </c>
      <c r="M12" s="18"/>
    </row>
    <row r="13" spans="1:13" ht="18.75" customHeight="1" x14ac:dyDescent="0.25">
      <c r="A13" s="2">
        <v>1</v>
      </c>
      <c r="B13" s="136" t="s">
        <v>87</v>
      </c>
      <c r="C13" s="2" t="s">
        <v>27</v>
      </c>
      <c r="D13" s="47" t="s">
        <v>88</v>
      </c>
      <c r="E13" s="5">
        <v>25000</v>
      </c>
      <c r="F13" s="5">
        <v>85000</v>
      </c>
      <c r="G13" s="5">
        <v>10000</v>
      </c>
      <c r="H13" s="5"/>
      <c r="I13" s="5"/>
      <c r="J13" s="5">
        <f t="shared" ref="J13:J14" si="0">H13+I13</f>
        <v>0</v>
      </c>
      <c r="K13" s="13"/>
      <c r="L13" s="83"/>
      <c r="M13" s="18"/>
    </row>
    <row r="14" spans="1:13" ht="18.75" customHeight="1" x14ac:dyDescent="0.25">
      <c r="A14" s="2">
        <v>1</v>
      </c>
      <c r="B14" s="137"/>
      <c r="C14" s="2" t="s">
        <v>28</v>
      </c>
      <c r="D14" s="47" t="s">
        <v>88</v>
      </c>
      <c r="E14" s="5">
        <v>25000</v>
      </c>
      <c r="F14" s="5">
        <v>205200</v>
      </c>
      <c r="G14" s="5">
        <v>59200</v>
      </c>
      <c r="H14" s="5"/>
      <c r="J14" s="5">
        <f t="shared" si="0"/>
        <v>0</v>
      </c>
      <c r="K14" s="13"/>
      <c r="L14" s="83"/>
    </row>
    <row r="15" spans="1:13" ht="18.75" customHeight="1" x14ac:dyDescent="0.25">
      <c r="A15" s="2">
        <v>2</v>
      </c>
      <c r="B15" s="8" t="s">
        <v>25</v>
      </c>
      <c r="C15" s="2" t="s">
        <v>31</v>
      </c>
      <c r="D15" s="47" t="s">
        <v>89</v>
      </c>
      <c r="E15" s="5">
        <v>30000</v>
      </c>
      <c r="F15" s="5">
        <v>135000</v>
      </c>
      <c r="G15" s="5">
        <v>15000</v>
      </c>
      <c r="H15" s="5">
        <v>30000</v>
      </c>
      <c r="I15" s="5"/>
      <c r="J15" s="5">
        <f>H15+I15</f>
        <v>30000</v>
      </c>
      <c r="K15" s="13" t="s">
        <v>149</v>
      </c>
      <c r="L15" s="83" t="s">
        <v>41</v>
      </c>
      <c r="M15" s="18"/>
    </row>
    <row r="16" spans="1:13" ht="18.75" customHeight="1" x14ac:dyDescent="0.25">
      <c r="A16" s="2">
        <v>3</v>
      </c>
      <c r="B16" s="8" t="s">
        <v>24</v>
      </c>
      <c r="C16" s="2" t="s">
        <v>29</v>
      </c>
      <c r="D16" s="47" t="s">
        <v>90</v>
      </c>
      <c r="E16" s="5">
        <v>15000</v>
      </c>
      <c r="F16" s="5">
        <v>71900</v>
      </c>
      <c r="G16" s="5">
        <v>15900</v>
      </c>
      <c r="H16" s="5">
        <v>15000</v>
      </c>
      <c r="I16" s="5"/>
      <c r="J16" s="5">
        <f t="shared" ref="J16:J17" si="1">H16+I16</f>
        <v>15000</v>
      </c>
      <c r="K16" s="13" t="s">
        <v>150</v>
      </c>
      <c r="L16" s="83" t="s">
        <v>56</v>
      </c>
    </row>
    <row r="17" spans="1:14" ht="18.75" customHeight="1" x14ac:dyDescent="0.25">
      <c r="A17" s="2">
        <v>4</v>
      </c>
      <c r="B17" s="8" t="s">
        <v>55</v>
      </c>
      <c r="C17" s="2" t="s">
        <v>52</v>
      </c>
      <c r="D17" s="47" t="s">
        <v>136</v>
      </c>
      <c r="E17" s="5">
        <v>15000</v>
      </c>
      <c r="F17" s="5">
        <v>50500</v>
      </c>
      <c r="G17" s="5">
        <v>10500</v>
      </c>
      <c r="H17" s="5"/>
      <c r="I17" s="5"/>
      <c r="J17" s="5">
        <f t="shared" si="1"/>
        <v>0</v>
      </c>
      <c r="K17" s="13"/>
      <c r="L17" s="83"/>
      <c r="M17" s="18"/>
    </row>
    <row r="18" spans="1:14" ht="18.75" customHeight="1" x14ac:dyDescent="0.25">
      <c r="A18" s="120" t="s">
        <v>6</v>
      </c>
      <c r="B18" s="120"/>
      <c r="C18" s="120"/>
      <c r="D18" s="120"/>
      <c r="E18" s="19">
        <f>SUM(E13:E17)</f>
        <v>110000</v>
      </c>
      <c r="F18" s="19">
        <f t="shared" ref="F18:G18" si="2">SUM(F13:F17)</f>
        <v>547600</v>
      </c>
      <c r="G18" s="19">
        <f t="shared" si="2"/>
        <v>110600</v>
      </c>
      <c r="H18" s="19">
        <f>SUM(H13:H17)</f>
        <v>45000</v>
      </c>
      <c r="I18" s="19">
        <f t="shared" ref="I18:J18" si="3">SUM(I13:I17)</f>
        <v>0</v>
      </c>
      <c r="J18" s="19">
        <f t="shared" si="3"/>
        <v>45000</v>
      </c>
      <c r="K18" s="13" t="s">
        <v>152</v>
      </c>
      <c r="L18" s="82" t="s">
        <v>39</v>
      </c>
    </row>
    <row r="19" spans="1:14" ht="15.75" x14ac:dyDescent="0.25">
      <c r="A19" s="121" t="s">
        <v>32</v>
      </c>
      <c r="B19" s="121"/>
      <c r="C19" s="121"/>
      <c r="D19" s="121"/>
      <c r="E19" s="121"/>
      <c r="F19" s="121"/>
      <c r="G19" s="121"/>
      <c r="H19" s="121"/>
      <c r="I19" s="121"/>
      <c r="J19" s="78">
        <f>-J18*0.1</f>
        <v>-4500</v>
      </c>
      <c r="K19" s="153"/>
      <c r="L19" s="153"/>
    </row>
    <row r="20" spans="1:14" ht="15.75" x14ac:dyDescent="0.25">
      <c r="A20" s="94" t="s">
        <v>42</v>
      </c>
      <c r="B20" s="95"/>
      <c r="C20" s="95"/>
      <c r="D20" s="95"/>
      <c r="E20" s="95"/>
      <c r="F20" s="95"/>
      <c r="G20" s="95"/>
      <c r="H20" s="95"/>
      <c r="I20" s="96"/>
      <c r="J20" s="12">
        <f>J18+J19</f>
        <v>40500</v>
      </c>
      <c r="K20" s="153"/>
      <c r="L20" s="153"/>
      <c r="N20" s="18"/>
    </row>
    <row r="21" spans="1:14" ht="15.75" x14ac:dyDescent="0.25">
      <c r="A21" s="94" t="s">
        <v>43</v>
      </c>
      <c r="B21" s="95"/>
      <c r="C21" s="95"/>
      <c r="D21" s="95"/>
      <c r="E21" s="95"/>
      <c r="F21" s="95"/>
      <c r="G21" s="95"/>
      <c r="H21" s="95"/>
      <c r="I21" s="96"/>
      <c r="J21" s="12">
        <v>45000</v>
      </c>
      <c r="K21" s="153"/>
      <c r="L21" s="153"/>
    </row>
    <row r="22" spans="1:14" ht="15.75" x14ac:dyDescent="0.25">
      <c r="A22" s="97" t="s">
        <v>44</v>
      </c>
      <c r="B22" s="97"/>
      <c r="C22" s="97"/>
      <c r="D22" s="97"/>
      <c r="E22" s="97"/>
      <c r="F22" s="97"/>
      <c r="G22" s="97"/>
      <c r="H22" s="97"/>
      <c r="I22" s="97"/>
      <c r="J22" s="12">
        <v>13500</v>
      </c>
      <c r="K22" s="153"/>
      <c r="L22" s="153"/>
    </row>
    <row r="23" spans="1:14" ht="15.75" x14ac:dyDescent="0.25">
      <c r="A23" s="97" t="s">
        <v>45</v>
      </c>
      <c r="B23" s="97"/>
      <c r="C23" s="97"/>
      <c r="D23" s="97"/>
      <c r="E23" s="97"/>
      <c r="F23" s="97"/>
      <c r="G23" s="97"/>
      <c r="H23" s="97"/>
      <c r="I23" s="97"/>
      <c r="J23" s="12">
        <v>108000</v>
      </c>
      <c r="K23" s="153"/>
      <c r="L23" s="153"/>
    </row>
    <row r="24" spans="1:14" ht="15" customHeight="1" x14ac:dyDescent="0.25">
      <c r="A24" s="131" t="s">
        <v>151</v>
      </c>
      <c r="B24" s="132"/>
      <c r="C24" s="132"/>
      <c r="D24" s="132"/>
      <c r="E24" s="132"/>
      <c r="F24" s="132"/>
      <c r="G24" s="132"/>
      <c r="H24" s="132"/>
      <c r="I24" s="133"/>
      <c r="J24" s="12">
        <f>SUM(J20:J23)</f>
        <v>207000</v>
      </c>
      <c r="K24" s="152"/>
      <c r="L24" s="152"/>
    </row>
    <row r="25" spans="1:14" ht="7.5" customHeight="1" x14ac:dyDescent="0.2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1:14" ht="6" customHeight="1" x14ac:dyDescent="0.25">
      <c r="F26" s="18"/>
      <c r="H26" s="18"/>
    </row>
    <row r="27" spans="1:14" ht="15.75" x14ac:dyDescent="0.25">
      <c r="A27" s="149" t="s">
        <v>126</v>
      </c>
      <c r="B27" s="150"/>
      <c r="C27" s="151"/>
      <c r="D27" s="5">
        <v>-25100</v>
      </c>
      <c r="E27" s="114" t="s">
        <v>127</v>
      </c>
      <c r="F27" s="138"/>
      <c r="G27" s="138"/>
      <c r="H27" s="138"/>
      <c r="I27" s="138"/>
      <c r="J27" s="138"/>
      <c r="K27" s="138"/>
      <c r="L27" s="138"/>
    </row>
    <row r="29" spans="1:14" x14ac:dyDescent="0.25">
      <c r="H29" s="18">
        <f>F14+27500</f>
        <v>232700</v>
      </c>
    </row>
  </sheetData>
  <mergeCells count="24">
    <mergeCell ref="A24:I24"/>
    <mergeCell ref="K24:L24"/>
    <mergeCell ref="A25:L25"/>
    <mergeCell ref="A27:C27"/>
    <mergeCell ref="E27:L27"/>
    <mergeCell ref="A21:I21"/>
    <mergeCell ref="K21:L21"/>
    <mergeCell ref="A22:I22"/>
    <mergeCell ref="K22:L22"/>
    <mergeCell ref="A23:I23"/>
    <mergeCell ref="K23:L23"/>
    <mergeCell ref="B13:B14"/>
    <mergeCell ref="A18:D18"/>
    <mergeCell ref="A19:I19"/>
    <mergeCell ref="K19:L19"/>
    <mergeCell ref="A20:I20"/>
    <mergeCell ref="K20:L20"/>
    <mergeCell ref="A4:K4"/>
    <mergeCell ref="F6:H6"/>
    <mergeCell ref="I6:J6"/>
    <mergeCell ref="A7:L7"/>
    <mergeCell ref="C9:E9"/>
    <mergeCell ref="F9:H9"/>
    <mergeCell ref="I9:J9"/>
  </mergeCells>
  <printOptions horizontalCentered="1"/>
  <pageMargins left="0.11811023622047245" right="0.11811023622047245" top="0.19685039370078741" bottom="0.15748031496062992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view="pageLayout" topLeftCell="A7" zoomScaleNormal="100" workbookViewId="0">
      <selection activeCell="K22" sqref="K22:L24"/>
    </sheetView>
  </sheetViews>
  <sheetFormatPr baseColWidth="10" defaultRowHeight="15" x14ac:dyDescent="0.25"/>
  <cols>
    <col min="1" max="1" width="3.140625" customWidth="1"/>
    <col min="2" max="2" width="24.7109375" customWidth="1"/>
    <col min="3" max="3" width="6.28515625" customWidth="1"/>
    <col min="4" max="4" width="18.57031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2.28515625" bestFit="1" customWidth="1"/>
  </cols>
  <sheetData>
    <row r="1" spans="1:13" x14ac:dyDescent="0.25">
      <c r="A1" s="6" t="s">
        <v>11</v>
      </c>
    </row>
    <row r="2" spans="1:13" x14ac:dyDescent="0.25">
      <c r="A2" s="6" t="s">
        <v>12</v>
      </c>
    </row>
    <row r="3" spans="1:13" x14ac:dyDescent="0.25">
      <c r="A3" s="6" t="s">
        <v>13</v>
      </c>
    </row>
    <row r="4" spans="1:13" ht="23.25" x14ac:dyDescent="0.25">
      <c r="A4" s="117" t="s">
        <v>153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</row>
    <row r="5" spans="1:13" ht="18.75" x14ac:dyDescent="0.3">
      <c r="D5" s="11" t="s">
        <v>14</v>
      </c>
      <c r="E5" s="11"/>
      <c r="F5" s="11"/>
      <c r="G5" s="84"/>
      <c r="H5" s="7" t="s">
        <v>15</v>
      </c>
      <c r="I5" s="7"/>
    </row>
    <row r="6" spans="1:13" ht="18.75" x14ac:dyDescent="0.3">
      <c r="D6" s="84" t="s">
        <v>16</v>
      </c>
      <c r="E6" s="84"/>
      <c r="F6" s="118" t="s">
        <v>98</v>
      </c>
      <c r="G6" s="118"/>
      <c r="H6" s="118"/>
      <c r="I6" s="118"/>
      <c r="J6" s="118"/>
      <c r="K6" s="7"/>
      <c r="L6" s="18"/>
    </row>
    <row r="7" spans="1:13" ht="18.75" customHeight="1" x14ac:dyDescent="0.3">
      <c r="A7" s="118" t="s">
        <v>54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3" ht="6" customHeight="1" x14ac:dyDescent="0.3">
      <c r="A8" s="6"/>
      <c r="D8" s="84"/>
      <c r="E8" s="84"/>
      <c r="F8" s="84"/>
      <c r="G8" s="84"/>
      <c r="H8" s="84"/>
      <c r="I8" s="84"/>
      <c r="J8" s="84"/>
      <c r="K8" s="7"/>
    </row>
    <row r="9" spans="1:13" ht="15.75" customHeight="1" x14ac:dyDescent="0.35">
      <c r="A9" s="6"/>
      <c r="C9" s="119" t="s">
        <v>34</v>
      </c>
      <c r="D9" s="119"/>
      <c r="E9" s="119"/>
      <c r="F9" s="119" t="s">
        <v>99</v>
      </c>
      <c r="G9" s="119"/>
      <c r="H9" s="119"/>
      <c r="I9" s="119" t="s">
        <v>100</v>
      </c>
      <c r="J9" s="119"/>
      <c r="K9" s="7"/>
    </row>
    <row r="10" spans="1:13" ht="4.5" customHeight="1" x14ac:dyDescent="0.35">
      <c r="C10" s="16"/>
      <c r="D10" s="16"/>
      <c r="E10" s="16"/>
      <c r="F10" s="16"/>
      <c r="G10" s="16"/>
      <c r="H10" s="16"/>
      <c r="I10" s="16"/>
      <c r="J10" s="16"/>
    </row>
    <row r="11" spans="1:13" ht="17.25" customHeight="1" x14ac:dyDescent="0.35">
      <c r="E11" s="14" t="s">
        <v>19</v>
      </c>
      <c r="F11" s="32"/>
      <c r="G11" s="14"/>
      <c r="J11" s="18"/>
    </row>
    <row r="12" spans="1:13" ht="15.75" x14ac:dyDescent="0.25">
      <c r="A12" s="1" t="s">
        <v>0</v>
      </c>
      <c r="B12" s="22" t="s">
        <v>1</v>
      </c>
      <c r="C12" s="4" t="s">
        <v>10</v>
      </c>
      <c r="D12" s="22" t="s">
        <v>9</v>
      </c>
      <c r="E12" s="22" t="s">
        <v>2</v>
      </c>
      <c r="F12" s="22" t="s">
        <v>3</v>
      </c>
      <c r="G12" s="3" t="s">
        <v>33</v>
      </c>
      <c r="H12" s="15" t="s">
        <v>8</v>
      </c>
      <c r="I12" s="22" t="s">
        <v>5</v>
      </c>
      <c r="J12" s="3" t="s">
        <v>4</v>
      </c>
      <c r="K12" s="22" t="s">
        <v>7</v>
      </c>
      <c r="L12" s="10" t="s">
        <v>30</v>
      </c>
      <c r="M12" s="18"/>
    </row>
    <row r="13" spans="1:13" ht="18.75" customHeight="1" x14ac:dyDescent="0.25">
      <c r="A13" s="2">
        <v>1</v>
      </c>
      <c r="B13" s="136" t="s">
        <v>87</v>
      </c>
      <c r="C13" s="2" t="s">
        <v>27</v>
      </c>
      <c r="D13" s="47" t="s">
        <v>88</v>
      </c>
      <c r="E13" s="5">
        <v>25000</v>
      </c>
      <c r="F13" s="5">
        <v>112500</v>
      </c>
      <c r="G13" s="5">
        <v>12500</v>
      </c>
      <c r="H13" s="5">
        <v>25000</v>
      </c>
      <c r="I13" s="5">
        <v>90000</v>
      </c>
      <c r="J13" s="5">
        <f>H13+I13</f>
        <v>115000</v>
      </c>
      <c r="K13" s="13" t="s">
        <v>155</v>
      </c>
      <c r="L13" s="83" t="s">
        <v>156</v>
      </c>
      <c r="M13" s="18"/>
    </row>
    <row r="14" spans="1:13" ht="18.75" customHeight="1" x14ac:dyDescent="0.25">
      <c r="A14" s="2">
        <v>1</v>
      </c>
      <c r="B14" s="137"/>
      <c r="C14" s="2" t="s">
        <v>28</v>
      </c>
      <c r="D14" s="47" t="s">
        <v>88</v>
      </c>
      <c r="E14" s="5">
        <v>25000</v>
      </c>
      <c r="F14" s="5">
        <v>232700</v>
      </c>
      <c r="G14" s="5">
        <v>61700</v>
      </c>
      <c r="H14" s="5">
        <v>25000</v>
      </c>
      <c r="I14" s="90">
        <v>165350</v>
      </c>
      <c r="J14" s="5">
        <f t="shared" ref="J14:J17" si="0">H14+I14</f>
        <v>190350</v>
      </c>
      <c r="K14" s="13" t="s">
        <v>155</v>
      </c>
      <c r="L14" s="83" t="s">
        <v>156</v>
      </c>
    </row>
    <row r="15" spans="1:13" ht="18.75" customHeight="1" x14ac:dyDescent="0.25">
      <c r="A15" s="2">
        <v>2</v>
      </c>
      <c r="B15" s="8" t="s">
        <v>25</v>
      </c>
      <c r="C15" s="2" t="s">
        <v>31</v>
      </c>
      <c r="D15" s="47" t="s">
        <v>89</v>
      </c>
      <c r="E15" s="5">
        <v>30000</v>
      </c>
      <c r="F15" s="5">
        <v>135000</v>
      </c>
      <c r="G15" s="5">
        <v>15000</v>
      </c>
      <c r="H15" s="5"/>
      <c r="I15" s="5"/>
      <c r="J15" s="5">
        <f t="shared" si="0"/>
        <v>0</v>
      </c>
      <c r="K15" s="13"/>
      <c r="L15" s="83"/>
      <c r="M15" s="18"/>
    </row>
    <row r="16" spans="1:13" ht="18.75" customHeight="1" x14ac:dyDescent="0.25">
      <c r="A16" s="2">
        <v>3</v>
      </c>
      <c r="B16" s="8" t="s">
        <v>24</v>
      </c>
      <c r="C16" s="2" t="s">
        <v>29</v>
      </c>
      <c r="D16" s="47" t="s">
        <v>90</v>
      </c>
      <c r="E16" s="5">
        <v>15000</v>
      </c>
      <c r="F16" s="5">
        <v>73400</v>
      </c>
      <c r="G16" s="5">
        <v>17400</v>
      </c>
      <c r="H16" s="5">
        <v>15000</v>
      </c>
      <c r="I16" s="5"/>
      <c r="J16" s="5">
        <f t="shared" si="0"/>
        <v>15000</v>
      </c>
      <c r="K16" s="13" t="s">
        <v>154</v>
      </c>
      <c r="L16" s="83" t="s">
        <v>135</v>
      </c>
    </row>
    <row r="17" spans="1:14" ht="18.75" customHeight="1" x14ac:dyDescent="0.25">
      <c r="A17" s="2">
        <v>4</v>
      </c>
      <c r="B17" s="8" t="s">
        <v>55</v>
      </c>
      <c r="C17" s="2" t="s">
        <v>52</v>
      </c>
      <c r="D17" s="47" t="s">
        <v>136</v>
      </c>
      <c r="E17" s="5">
        <v>15000</v>
      </c>
      <c r="F17" s="5">
        <v>670000</v>
      </c>
      <c r="G17" s="5">
        <v>12000</v>
      </c>
      <c r="H17" s="5"/>
      <c r="I17" s="5"/>
      <c r="J17" s="5">
        <f t="shared" si="0"/>
        <v>0</v>
      </c>
      <c r="K17" s="13"/>
      <c r="L17" s="83"/>
      <c r="M17" s="18"/>
    </row>
    <row r="18" spans="1:14" ht="18.75" customHeight="1" x14ac:dyDescent="0.25">
      <c r="A18" s="120" t="s">
        <v>6</v>
      </c>
      <c r="B18" s="120"/>
      <c r="C18" s="120"/>
      <c r="D18" s="120"/>
      <c r="E18" s="19">
        <f>SUM(E13:E17)</f>
        <v>110000</v>
      </c>
      <c r="F18" s="86">
        <f t="shared" ref="F18:G18" si="1">SUM(F13:F17)</f>
        <v>1223600</v>
      </c>
      <c r="G18" s="19">
        <f t="shared" si="1"/>
        <v>118600</v>
      </c>
      <c r="H18" s="19">
        <f>SUM(H13:H17)</f>
        <v>65000</v>
      </c>
      <c r="I18" s="19">
        <f t="shared" ref="I18:J18" si="2">SUM(I13:I17)</f>
        <v>255350</v>
      </c>
      <c r="J18" s="19">
        <f t="shared" si="2"/>
        <v>320350</v>
      </c>
      <c r="K18" s="13" t="s">
        <v>155</v>
      </c>
      <c r="L18" s="85" t="s">
        <v>39</v>
      </c>
    </row>
    <row r="19" spans="1:14" ht="15.75" x14ac:dyDescent="0.25">
      <c r="A19" s="121" t="s">
        <v>32</v>
      </c>
      <c r="B19" s="121"/>
      <c r="C19" s="121"/>
      <c r="D19" s="121"/>
      <c r="E19" s="121"/>
      <c r="F19" s="121"/>
      <c r="G19" s="121"/>
      <c r="H19" s="121"/>
      <c r="I19" s="121"/>
      <c r="J19" s="78">
        <f>-J18*0.1</f>
        <v>-32035</v>
      </c>
      <c r="K19" s="153"/>
      <c r="L19" s="153"/>
    </row>
    <row r="20" spans="1:14" ht="15.75" x14ac:dyDescent="0.25">
      <c r="A20" s="94" t="s">
        <v>42</v>
      </c>
      <c r="B20" s="95"/>
      <c r="C20" s="95"/>
      <c r="D20" s="95"/>
      <c r="E20" s="95"/>
      <c r="F20" s="95"/>
      <c r="G20" s="95"/>
      <c r="H20" s="95"/>
      <c r="I20" s="96"/>
      <c r="J20" s="12">
        <f>SUM(J18:J19)</f>
        <v>288315</v>
      </c>
      <c r="K20" s="153"/>
      <c r="L20" s="153"/>
      <c r="N20" s="18"/>
    </row>
    <row r="21" spans="1:14" ht="15.75" x14ac:dyDescent="0.25">
      <c r="A21" s="94" t="s">
        <v>43</v>
      </c>
      <c r="B21" s="95"/>
      <c r="C21" s="95"/>
      <c r="D21" s="95"/>
      <c r="E21" s="95"/>
      <c r="F21" s="95"/>
      <c r="G21" s="95"/>
      <c r="H21" s="95"/>
      <c r="I21" s="96"/>
      <c r="J21" s="12">
        <v>45000</v>
      </c>
      <c r="K21" s="153"/>
      <c r="L21" s="153"/>
    </row>
    <row r="22" spans="1:14" ht="15.75" x14ac:dyDescent="0.25">
      <c r="A22" s="97" t="s">
        <v>44</v>
      </c>
      <c r="B22" s="97"/>
      <c r="C22" s="97"/>
      <c r="D22" s="97"/>
      <c r="E22" s="97"/>
      <c r="F22" s="97"/>
      <c r="G22" s="97"/>
      <c r="H22" s="97"/>
      <c r="I22" s="97"/>
      <c r="J22" s="12">
        <v>13500</v>
      </c>
      <c r="K22" s="153"/>
      <c r="L22" s="153"/>
    </row>
    <row r="23" spans="1:14" ht="15.75" x14ac:dyDescent="0.25">
      <c r="A23" s="97" t="s">
        <v>45</v>
      </c>
      <c r="B23" s="97"/>
      <c r="C23" s="97"/>
      <c r="D23" s="97"/>
      <c r="E23" s="97"/>
      <c r="F23" s="97"/>
      <c r="G23" s="97"/>
      <c r="H23" s="97"/>
      <c r="I23" s="97"/>
      <c r="J23" s="12">
        <v>147600</v>
      </c>
      <c r="K23" s="153"/>
      <c r="L23" s="153"/>
    </row>
    <row r="24" spans="1:14" ht="15.75" x14ac:dyDescent="0.25">
      <c r="A24" s="94" t="s">
        <v>157</v>
      </c>
      <c r="B24" s="95"/>
      <c r="C24" s="95"/>
      <c r="D24" s="95"/>
      <c r="E24" s="95"/>
      <c r="F24" s="95"/>
      <c r="G24" s="95"/>
      <c r="H24" s="95"/>
      <c r="I24" s="96"/>
      <c r="J24" s="12">
        <v>-17000</v>
      </c>
      <c r="K24" s="89"/>
      <c r="L24" s="89"/>
    </row>
    <row r="25" spans="1:14" ht="15.75" x14ac:dyDescent="0.25">
      <c r="A25" s="94" t="s">
        <v>158</v>
      </c>
      <c r="B25" s="95"/>
      <c r="C25" s="95"/>
      <c r="D25" s="95"/>
      <c r="E25" s="95"/>
      <c r="F25" s="95"/>
      <c r="G25" s="95"/>
      <c r="H25" s="95"/>
      <c r="I25" s="96"/>
      <c r="J25" s="12">
        <v>-48480</v>
      </c>
      <c r="K25" s="89"/>
      <c r="L25" s="89"/>
    </row>
    <row r="26" spans="1:14" ht="15.75" x14ac:dyDescent="0.25">
      <c r="A26" s="154" t="s">
        <v>159</v>
      </c>
      <c r="B26" s="155"/>
      <c r="C26" s="155"/>
      <c r="D26" s="155"/>
      <c r="E26" s="155"/>
      <c r="F26" s="155"/>
      <c r="G26" s="155"/>
      <c r="H26" s="155"/>
      <c r="I26" s="156"/>
      <c r="J26" s="12">
        <v>-305350</v>
      </c>
      <c r="K26" s="89"/>
      <c r="L26" s="89"/>
    </row>
    <row r="27" spans="1:14" ht="15" customHeight="1" x14ac:dyDescent="0.25">
      <c r="A27" s="131" t="s">
        <v>160</v>
      </c>
      <c r="B27" s="132"/>
      <c r="C27" s="132"/>
      <c r="D27" s="132"/>
      <c r="E27" s="132"/>
      <c r="F27" s="132"/>
      <c r="G27" s="132"/>
      <c r="H27" s="132"/>
      <c r="I27" s="133"/>
      <c r="J27" s="12">
        <f>SUM(J20:J26)</f>
        <v>123585</v>
      </c>
      <c r="K27" s="152"/>
      <c r="L27" s="152"/>
    </row>
    <row r="28" spans="1:14" ht="7.5" customHeight="1" x14ac:dyDescent="0.25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1:14" ht="6" customHeight="1" x14ac:dyDescent="0.25">
      <c r="F29" s="18"/>
      <c r="H29" s="18"/>
    </row>
    <row r="30" spans="1:14" ht="15.75" x14ac:dyDescent="0.25">
      <c r="A30" s="149" t="s">
        <v>126</v>
      </c>
      <c r="B30" s="150"/>
      <c r="C30" s="151"/>
      <c r="D30" s="5">
        <v>-25100</v>
      </c>
      <c r="E30" s="114" t="s">
        <v>127</v>
      </c>
      <c r="F30" s="138"/>
      <c r="G30" s="138"/>
      <c r="H30" s="138"/>
      <c r="I30" s="138"/>
      <c r="J30" s="138"/>
      <c r="K30" s="138"/>
      <c r="L30" s="138"/>
    </row>
    <row r="32" spans="1:14" x14ac:dyDescent="0.25">
      <c r="H32" s="18"/>
    </row>
  </sheetData>
  <mergeCells count="27">
    <mergeCell ref="A28:L28"/>
    <mergeCell ref="A30:C30"/>
    <mergeCell ref="E30:L30"/>
    <mergeCell ref="A21:I21"/>
    <mergeCell ref="K21:L21"/>
    <mergeCell ref="A22:I22"/>
    <mergeCell ref="K22:L22"/>
    <mergeCell ref="A23:I23"/>
    <mergeCell ref="K23:L23"/>
    <mergeCell ref="A24:I24"/>
    <mergeCell ref="A25:I25"/>
    <mergeCell ref="A26:I26"/>
    <mergeCell ref="A27:I27"/>
    <mergeCell ref="K27:L27"/>
    <mergeCell ref="B13:B14"/>
    <mergeCell ref="A18:D18"/>
    <mergeCell ref="A19:I19"/>
    <mergeCell ref="K19:L19"/>
    <mergeCell ref="A20:I20"/>
    <mergeCell ref="K20:L20"/>
    <mergeCell ref="A4:K4"/>
    <mergeCell ref="F6:H6"/>
    <mergeCell ref="I6:J6"/>
    <mergeCell ref="A7:L7"/>
    <mergeCell ref="C9:E9"/>
    <mergeCell ref="F9:H9"/>
    <mergeCell ref="I9:J9"/>
  </mergeCells>
  <printOptions horizontalCentered="1"/>
  <pageMargins left="0.11811023622047245" right="0.11811023622047245" top="0.19685039370078741" bottom="0.15748031496062992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view="pageLayout" topLeftCell="A10" zoomScaleNormal="100" workbookViewId="0">
      <selection activeCell="K19" sqref="K19:L19"/>
    </sheetView>
  </sheetViews>
  <sheetFormatPr baseColWidth="10" defaultRowHeight="15" x14ac:dyDescent="0.25"/>
  <cols>
    <col min="1" max="1" width="3.140625" customWidth="1"/>
    <col min="2" max="2" width="24.7109375" customWidth="1"/>
    <col min="3" max="3" width="6.28515625" customWidth="1"/>
    <col min="4" max="4" width="18.57031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2.28515625" bestFit="1" customWidth="1"/>
  </cols>
  <sheetData>
    <row r="1" spans="1:13" x14ac:dyDescent="0.25">
      <c r="A1" s="6" t="s">
        <v>11</v>
      </c>
    </row>
    <row r="2" spans="1:13" x14ac:dyDescent="0.25">
      <c r="A2" s="6" t="s">
        <v>12</v>
      </c>
    </row>
    <row r="3" spans="1:13" x14ac:dyDescent="0.25">
      <c r="A3" s="6" t="s">
        <v>13</v>
      </c>
    </row>
    <row r="4" spans="1:13" ht="23.25" x14ac:dyDescent="0.25">
      <c r="A4" s="117" t="s">
        <v>161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</row>
    <row r="5" spans="1:13" ht="18.75" x14ac:dyDescent="0.3">
      <c r="D5" s="11" t="s">
        <v>14</v>
      </c>
      <c r="E5" s="11"/>
      <c r="F5" s="11"/>
      <c r="G5" s="87"/>
      <c r="H5" s="7" t="s">
        <v>15</v>
      </c>
      <c r="I5" s="7"/>
    </row>
    <row r="6" spans="1:13" ht="18.75" x14ac:dyDescent="0.3">
      <c r="D6" s="87" t="s">
        <v>16</v>
      </c>
      <c r="E6" s="87"/>
      <c r="F6" s="118" t="s">
        <v>98</v>
      </c>
      <c r="G6" s="118"/>
      <c r="H6" s="118"/>
      <c r="I6" s="118"/>
      <c r="J6" s="118"/>
      <c r="K6" s="7"/>
      <c r="L6" s="18"/>
    </row>
    <row r="7" spans="1:13" ht="18.75" customHeight="1" x14ac:dyDescent="0.3">
      <c r="A7" s="118" t="s">
        <v>54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3" ht="6" customHeight="1" x14ac:dyDescent="0.3">
      <c r="A8" s="6"/>
      <c r="D8" s="87"/>
      <c r="E8" s="87"/>
      <c r="F8" s="87"/>
      <c r="G8" s="87"/>
      <c r="H8" s="87"/>
      <c r="I8" s="87"/>
      <c r="J8" s="87"/>
      <c r="K8" s="7"/>
    </row>
    <row r="9" spans="1:13" ht="15.75" customHeight="1" x14ac:dyDescent="0.35">
      <c r="A9" s="6"/>
      <c r="C9" s="119" t="s">
        <v>34</v>
      </c>
      <c r="D9" s="119"/>
      <c r="E9" s="119"/>
      <c r="F9" s="119" t="s">
        <v>99</v>
      </c>
      <c r="G9" s="119"/>
      <c r="H9" s="119"/>
      <c r="I9" s="119" t="s">
        <v>100</v>
      </c>
      <c r="J9" s="119"/>
      <c r="K9" s="7"/>
    </row>
    <row r="10" spans="1:13" ht="4.5" customHeight="1" x14ac:dyDescent="0.35">
      <c r="C10" s="16"/>
      <c r="D10" s="16"/>
      <c r="E10" s="16"/>
      <c r="F10" s="16"/>
      <c r="G10" s="16"/>
      <c r="H10" s="16"/>
      <c r="I10" s="16"/>
      <c r="J10" s="16"/>
    </row>
    <row r="11" spans="1:13" ht="17.25" customHeight="1" x14ac:dyDescent="0.35">
      <c r="E11" s="14" t="s">
        <v>19</v>
      </c>
      <c r="F11" s="32"/>
      <c r="G11" s="14"/>
      <c r="J11" s="18"/>
    </row>
    <row r="12" spans="1:13" ht="15.75" x14ac:dyDescent="0.25">
      <c r="A12" s="1" t="s">
        <v>0</v>
      </c>
      <c r="B12" s="22" t="s">
        <v>1</v>
      </c>
      <c r="C12" s="4" t="s">
        <v>10</v>
      </c>
      <c r="D12" s="22" t="s">
        <v>9</v>
      </c>
      <c r="E12" s="22" t="s">
        <v>2</v>
      </c>
      <c r="F12" s="22" t="s">
        <v>3</v>
      </c>
      <c r="G12" s="3" t="s">
        <v>33</v>
      </c>
      <c r="H12" s="15" t="s">
        <v>8</v>
      </c>
      <c r="I12" s="22" t="s">
        <v>5</v>
      </c>
      <c r="J12" s="3" t="s">
        <v>4</v>
      </c>
      <c r="K12" s="22" t="s">
        <v>7</v>
      </c>
      <c r="L12" s="10" t="s">
        <v>30</v>
      </c>
      <c r="M12" s="18"/>
    </row>
    <row r="13" spans="1:13" ht="18.75" customHeight="1" x14ac:dyDescent="0.25">
      <c r="A13" s="2">
        <v>1</v>
      </c>
      <c r="B13" s="91" t="s">
        <v>87</v>
      </c>
      <c r="C13" s="2" t="s">
        <v>86</v>
      </c>
      <c r="D13" s="47" t="s">
        <v>88</v>
      </c>
      <c r="E13" s="5">
        <v>50000</v>
      </c>
      <c r="F13" s="5">
        <v>15650</v>
      </c>
      <c r="G13" s="5">
        <v>15650</v>
      </c>
      <c r="H13" s="5"/>
      <c r="I13" s="5"/>
      <c r="J13" s="5">
        <f>H13+I13</f>
        <v>0</v>
      </c>
      <c r="K13" s="13"/>
      <c r="L13" s="83"/>
      <c r="M13" s="18"/>
    </row>
    <row r="14" spans="1:13" ht="18.75" customHeight="1" x14ac:dyDescent="0.25">
      <c r="A14" s="2">
        <v>2</v>
      </c>
      <c r="B14" s="8" t="s">
        <v>25</v>
      </c>
      <c r="C14" s="2" t="s">
        <v>31</v>
      </c>
      <c r="D14" s="47" t="s">
        <v>89</v>
      </c>
      <c r="E14" s="5">
        <v>30000</v>
      </c>
      <c r="F14" s="5">
        <v>168000</v>
      </c>
      <c r="G14" s="5">
        <v>18000</v>
      </c>
      <c r="H14" s="5"/>
      <c r="I14" s="5"/>
      <c r="J14" s="5">
        <f t="shared" ref="J14:J16" si="0">H14+I14</f>
        <v>0</v>
      </c>
      <c r="K14" s="13"/>
      <c r="L14" s="83"/>
      <c r="M14" s="18"/>
    </row>
    <row r="15" spans="1:13" ht="18.75" customHeight="1" x14ac:dyDescent="0.25">
      <c r="A15" s="2">
        <v>3</v>
      </c>
      <c r="B15" s="8" t="s">
        <v>24</v>
      </c>
      <c r="C15" s="2" t="s">
        <v>29</v>
      </c>
      <c r="D15" s="47" t="s">
        <v>90</v>
      </c>
      <c r="E15" s="5">
        <v>15000</v>
      </c>
      <c r="F15" s="5">
        <v>73400</v>
      </c>
      <c r="G15" s="5">
        <v>17400</v>
      </c>
      <c r="H15" s="5"/>
      <c r="I15" s="5"/>
      <c r="J15" s="5">
        <f t="shared" si="0"/>
        <v>0</v>
      </c>
      <c r="K15" s="13"/>
      <c r="L15" s="83"/>
    </row>
    <row r="16" spans="1:13" ht="18.75" customHeight="1" x14ac:dyDescent="0.25">
      <c r="A16" s="2">
        <v>4</v>
      </c>
      <c r="B16" s="8" t="s">
        <v>55</v>
      </c>
      <c r="C16" s="2" t="s">
        <v>52</v>
      </c>
      <c r="D16" s="47" t="s">
        <v>136</v>
      </c>
      <c r="E16" s="5">
        <v>15000</v>
      </c>
      <c r="F16" s="5">
        <v>83500</v>
      </c>
      <c r="G16" s="5">
        <v>13500</v>
      </c>
      <c r="H16" s="5"/>
      <c r="I16" s="5"/>
      <c r="J16" s="5">
        <f t="shared" si="0"/>
        <v>0</v>
      </c>
      <c r="K16" s="13"/>
      <c r="L16" s="83"/>
      <c r="M16" s="18"/>
    </row>
    <row r="17" spans="1:14" ht="18.75" customHeight="1" x14ac:dyDescent="0.25">
      <c r="A17" s="120" t="s">
        <v>6</v>
      </c>
      <c r="B17" s="120"/>
      <c r="C17" s="120"/>
      <c r="D17" s="120"/>
      <c r="E17" s="19">
        <f>SUM(E13:E16)</f>
        <v>110000</v>
      </c>
      <c r="F17" s="86">
        <f>SUM(F13:F16)</f>
        <v>340550</v>
      </c>
      <c r="G17" s="19">
        <f>SUM(G13:G16)</f>
        <v>64550</v>
      </c>
      <c r="H17" s="19">
        <f>SUM(H13:H16)</f>
        <v>0</v>
      </c>
      <c r="I17" s="19">
        <f t="shared" ref="I17:J17" si="1">SUM(I13:I16)</f>
        <v>0</v>
      </c>
      <c r="J17" s="19">
        <f t="shared" si="1"/>
        <v>0</v>
      </c>
      <c r="K17" s="13" t="s">
        <v>165</v>
      </c>
      <c r="L17" s="88"/>
    </row>
    <row r="18" spans="1:14" ht="15.75" x14ac:dyDescent="0.25">
      <c r="A18" s="121" t="s">
        <v>32</v>
      </c>
      <c r="B18" s="121"/>
      <c r="C18" s="121"/>
      <c r="D18" s="121"/>
      <c r="E18" s="121"/>
      <c r="F18" s="121"/>
      <c r="G18" s="121"/>
      <c r="H18" s="121"/>
      <c r="I18" s="121"/>
      <c r="J18" s="78">
        <f>-J17*0.1</f>
        <v>0</v>
      </c>
      <c r="K18" s="153"/>
      <c r="L18" s="153"/>
    </row>
    <row r="19" spans="1:14" ht="15.75" x14ac:dyDescent="0.25">
      <c r="A19" s="94" t="s">
        <v>42</v>
      </c>
      <c r="B19" s="95"/>
      <c r="C19" s="95"/>
      <c r="D19" s="95"/>
      <c r="E19" s="95"/>
      <c r="F19" s="95"/>
      <c r="G19" s="95"/>
      <c r="H19" s="95"/>
      <c r="I19" s="96"/>
      <c r="J19" s="12">
        <f>SUM(J17:J18)</f>
        <v>0</v>
      </c>
      <c r="K19" s="153"/>
      <c r="L19" s="153"/>
      <c r="N19" s="18"/>
    </row>
    <row r="20" spans="1:14" ht="15.75" x14ac:dyDescent="0.25">
      <c r="A20" s="94" t="s">
        <v>43</v>
      </c>
      <c r="B20" s="95"/>
      <c r="C20" s="95"/>
      <c r="D20" s="95"/>
      <c r="E20" s="95"/>
      <c r="F20" s="95"/>
      <c r="G20" s="95"/>
      <c r="H20" s="95"/>
      <c r="I20" s="96"/>
      <c r="J20" s="12">
        <v>45000</v>
      </c>
      <c r="K20" s="153"/>
      <c r="L20" s="153"/>
    </row>
    <row r="21" spans="1:14" ht="15.75" x14ac:dyDescent="0.25">
      <c r="A21" s="97" t="s">
        <v>44</v>
      </c>
      <c r="B21" s="97"/>
      <c r="C21" s="97"/>
      <c r="D21" s="97"/>
      <c r="E21" s="97"/>
      <c r="F21" s="97"/>
      <c r="G21" s="97"/>
      <c r="H21" s="97"/>
      <c r="I21" s="97"/>
      <c r="J21" s="12">
        <v>13500</v>
      </c>
      <c r="K21" s="153"/>
      <c r="L21" s="153"/>
    </row>
    <row r="22" spans="1:14" ht="15.75" x14ac:dyDescent="0.25">
      <c r="A22" s="97" t="s">
        <v>45</v>
      </c>
      <c r="B22" s="97"/>
      <c r="C22" s="97"/>
      <c r="D22" s="97"/>
      <c r="E22" s="97"/>
      <c r="F22" s="97"/>
      <c r="G22" s="97"/>
      <c r="H22" s="97"/>
      <c r="I22" s="97"/>
      <c r="J22" s="12">
        <v>278100</v>
      </c>
      <c r="K22" s="153"/>
      <c r="L22" s="153"/>
    </row>
    <row r="23" spans="1:14" ht="15.75" x14ac:dyDescent="0.25">
      <c r="A23" s="97" t="s">
        <v>163</v>
      </c>
      <c r="B23" s="97"/>
      <c r="C23" s="97"/>
      <c r="D23" s="97"/>
      <c r="E23" s="97"/>
      <c r="F23" s="97"/>
      <c r="G23" s="97"/>
      <c r="H23" s="97"/>
      <c r="I23" s="97"/>
      <c r="J23" s="12">
        <v>-35000</v>
      </c>
      <c r="K23" s="92"/>
      <c r="L23" s="92"/>
    </row>
    <row r="24" spans="1:14" ht="15.75" x14ac:dyDescent="0.25">
      <c r="A24" s="97" t="s">
        <v>162</v>
      </c>
      <c r="B24" s="97"/>
      <c r="C24" s="97"/>
      <c r="D24" s="97"/>
      <c r="E24" s="97"/>
      <c r="F24" s="97"/>
      <c r="G24" s="97"/>
      <c r="H24" s="97"/>
      <c r="I24" s="97"/>
      <c r="J24" s="12">
        <v>-38500</v>
      </c>
      <c r="K24" s="92"/>
      <c r="L24" s="92"/>
    </row>
    <row r="25" spans="1:14" ht="15" customHeight="1" x14ac:dyDescent="0.25">
      <c r="A25" s="131" t="s">
        <v>164</v>
      </c>
      <c r="B25" s="132"/>
      <c r="C25" s="132"/>
      <c r="D25" s="132"/>
      <c r="E25" s="132"/>
      <c r="F25" s="132"/>
      <c r="G25" s="132"/>
      <c r="H25" s="132"/>
      <c r="I25" s="133"/>
      <c r="J25" s="12">
        <f>SUM(J19:J24)</f>
        <v>263100</v>
      </c>
      <c r="K25" s="152"/>
      <c r="L25" s="152"/>
    </row>
    <row r="26" spans="1:14" ht="7.5" customHeight="1" x14ac:dyDescent="0.25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1:14" ht="6" customHeight="1" x14ac:dyDescent="0.25">
      <c r="F27" s="18"/>
      <c r="H27" s="18"/>
    </row>
    <row r="28" spans="1:14" ht="15.75" x14ac:dyDescent="0.25">
      <c r="A28" s="149" t="s">
        <v>126</v>
      </c>
      <c r="B28" s="150"/>
      <c r="C28" s="151"/>
      <c r="D28" s="5">
        <v>-25100</v>
      </c>
      <c r="E28" s="114" t="s">
        <v>127</v>
      </c>
      <c r="F28" s="138"/>
      <c r="G28" s="138"/>
      <c r="H28" s="138"/>
      <c r="I28" s="138"/>
      <c r="J28" s="138"/>
      <c r="K28" s="138"/>
      <c r="L28" s="138"/>
    </row>
    <row r="30" spans="1:14" x14ac:dyDescent="0.25">
      <c r="H30" s="18"/>
    </row>
  </sheetData>
  <mergeCells count="25">
    <mergeCell ref="A24:I24"/>
    <mergeCell ref="A23:I23"/>
    <mergeCell ref="A28:C28"/>
    <mergeCell ref="E28:L28"/>
    <mergeCell ref="A25:I25"/>
    <mergeCell ref="K25:L25"/>
    <mergeCell ref="A26:L26"/>
    <mergeCell ref="A20:I20"/>
    <mergeCell ref="K20:L20"/>
    <mergeCell ref="A21:I21"/>
    <mergeCell ref="K21:L21"/>
    <mergeCell ref="A22:I22"/>
    <mergeCell ref="K22:L22"/>
    <mergeCell ref="A17:D17"/>
    <mergeCell ref="A18:I18"/>
    <mergeCell ref="K18:L18"/>
    <mergeCell ref="A19:I19"/>
    <mergeCell ref="K19:L19"/>
    <mergeCell ref="A4:K4"/>
    <mergeCell ref="F6:H6"/>
    <mergeCell ref="I6:J6"/>
    <mergeCell ref="A7:L7"/>
    <mergeCell ref="C9:E9"/>
    <mergeCell ref="F9:H9"/>
    <mergeCell ref="I9:J9"/>
  </mergeCells>
  <printOptions horizontalCentered="1"/>
  <pageMargins left="0.11811023622047245" right="0.11811023622047245" top="0.19685039370078741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DECEMBRE 2020</vt:lpstr>
      <vt:lpstr>JANVIER 2021</vt:lpstr>
      <vt:lpstr>FEVRIER 2021</vt:lpstr>
      <vt:lpstr>MARS 2021</vt:lpstr>
      <vt:lpstr>AVRIL 2021</vt:lpstr>
      <vt:lpstr>MAI 2021</vt:lpstr>
      <vt:lpstr>JUIN 2021</vt:lpstr>
      <vt:lpstr>JUILLET 2021</vt:lpstr>
      <vt:lpstr>AOUT 2021</vt:lpstr>
      <vt:lpstr>SEPTEMBRE 2021</vt:lpstr>
      <vt:lpstr>OCTOBRE 2021</vt:lpstr>
      <vt:lpstr>NOVEMBRE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2021-12-14T09:43:03Z</cp:lastPrinted>
  <dcterms:created xsi:type="dcterms:W3CDTF">2013-02-10T07:37:00Z</dcterms:created>
  <dcterms:modified xsi:type="dcterms:W3CDTF">2021-12-14T09:48:38Z</dcterms:modified>
</cp:coreProperties>
</file>