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PRIETAIRES\FOFANA KOURANIMA\FICHE D ENCAISSEMENT\LES BILANS MENSUELS\BILAN 2021\"/>
    </mc:Choice>
  </mc:AlternateContent>
  <bookViews>
    <workbookView xWindow="0" yWindow="0" windowWidth="28800" windowHeight="12435" activeTab="3"/>
  </bookViews>
  <sheets>
    <sheet name="BAUX DE MAI 2021" sheetId="2" r:id="rId1"/>
    <sheet name="LOYERS ENCAISSES DE JUIN 2021" sheetId="4" r:id="rId2"/>
    <sheet name="LOYERS ENCAISSES  DE MAI 2021" sheetId="5" r:id="rId3"/>
    <sheet name="BILAN DE JUIN 2021" sheetId="3" r:id="rId4"/>
  </sheets>
  <calcPr calcId="152511" iterateDelta="1E-4"/>
</workbook>
</file>

<file path=xl/calcChain.xml><?xml version="1.0" encoding="utf-8"?>
<calcChain xmlns="http://schemas.openxmlformats.org/spreadsheetml/2006/main">
  <c r="I22" i="4" l="1"/>
  <c r="H22" i="4"/>
  <c r="G22" i="4"/>
  <c r="F22" i="4"/>
  <c r="E22" i="4"/>
  <c r="J21" i="4"/>
  <c r="J19" i="4"/>
  <c r="J18" i="4"/>
  <c r="J17" i="4"/>
  <c r="J16" i="4"/>
  <c r="J15" i="4"/>
  <c r="J14" i="4"/>
  <c r="J13" i="4"/>
  <c r="J12" i="4"/>
  <c r="J11" i="4"/>
  <c r="J10" i="4"/>
  <c r="J9" i="4"/>
  <c r="J22" i="4" s="1"/>
  <c r="J8" i="4"/>
  <c r="J7" i="4"/>
  <c r="I16" i="5" l="1"/>
  <c r="H16" i="5"/>
  <c r="G16" i="5"/>
  <c r="F16" i="5"/>
  <c r="E16" i="5"/>
  <c r="J15" i="5"/>
  <c r="J14" i="5"/>
  <c r="J13" i="5"/>
  <c r="J12" i="5"/>
  <c r="J11" i="5"/>
  <c r="J10" i="5"/>
  <c r="J9" i="5"/>
  <c r="J8" i="5"/>
  <c r="J7" i="5"/>
  <c r="J16" i="5" s="1"/>
  <c r="G11" i="2" l="1"/>
  <c r="G14" i="2" l="1"/>
  <c r="G12" i="2" l="1"/>
  <c r="G13" i="2" s="1"/>
  <c r="C12" i="3" l="1"/>
  <c r="B12" i="3" l="1"/>
  <c r="H9" i="3" l="1"/>
  <c r="F9" i="3"/>
  <c r="E9" i="3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9" i="3" s="1"/>
  <c r="B13" i="3"/>
  <c r="D13" i="3" s="1"/>
</calcChain>
</file>

<file path=xl/sharedStrings.xml><?xml version="1.0" encoding="utf-8"?>
<sst xmlns="http://schemas.openxmlformats.org/spreadsheetml/2006/main" count="258" uniqueCount="183">
  <si>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</si>
  <si>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</si>
  <si>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</si>
  <si>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</si>
  <si>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</si>
  <si>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</si>
  <si>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</si>
  <si>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</si>
  <si>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</si>
  <si>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</si>
  <si>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</si>
  <si>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</si>
  <si>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</si>
  <si>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</si>
  <si>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</si>
  <si>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</si>
  <si>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</si>
  <si>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</si>
  <si>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</si>
  <si>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</si>
  <si>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</si>
  <si>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</si>
  <si>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</si>
  <si>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</si>
  <si>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</si>
  <si>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</si>
  <si>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</si>
  <si>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</si>
  <si>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</si>
  <si>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</si>
  <si>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</si>
  <si>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</si>
  <si>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</si>
  <si>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</si>
  <si>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</si>
  <si>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</si>
  <si>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</si>
  <si>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</si>
  <si>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</si>
  <si>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</si>
  <si>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</si>
  <si>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</si>
  <si>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</si>
  <si>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</si>
  <si>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M2</t>
  </si>
  <si>
    <t>M3</t>
  </si>
  <si>
    <t>Mme OULAÏ ODILE</t>
  </si>
  <si>
    <t>M4</t>
  </si>
  <si>
    <t>RC1</t>
  </si>
  <si>
    <t>RC3</t>
  </si>
  <si>
    <t>N'DA KOUAKOU</t>
  </si>
  <si>
    <t>1G2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</si>
  <si>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</si>
  <si>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</si>
  <si>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</si>
  <si>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</si>
  <si>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</si>
  <si>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</si>
  <si>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</si>
  <si>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</si>
  <si>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</si>
  <si>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</si>
  <si>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</si>
  <si>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</si>
  <si>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</si>
  <si>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</si>
  <si>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</si>
  <si>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</si>
  <si>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</si>
  <si>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</si>
  <si>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</si>
  <si>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</si>
  <si>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M N'GUESSAN ZINIBA</t>
  </si>
  <si>
    <t>M FOFANA: 06 27 32 43 - 78 54 34 50</t>
  </si>
  <si>
    <t>SOUMAÏLA 87 00 34 01</t>
  </si>
  <si>
    <t>TANOH N'DRI BERENGER</t>
  </si>
  <si>
    <t>2013000781</t>
  </si>
  <si>
    <t>3G2</t>
  </si>
  <si>
    <t>TOURE KOSSA BLE ERIC (SGBCI)</t>
  </si>
  <si>
    <t>PRELEVEMENT DIRECT DES IMPOTS 12% SUR LES BAUX</t>
  </si>
  <si>
    <t>PENALITES</t>
  </si>
  <si>
    <t>FOFANA MAMADOU POLICIER</t>
  </si>
  <si>
    <t>DIOMANDE LOSSENY POLICIER</t>
  </si>
  <si>
    <t>MONTANT DES BAUX VIRES SUR  LES COMPTES</t>
  </si>
  <si>
    <t xml:space="preserve">COMMISSION BAUX CCGIM </t>
  </si>
  <si>
    <t>SIB: 66 900000459640 45</t>
  </si>
  <si>
    <t>Mme AKE ROSINE (SARAH)</t>
  </si>
  <si>
    <t xml:space="preserve"> </t>
  </si>
  <si>
    <t>47144460</t>
  </si>
  <si>
    <t>03297692</t>
  </si>
  <si>
    <t>3D2</t>
  </si>
  <si>
    <t>BAÏ MATHIEU</t>
  </si>
  <si>
    <t>ADJT</t>
  </si>
  <si>
    <t>POLICE</t>
  </si>
  <si>
    <t>04 34 61 34</t>
  </si>
  <si>
    <t>07 34 34 52</t>
  </si>
  <si>
    <t>NOUVEAU LOCATAIRE -  BAIL POLICE A COMPTER D'AVRIL 2020</t>
  </si>
  <si>
    <t>PORTE</t>
  </si>
  <si>
    <t>MONTANTS</t>
  </si>
  <si>
    <t>AKA AKE HERMANCE</t>
  </si>
  <si>
    <t>RC2</t>
  </si>
  <si>
    <t>RC4</t>
  </si>
  <si>
    <t>3G1</t>
  </si>
  <si>
    <t>41629154-07332890</t>
  </si>
  <si>
    <t>M IRIE BI CLEMENT</t>
  </si>
  <si>
    <t>M1</t>
  </si>
  <si>
    <t>Mlle DIOMANDE STEPHANIE</t>
  </si>
  <si>
    <t>1G3</t>
  </si>
  <si>
    <t>1D1</t>
  </si>
  <si>
    <t>1D2</t>
  </si>
  <si>
    <t>1G1</t>
  </si>
  <si>
    <t>Mlle TIOTE NAFOUADE</t>
  </si>
  <si>
    <t>1G4</t>
  </si>
  <si>
    <t>OULAÏ KANE AUBIN</t>
  </si>
  <si>
    <t>2D1</t>
  </si>
  <si>
    <t>2D2</t>
  </si>
  <si>
    <t>2D3</t>
  </si>
  <si>
    <t>ENFANTS FOFANA</t>
  </si>
  <si>
    <t>2D4</t>
  </si>
  <si>
    <t>3D1</t>
  </si>
  <si>
    <t>Mme ADAM ROCHE (MDL N'DA)</t>
  </si>
  <si>
    <t>POCKA GNOLEBA ARISTIDE GHISLAIN</t>
  </si>
  <si>
    <t>ORANGE</t>
  </si>
  <si>
    <t>CCGIM (Cabinet Conseil et de Gestion Immobilière)</t>
  </si>
  <si>
    <t>SON BAIL EST DE 110 000 F IL COMPTE PAYER PAR VIREMENT BANCAIRE DE 20 000 F CFA A LA BACI COMPTE DU GERANT BAGAYOGO AMADOU</t>
  </si>
  <si>
    <t>BAIL RESILIE LE 31 AOUT 2020 EN COMPENSATION DE 90 000 F PRELEVE SUR SA SOLDE A LA DEMANDE DU SERVICE LOGEMENT GENDARMERIE</t>
  </si>
  <si>
    <t>LES CLES ONT ÉTÉ  RESTITUEES  LE 22 SEPTEMBRE 2020</t>
  </si>
  <si>
    <t>UNE RECLAMATION A ÉTÉ DEPOSEE A SON MINISTERE LE 25/09/2020 DES 120 000 F DECOMPLEMENT, IL A PAYE 40 000 F A FATOU</t>
  </si>
  <si>
    <t>UNE RECLAMATION A ÉTÉ DEPOSEE A SON SERVICE LE 28/09/2020 POUR LES FACTURES ET LE RESTE DES TRAVAUX</t>
  </si>
  <si>
    <t>CCGIM</t>
  </si>
  <si>
    <t>DIKI DIABATE</t>
  </si>
  <si>
    <t>BHCI</t>
  </si>
  <si>
    <t>BAH YOUSSOUF</t>
  </si>
  <si>
    <t>DAOUDA MAH ZOPI ISABELLE</t>
  </si>
  <si>
    <t>AGOOLA AROUNA</t>
  </si>
  <si>
    <t>0707678755-0153289116</t>
  </si>
  <si>
    <t>0708511244-0709805919</t>
  </si>
  <si>
    <t>0757924621-0102427607</t>
  </si>
  <si>
    <t>0748105959-0102622769</t>
  </si>
  <si>
    <t>0709303686</t>
  </si>
  <si>
    <t>0707744211-0544702857</t>
  </si>
  <si>
    <t>0586276482-0778740950</t>
  </si>
  <si>
    <t>0505238658</t>
  </si>
  <si>
    <t>0748222403-0576751927</t>
  </si>
  <si>
    <t>0767476249-0101531502</t>
  </si>
  <si>
    <t>0749347547-0757739223</t>
  </si>
  <si>
    <t>KOFFI KADIMON AYMAR</t>
  </si>
  <si>
    <t>0748659354</t>
  </si>
  <si>
    <t>BONKANOU CHRISTOPHE  0749258719 LE 09/10/20</t>
  </si>
  <si>
    <t>0757689322-0504538804</t>
  </si>
  <si>
    <t>0140445986-0777784402</t>
  </si>
  <si>
    <t>0708142622-0143001639</t>
  </si>
  <si>
    <t>0151142082-0170083456</t>
  </si>
  <si>
    <t>0103410768-0574020624</t>
  </si>
  <si>
    <t>KOUAO AMENAN CLARISSE Gde Sœur RC4 0574020624</t>
  </si>
  <si>
    <t>A PERMUTE AVEC M OULAÏ KANE AUBIN</t>
  </si>
  <si>
    <t>A PERMUTE AVEC M KOFFI KADIMON AYMAR INFO LE 20/04/2021</t>
  </si>
  <si>
    <t>RELEVE MENSUEL DES BAUX : MOIS DE MAI 2021</t>
  </si>
  <si>
    <t>ETAT DES ENCAISSEMENTS : MOIS  DE MAI 2021</t>
  </si>
  <si>
    <t>10/06/21</t>
  </si>
  <si>
    <t>11/03/21 OM</t>
  </si>
  <si>
    <t>18/05 ESP</t>
  </si>
  <si>
    <t>11/06/21</t>
  </si>
  <si>
    <t>17/05/21</t>
  </si>
  <si>
    <t>01/06/21</t>
  </si>
  <si>
    <t>BACI</t>
  </si>
  <si>
    <t>14/06/21</t>
  </si>
  <si>
    <t>ETAT DES ENCAISSEMENTS : MOIS DE JUIN 2021</t>
  </si>
  <si>
    <t>25/05/21 OM</t>
  </si>
  <si>
    <t>25/05/21 MOOV</t>
  </si>
  <si>
    <t>09/06/21</t>
  </si>
  <si>
    <t>17/05/21 ESP</t>
  </si>
  <si>
    <t>20/05/21 OM</t>
  </si>
  <si>
    <t>12/06/21</t>
  </si>
  <si>
    <t>07/06/21</t>
  </si>
  <si>
    <t>YOPOUGON NIANGON ACADEMIE 06/2021</t>
  </si>
  <si>
    <t>YOPOUGON NIANGON ACADEMIE 07/2021</t>
  </si>
  <si>
    <t xml:space="preserve">TOTAL VERSE LE </t>
  </si>
  <si>
    <t>AVANCES SUR LOYERS  LE 10/07/2021</t>
  </si>
  <si>
    <t>BILAN : MOIS DE JUIN 2021</t>
  </si>
  <si>
    <t>LOYERS M1 VERSE AU PRPPRIETAIRE LE 05/07/2021</t>
  </si>
  <si>
    <t>LOYERS  DIOMANDE LOSSENY  02/07/21</t>
  </si>
  <si>
    <t xml:space="preserve">ARRIERES FACTURE SODECI  RC4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</si>
</sst>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2" borderId="1" xfId="0" applyNumberFormat="1" applyFont="1" applyFill="1" applyBorder="1"/>
    <xf numFmtId="164" fontId="0" fillId="0" borderId="0" xfId="0" applyNumberFormat="1"/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164" fontId="5" fillId="0" borderId="1" xfId="0" applyNumberFormat="1" applyFont="1" applyBorder="1" applyAlignment="1">
      <alignment horizontal="center" vertical="center"/>
    </xf>
    <xf numFmtId="165" fontId="11" fillId="2" borderId="3" xfId="0" applyNumberFormat="1" applyFont="1" applyFill="1" applyBorder="1"/>
    <xf numFmtId="0" fontId="16" fillId="0" borderId="1" xfId="0" applyFont="1" applyFill="1" applyBorder="1" applyAlignment="1">
      <alignment horizontal="right"/>
    </xf>
    <xf numFmtId="165" fontId="2" fillId="0" borderId="1" xfId="0" applyNumberFormat="1" applyFont="1" applyFill="1" applyBorder="1"/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/>
    <xf numFmtId="0" fontId="1" fillId="2" borderId="0" xfId="0" applyFont="1" applyFill="1" applyBorder="1"/>
    <xf numFmtId="0" fontId="5" fillId="0" borderId="0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6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11" fillId="0" borderId="0" xfId="0" applyNumberFormat="1" applyFont="1" applyBorder="1"/>
    <xf numFmtId="165" fontId="11" fillId="0" borderId="0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4" fillId="0" borderId="1" xfId="0" applyNumberFormat="1" applyFont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left" vertical="center"/>
    </xf>
    <xf numFmtId="164" fontId="8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14" fontId="0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6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6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8" xfId="0" applyNumberForma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2" xfId="0" applyNumberFormat="1" applyFont="1" applyBorder="1" applyAlignment="1">
      <alignment horizontal="left" vertical="center"/>
    </xf>
    <xf numFmtId="164" fontId="2" fillId="0" borderId="6" xfId="0" applyNumberFormat="1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0" fontId="6" fillId="0" borderId="8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165" fontId="11" fillId="0" borderId="0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15" zoomScaleNormal="115" workbookViewId="0">
      <selection activeCell="A2" sqref="A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9" t="s">
        <v>157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"/>
    </row>
    <row r="2" spans="1:12" x14ac:dyDescent="0.25">
      <c r="A2" s="2" t="s">
        <v>87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30" t="s">
        <v>6</v>
      </c>
      <c r="K3" s="130"/>
      <c r="L3" s="130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30" t="s">
        <v>67</v>
      </c>
      <c r="K4" s="130"/>
      <c r="L4" s="130"/>
    </row>
    <row r="5" spans="1:12" ht="18.75" x14ac:dyDescent="0.3">
      <c r="A5" s="91"/>
      <c r="J5" s="132" t="s">
        <v>68</v>
      </c>
      <c r="K5" s="132"/>
      <c r="L5" s="132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31" t="s">
        <v>19</v>
      </c>
      <c r="K6" s="131"/>
      <c r="L6" s="90" t="s">
        <v>20</v>
      </c>
    </row>
    <row r="7" spans="1:12" ht="15" customHeight="1" x14ac:dyDescent="0.25">
      <c r="A7" s="8">
        <v>1</v>
      </c>
      <c r="B7" s="7" t="s">
        <v>78</v>
      </c>
      <c r="C7" s="42" t="s">
        <v>28</v>
      </c>
      <c r="D7" s="8">
        <v>44521</v>
      </c>
      <c r="E7" s="35" t="s">
        <v>29</v>
      </c>
      <c r="F7" s="89" t="s">
        <v>30</v>
      </c>
      <c r="G7" s="8">
        <v>90000</v>
      </c>
      <c r="H7" s="13"/>
      <c r="I7" s="8"/>
      <c r="J7" s="11"/>
      <c r="K7" s="11"/>
      <c r="L7" s="89" t="s">
        <v>31</v>
      </c>
    </row>
    <row r="8" spans="1:12" ht="15.75" customHeight="1" x14ac:dyDescent="0.25">
      <c r="A8" s="8">
        <v>2</v>
      </c>
      <c r="B8" s="7" t="s">
        <v>69</v>
      </c>
      <c r="C8" s="42" t="s">
        <v>22</v>
      </c>
      <c r="D8" s="8">
        <v>67664</v>
      </c>
      <c r="E8" s="35" t="s">
        <v>23</v>
      </c>
      <c r="F8" s="89"/>
      <c r="G8" s="8">
        <v>90000</v>
      </c>
      <c r="H8" s="13"/>
      <c r="I8" s="8"/>
      <c r="J8" s="72" t="s">
        <v>70</v>
      </c>
      <c r="K8" s="72" t="s">
        <v>71</v>
      </c>
      <c r="L8" s="89" t="s">
        <v>32</v>
      </c>
    </row>
    <row r="9" spans="1:12" ht="15.75" customHeight="1" x14ac:dyDescent="0.25">
      <c r="A9" s="8">
        <v>3</v>
      </c>
      <c r="B9" s="7" t="s">
        <v>21</v>
      </c>
      <c r="C9" s="42" t="s">
        <v>22</v>
      </c>
      <c r="D9" s="8">
        <v>61145</v>
      </c>
      <c r="E9" s="9" t="s">
        <v>23</v>
      </c>
      <c r="F9" s="89" t="s">
        <v>24</v>
      </c>
      <c r="G9" s="8">
        <v>70000</v>
      </c>
      <c r="H9" s="10"/>
      <c r="I9" s="11"/>
      <c r="J9" s="72" t="s">
        <v>25</v>
      </c>
      <c r="K9" s="51"/>
      <c r="L9" s="12" t="s">
        <v>26</v>
      </c>
    </row>
    <row r="10" spans="1:12" ht="15" customHeight="1" x14ac:dyDescent="0.25">
      <c r="A10" s="8">
        <v>4</v>
      </c>
      <c r="B10" s="14" t="s">
        <v>91</v>
      </c>
      <c r="C10" s="42" t="s">
        <v>92</v>
      </c>
      <c r="D10" s="8"/>
      <c r="E10" s="35" t="s">
        <v>93</v>
      </c>
      <c r="F10" s="89"/>
      <c r="G10" s="8">
        <v>110000</v>
      </c>
      <c r="H10" s="52"/>
      <c r="I10" s="53"/>
      <c r="J10" s="70" t="s">
        <v>94</v>
      </c>
      <c r="K10" s="70" t="s">
        <v>95</v>
      </c>
      <c r="L10" s="89" t="s">
        <v>52</v>
      </c>
    </row>
    <row r="11" spans="1:12" ht="15" customHeight="1" x14ac:dyDescent="0.25">
      <c r="A11" s="133" t="s">
        <v>33</v>
      </c>
      <c r="B11" s="134"/>
      <c r="C11" s="134"/>
      <c r="D11" s="134"/>
      <c r="E11" s="134"/>
      <c r="F11" s="135"/>
      <c r="G11" s="60">
        <f>SUM(G7:G10)</f>
        <v>360000</v>
      </c>
      <c r="H11" s="61"/>
      <c r="I11" s="60"/>
      <c r="J11" s="15"/>
      <c r="K11" s="15"/>
    </row>
    <row r="12" spans="1:12" ht="15" customHeight="1" x14ac:dyDescent="0.25">
      <c r="A12" s="136" t="s">
        <v>79</v>
      </c>
      <c r="B12" s="137"/>
      <c r="C12" s="137"/>
      <c r="D12" s="137"/>
      <c r="E12" s="137"/>
      <c r="F12" s="138"/>
      <c r="G12" s="16">
        <f>G11*-0.12</f>
        <v>-43200</v>
      </c>
      <c r="H12" s="17"/>
      <c r="I12" s="18"/>
      <c r="J12" s="15"/>
      <c r="K12" s="15"/>
    </row>
    <row r="13" spans="1:12" ht="15" customHeight="1" x14ac:dyDescent="0.25">
      <c r="A13" s="136" t="s">
        <v>83</v>
      </c>
      <c r="B13" s="137"/>
      <c r="C13" s="137"/>
      <c r="D13" s="137"/>
      <c r="E13" s="137"/>
      <c r="F13" s="138"/>
      <c r="G13" s="37">
        <f>SUM(G11:G12)</f>
        <v>316800</v>
      </c>
      <c r="H13" s="17"/>
      <c r="I13" s="18"/>
      <c r="J13" s="15"/>
      <c r="K13" s="15"/>
    </row>
    <row r="14" spans="1:12" ht="15" customHeight="1" x14ac:dyDescent="0.25">
      <c r="A14" s="145" t="s">
        <v>84</v>
      </c>
      <c r="B14" s="146"/>
      <c r="C14" s="146"/>
      <c r="D14" s="146"/>
      <c r="E14" s="146"/>
      <c r="F14" s="147"/>
      <c r="G14" s="37">
        <f>G11*-0.05</f>
        <v>-18000</v>
      </c>
      <c r="H14" s="37"/>
      <c r="I14" s="62"/>
      <c r="J14" s="63"/>
    </row>
    <row r="15" spans="1:12" ht="15.75" customHeight="1" x14ac:dyDescent="0.25"/>
    <row r="16" spans="1:12" ht="15.75" x14ac:dyDescent="0.25">
      <c r="A16" s="8">
        <v>6</v>
      </c>
      <c r="B16" s="14" t="s">
        <v>91</v>
      </c>
      <c r="C16" s="42" t="s">
        <v>92</v>
      </c>
      <c r="D16" s="8"/>
      <c r="E16" s="35" t="s">
        <v>93</v>
      </c>
      <c r="F16" s="139" t="s">
        <v>96</v>
      </c>
      <c r="G16" s="139"/>
      <c r="H16" s="139"/>
      <c r="I16" s="139"/>
      <c r="J16" s="139"/>
      <c r="K16" s="139"/>
      <c r="L16" s="139"/>
    </row>
    <row r="17" spans="1:12" ht="15.75" customHeight="1" x14ac:dyDescent="0.25">
      <c r="A17" s="140" t="s">
        <v>124</v>
      </c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</row>
    <row r="18" spans="1:12" ht="9" customHeight="1" x14ac:dyDescent="0.25"/>
    <row r="19" spans="1:12" ht="15.75" x14ac:dyDescent="0.25">
      <c r="A19" s="142" t="s">
        <v>127</v>
      </c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4"/>
    </row>
    <row r="20" spans="1:12" ht="9" customHeight="1" x14ac:dyDescent="0.25"/>
    <row r="21" spans="1:12" ht="19.5" customHeight="1" x14ac:dyDescent="0.25">
      <c r="A21" s="8">
        <v>5</v>
      </c>
      <c r="B21" s="14" t="s">
        <v>75</v>
      </c>
      <c r="C21" s="42" t="s">
        <v>28</v>
      </c>
      <c r="D21" s="8">
        <v>48716</v>
      </c>
      <c r="E21" s="35" t="s">
        <v>29</v>
      </c>
      <c r="F21" s="89" t="s">
        <v>76</v>
      </c>
      <c r="G21" s="8">
        <v>90000</v>
      </c>
      <c r="H21" s="8"/>
      <c r="I21" s="40"/>
      <c r="J21" s="72" t="s">
        <v>88</v>
      </c>
      <c r="K21" s="72" t="s">
        <v>89</v>
      </c>
      <c r="L21" s="89" t="s">
        <v>90</v>
      </c>
    </row>
    <row r="22" spans="1:12" x14ac:dyDescent="0.25">
      <c r="A22" s="141" t="s">
        <v>125</v>
      </c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</row>
    <row r="23" spans="1:12" x14ac:dyDescent="0.25">
      <c r="A23" s="130" t="s">
        <v>126</v>
      </c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</row>
    <row r="24" spans="1:12" ht="15.75" x14ac:dyDescent="0.25">
      <c r="A24" s="142" t="s">
        <v>128</v>
      </c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4"/>
    </row>
  </sheetData>
  <mergeCells count="15">
    <mergeCell ref="A22:L22"/>
    <mergeCell ref="A23:L23"/>
    <mergeCell ref="A19:L19"/>
    <mergeCell ref="A24:L24"/>
    <mergeCell ref="A14:F14"/>
    <mergeCell ref="A11:F11"/>
    <mergeCell ref="A12:F12"/>
    <mergeCell ref="A13:F13"/>
    <mergeCell ref="F16:L16"/>
    <mergeCell ref="A17:L17"/>
    <mergeCell ref="A1:K1"/>
    <mergeCell ref="J3:L3"/>
    <mergeCell ref="J6:K6"/>
    <mergeCell ref="J5:L5"/>
    <mergeCell ref="J4:L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N21" sqref="N21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1.42578125" customWidth="1"/>
    <col min="11" max="11" width="9.140625" customWidth="1"/>
    <col min="12" max="12" width="12.5703125" customWidth="1"/>
  </cols>
  <sheetData>
    <row r="1" spans="1:19" ht="20.25" customHeight="1" x14ac:dyDescent="0.25">
      <c r="A1" s="159" t="s">
        <v>167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</row>
    <row r="2" spans="1:19" ht="18.75" x14ac:dyDescent="0.3">
      <c r="A2" s="160" t="s">
        <v>0</v>
      </c>
      <c r="B2" s="160"/>
      <c r="C2" s="160"/>
      <c r="D2" s="160"/>
      <c r="E2" s="161" t="s">
        <v>73</v>
      </c>
      <c r="F2" s="161"/>
      <c r="G2" s="161"/>
      <c r="H2" s="161"/>
      <c r="I2" s="161"/>
      <c r="J2" s="116"/>
      <c r="K2" s="116" t="s">
        <v>2</v>
      </c>
      <c r="L2" s="116"/>
    </row>
    <row r="3" spans="1:19" ht="18.75" x14ac:dyDescent="0.3">
      <c r="A3" s="2" t="s">
        <v>3</v>
      </c>
      <c r="E3" s="20"/>
      <c r="F3" s="20"/>
      <c r="G3" s="20"/>
      <c r="H3" s="20" t="s">
        <v>5</v>
      </c>
      <c r="I3" s="20"/>
      <c r="K3" s="115" t="s">
        <v>74</v>
      </c>
      <c r="L3" s="115"/>
    </row>
    <row r="4" spans="1:19" ht="18.75" x14ac:dyDescent="0.3">
      <c r="A4" s="2" t="s">
        <v>7</v>
      </c>
      <c r="D4" s="116" t="s">
        <v>34</v>
      </c>
      <c r="E4" s="116"/>
      <c r="F4" s="116"/>
      <c r="G4" s="116"/>
      <c r="H4" s="116" t="s">
        <v>35</v>
      </c>
      <c r="I4" s="116"/>
      <c r="J4" s="116"/>
      <c r="K4" s="114" t="s">
        <v>67</v>
      </c>
      <c r="L4" s="114"/>
      <c r="M4" s="114"/>
    </row>
    <row r="5" spans="1:19" x14ac:dyDescent="0.25">
      <c r="K5" s="118" t="s">
        <v>68</v>
      </c>
      <c r="L5" s="118"/>
      <c r="M5" s="118"/>
    </row>
    <row r="6" spans="1:19" x14ac:dyDescent="0.25">
      <c r="A6" s="73" t="s">
        <v>10</v>
      </c>
      <c r="B6" s="74" t="s">
        <v>11</v>
      </c>
      <c r="C6" s="74" t="s">
        <v>97</v>
      </c>
      <c r="D6" s="74" t="s">
        <v>19</v>
      </c>
      <c r="E6" s="22" t="s">
        <v>39</v>
      </c>
      <c r="F6" s="74" t="s">
        <v>40</v>
      </c>
      <c r="G6" s="74" t="s">
        <v>80</v>
      </c>
      <c r="H6" s="23" t="s">
        <v>41</v>
      </c>
      <c r="I6" s="74" t="s">
        <v>17</v>
      </c>
      <c r="J6" s="74" t="s">
        <v>98</v>
      </c>
      <c r="K6" s="74" t="s">
        <v>43</v>
      </c>
      <c r="L6" s="74" t="s">
        <v>66</v>
      </c>
      <c r="M6" s="36"/>
      <c r="N6" s="64"/>
    </row>
    <row r="7" spans="1:19" ht="12.75" customHeight="1" x14ac:dyDescent="0.25">
      <c r="A7" s="12">
        <v>1</v>
      </c>
      <c r="B7" s="75" t="s">
        <v>99</v>
      </c>
      <c r="C7" s="76" t="s">
        <v>100</v>
      </c>
      <c r="D7" s="103" t="s">
        <v>139</v>
      </c>
      <c r="E7" s="112">
        <v>35000</v>
      </c>
      <c r="F7" s="41">
        <v>216500</v>
      </c>
      <c r="G7" s="77">
        <v>77000</v>
      </c>
      <c r="H7" s="41"/>
      <c r="I7" s="41">
        <v>35000</v>
      </c>
      <c r="J7" s="77">
        <f>H7+I7</f>
        <v>35000</v>
      </c>
      <c r="K7" s="104"/>
      <c r="L7" s="119" t="s">
        <v>168</v>
      </c>
      <c r="M7" s="48"/>
      <c r="N7" s="66"/>
    </row>
    <row r="8" spans="1:19" ht="14.25" customHeight="1" x14ac:dyDescent="0.25">
      <c r="A8" s="12">
        <v>2</v>
      </c>
      <c r="B8" s="75" t="s">
        <v>132</v>
      </c>
      <c r="C8" s="76" t="s">
        <v>49</v>
      </c>
      <c r="D8" s="103" t="s">
        <v>152</v>
      </c>
      <c r="E8" s="112">
        <v>50000</v>
      </c>
      <c r="F8" s="41">
        <v>5000</v>
      </c>
      <c r="G8" s="77">
        <v>5000</v>
      </c>
      <c r="H8" s="77">
        <v>50000</v>
      </c>
      <c r="I8" s="41"/>
      <c r="J8" s="77">
        <f t="shared" ref="J8:J21" si="0">H8+I8</f>
        <v>50000</v>
      </c>
      <c r="K8" s="65" t="s">
        <v>159</v>
      </c>
      <c r="L8" s="67" t="s">
        <v>122</v>
      </c>
      <c r="N8" s="66"/>
    </row>
    <row r="9" spans="1:19" ht="14.25" customHeight="1" x14ac:dyDescent="0.25">
      <c r="A9" s="12">
        <v>3</v>
      </c>
      <c r="B9" s="68" t="s">
        <v>133</v>
      </c>
      <c r="C9" s="76" t="s">
        <v>101</v>
      </c>
      <c r="D9" s="103" t="s">
        <v>153</v>
      </c>
      <c r="E9" s="112">
        <v>50000</v>
      </c>
      <c r="F9" s="41">
        <v>65000</v>
      </c>
      <c r="G9" s="41">
        <v>15000</v>
      </c>
      <c r="H9" s="77"/>
      <c r="I9" s="41">
        <v>50000</v>
      </c>
      <c r="J9" s="77">
        <f t="shared" si="0"/>
        <v>50000</v>
      </c>
      <c r="K9" s="65"/>
      <c r="L9" s="125" t="s">
        <v>169</v>
      </c>
      <c r="M9" s="48"/>
      <c r="N9" s="66"/>
    </row>
    <row r="10" spans="1:19" ht="17.25" customHeight="1" x14ac:dyDescent="0.25">
      <c r="A10" s="12">
        <v>4</v>
      </c>
      <c r="B10" s="93" t="s">
        <v>120</v>
      </c>
      <c r="C10" s="76" t="s">
        <v>102</v>
      </c>
      <c r="D10" s="103" t="s">
        <v>103</v>
      </c>
      <c r="E10" s="112">
        <v>70000</v>
      </c>
      <c r="F10" s="41">
        <v>74200</v>
      </c>
      <c r="G10" s="77">
        <v>74200</v>
      </c>
      <c r="H10" s="77">
        <v>70000</v>
      </c>
      <c r="I10" s="41"/>
      <c r="J10" s="77">
        <f t="shared" si="0"/>
        <v>70000</v>
      </c>
      <c r="K10" s="65" t="s">
        <v>170</v>
      </c>
      <c r="L10" s="67" t="s">
        <v>122</v>
      </c>
      <c r="M10" s="150"/>
      <c r="N10" s="151"/>
      <c r="O10" s="151"/>
    </row>
    <row r="11" spans="1:19" ht="17.25" customHeight="1" x14ac:dyDescent="0.25">
      <c r="A11" s="12">
        <v>5</v>
      </c>
      <c r="B11" s="75" t="s">
        <v>104</v>
      </c>
      <c r="C11" s="76" t="s">
        <v>105</v>
      </c>
      <c r="D11" s="103" t="s">
        <v>140</v>
      </c>
      <c r="E11" s="112">
        <v>30000</v>
      </c>
      <c r="F11" s="41">
        <v>305000</v>
      </c>
      <c r="G11" s="41">
        <v>105000</v>
      </c>
      <c r="H11" s="77"/>
      <c r="I11" s="41">
        <v>60000</v>
      </c>
      <c r="J11" s="77">
        <f t="shared" si="0"/>
        <v>60000</v>
      </c>
      <c r="K11" s="65"/>
      <c r="L11" s="105" t="s">
        <v>171</v>
      </c>
      <c r="M11" s="152"/>
      <c r="N11" s="151"/>
      <c r="O11" s="151"/>
      <c r="P11" s="151"/>
      <c r="Q11" s="151"/>
      <c r="R11" s="151"/>
      <c r="S11" s="151"/>
    </row>
    <row r="12" spans="1:19" ht="20.25" customHeight="1" x14ac:dyDescent="0.25">
      <c r="A12" s="12"/>
      <c r="B12" s="75"/>
      <c r="C12" s="76" t="s">
        <v>44</v>
      </c>
      <c r="D12" s="103"/>
      <c r="E12" s="112">
        <v>50000</v>
      </c>
      <c r="F12" s="41"/>
      <c r="G12" s="77"/>
      <c r="H12" s="77"/>
      <c r="I12" s="41"/>
      <c r="J12" s="77">
        <f t="shared" si="0"/>
        <v>0</v>
      </c>
      <c r="K12" s="65"/>
      <c r="L12" s="67"/>
      <c r="M12" s="113"/>
      <c r="N12" s="115"/>
      <c r="O12" s="115"/>
      <c r="P12" s="115"/>
      <c r="Q12" s="115"/>
      <c r="R12" s="115"/>
      <c r="S12" s="115"/>
    </row>
    <row r="13" spans="1:19" ht="18" customHeight="1" x14ac:dyDescent="0.25">
      <c r="A13" s="12">
        <v>7</v>
      </c>
      <c r="B13" s="78" t="s">
        <v>106</v>
      </c>
      <c r="C13" s="76" t="s">
        <v>107</v>
      </c>
      <c r="D13" s="103" t="s">
        <v>141</v>
      </c>
      <c r="E13" s="112">
        <v>40000</v>
      </c>
      <c r="F13" s="41">
        <v>346000</v>
      </c>
      <c r="G13" s="77">
        <v>76000</v>
      </c>
      <c r="H13" s="77"/>
      <c r="I13" s="41"/>
      <c r="J13" s="77">
        <f t="shared" si="0"/>
        <v>0</v>
      </c>
      <c r="K13" s="65"/>
      <c r="L13" s="67"/>
      <c r="M13" s="48"/>
      <c r="N13" s="66"/>
      <c r="P13" s="120"/>
    </row>
    <row r="14" spans="1:19" ht="13.5" customHeight="1" x14ac:dyDescent="0.25">
      <c r="A14" s="12">
        <v>8</v>
      </c>
      <c r="B14" s="75" t="s">
        <v>134</v>
      </c>
      <c r="C14" s="76" t="s">
        <v>109</v>
      </c>
      <c r="D14" s="103" t="s">
        <v>142</v>
      </c>
      <c r="E14" s="112">
        <v>70000</v>
      </c>
      <c r="F14" s="41">
        <v>98000</v>
      </c>
      <c r="G14" s="77">
        <v>28000</v>
      </c>
      <c r="H14" s="77"/>
      <c r="I14" s="41">
        <v>70000</v>
      </c>
      <c r="J14" s="77">
        <f t="shared" si="0"/>
        <v>70000</v>
      </c>
      <c r="K14" s="65"/>
      <c r="L14" s="105" t="s">
        <v>172</v>
      </c>
      <c r="M14" s="48"/>
      <c r="N14" s="66"/>
    </row>
    <row r="15" spans="1:19" ht="18.75" x14ac:dyDescent="0.25">
      <c r="A15" s="12"/>
      <c r="B15" s="75"/>
      <c r="C15" s="76" t="s">
        <v>110</v>
      </c>
      <c r="D15" s="103"/>
      <c r="E15" s="112">
        <v>50000</v>
      </c>
      <c r="F15" s="41"/>
      <c r="G15" s="77"/>
      <c r="H15" s="77"/>
      <c r="I15" s="41"/>
      <c r="J15" s="77">
        <f t="shared" si="0"/>
        <v>0</v>
      </c>
      <c r="K15" s="65"/>
      <c r="L15" s="67"/>
      <c r="N15" s="66"/>
    </row>
    <row r="16" spans="1:19" ht="18.75" x14ac:dyDescent="0.25">
      <c r="A16" s="12">
        <v>10</v>
      </c>
      <c r="B16" s="75" t="s">
        <v>111</v>
      </c>
      <c r="C16" s="76" t="s">
        <v>112</v>
      </c>
      <c r="D16" s="103" t="s">
        <v>143</v>
      </c>
      <c r="E16" s="112">
        <v>50000</v>
      </c>
      <c r="F16" s="41">
        <v>25000</v>
      </c>
      <c r="G16" s="77">
        <v>25000</v>
      </c>
      <c r="H16" s="77">
        <v>50000</v>
      </c>
      <c r="I16" s="41"/>
      <c r="J16" s="77">
        <f t="shared" si="0"/>
        <v>50000</v>
      </c>
      <c r="K16" s="65" t="s">
        <v>170</v>
      </c>
      <c r="L16" s="67" t="s">
        <v>122</v>
      </c>
      <c r="N16" s="66"/>
    </row>
    <row r="17" spans="1:14" ht="18" customHeight="1" x14ac:dyDescent="0.25">
      <c r="A17" s="12">
        <v>11</v>
      </c>
      <c r="B17" s="68" t="s">
        <v>146</v>
      </c>
      <c r="C17" s="76" t="s">
        <v>114</v>
      </c>
      <c r="D17" s="103" t="s">
        <v>147</v>
      </c>
      <c r="E17" s="112">
        <v>50000</v>
      </c>
      <c r="F17" s="110">
        <v>220000</v>
      </c>
      <c r="G17" s="87">
        <v>70000</v>
      </c>
      <c r="H17" s="77"/>
      <c r="I17" s="41"/>
      <c r="J17" s="77">
        <f t="shared" si="0"/>
        <v>0</v>
      </c>
      <c r="K17" s="65"/>
      <c r="L17" s="67"/>
      <c r="M17" s="48"/>
      <c r="N17" s="66"/>
    </row>
    <row r="18" spans="1:14" ht="18.75" x14ac:dyDescent="0.25">
      <c r="A18" s="12">
        <v>12</v>
      </c>
      <c r="B18" s="80" t="s">
        <v>121</v>
      </c>
      <c r="C18" s="76" t="s">
        <v>115</v>
      </c>
      <c r="D18" s="103" t="s">
        <v>145</v>
      </c>
      <c r="E18" s="112">
        <v>50000</v>
      </c>
      <c r="F18" s="41">
        <v>290000</v>
      </c>
      <c r="G18" s="77">
        <v>40000</v>
      </c>
      <c r="H18" s="77">
        <v>50000</v>
      </c>
      <c r="I18" s="41"/>
      <c r="J18" s="77">
        <f t="shared" si="0"/>
        <v>50000</v>
      </c>
      <c r="K18" s="104" t="s">
        <v>173</v>
      </c>
      <c r="L18" s="67" t="s">
        <v>122</v>
      </c>
      <c r="M18" s="48"/>
      <c r="N18" s="66"/>
    </row>
    <row r="19" spans="1:14" ht="18" customHeight="1" x14ac:dyDescent="0.25">
      <c r="A19" s="12"/>
      <c r="B19" s="75"/>
      <c r="C19" s="76" t="s">
        <v>116</v>
      </c>
      <c r="D19" s="103"/>
      <c r="E19" s="112">
        <v>50000</v>
      </c>
      <c r="F19" s="41"/>
      <c r="G19" s="77"/>
      <c r="H19" s="77"/>
      <c r="I19" s="81"/>
      <c r="J19" s="77">
        <f t="shared" si="0"/>
        <v>0</v>
      </c>
      <c r="K19" s="65"/>
      <c r="L19" s="67"/>
    </row>
    <row r="20" spans="1:14" ht="18.75" x14ac:dyDescent="0.25">
      <c r="A20" s="12">
        <v>13</v>
      </c>
      <c r="B20" s="83" t="s">
        <v>117</v>
      </c>
      <c r="C20" s="82" t="s">
        <v>118</v>
      </c>
      <c r="D20" s="106"/>
      <c r="E20" s="84"/>
      <c r="F20" s="94"/>
      <c r="G20" s="85"/>
      <c r="H20" s="85"/>
      <c r="I20" s="94"/>
      <c r="J20" s="94"/>
      <c r="K20" s="69"/>
      <c r="L20" s="86"/>
    </row>
    <row r="21" spans="1:14" ht="18.75" x14ac:dyDescent="0.25">
      <c r="A21" s="12">
        <v>14</v>
      </c>
      <c r="B21" s="79" t="s">
        <v>113</v>
      </c>
      <c r="C21" s="76" t="s">
        <v>119</v>
      </c>
      <c r="D21" s="103" t="s">
        <v>144</v>
      </c>
      <c r="E21" s="112">
        <v>50000</v>
      </c>
      <c r="F21" s="121">
        <v>510000</v>
      </c>
      <c r="G21" s="126">
        <v>100000</v>
      </c>
      <c r="H21" s="77">
        <v>50000</v>
      </c>
      <c r="I21" s="41">
        <v>20000</v>
      </c>
      <c r="J21" s="77">
        <f t="shared" si="0"/>
        <v>70000</v>
      </c>
      <c r="K21" s="65" t="s">
        <v>174</v>
      </c>
      <c r="L21" s="67" t="s">
        <v>122</v>
      </c>
      <c r="M21" s="48"/>
    </row>
    <row r="22" spans="1:14" ht="18.75" x14ac:dyDescent="0.25">
      <c r="A22" s="153" t="s">
        <v>53</v>
      </c>
      <c r="B22" s="154"/>
      <c r="C22" s="154"/>
      <c r="D22" s="155"/>
      <c r="E22" s="56">
        <f>SUM(E7:E20)</f>
        <v>645000</v>
      </c>
      <c r="F22" s="45">
        <f>SUM(F7:F21)</f>
        <v>2154700</v>
      </c>
      <c r="G22" s="45">
        <f>SUM(G7:G21)</f>
        <v>615200</v>
      </c>
      <c r="H22" s="45">
        <f t="shared" ref="H22:I22" si="1">SUM(H7:H21)</f>
        <v>270000</v>
      </c>
      <c r="I22" s="107">
        <f t="shared" si="1"/>
        <v>235000</v>
      </c>
      <c r="J22" s="45">
        <f>SUM(J7:J21)</f>
        <v>505000</v>
      </c>
      <c r="K22" s="71" t="s">
        <v>166</v>
      </c>
      <c r="L22" s="88" t="s">
        <v>129</v>
      </c>
    </row>
    <row r="23" spans="1:14" x14ac:dyDescent="0.25">
      <c r="F23" s="48"/>
    </row>
    <row r="24" spans="1:14" ht="18.75" x14ac:dyDescent="0.25">
      <c r="A24" s="12">
        <v>4</v>
      </c>
      <c r="B24" s="78" t="s">
        <v>106</v>
      </c>
      <c r="C24" s="76" t="s">
        <v>107</v>
      </c>
      <c r="D24" s="111" t="s">
        <v>141</v>
      </c>
      <c r="E24" s="112">
        <v>40000</v>
      </c>
      <c r="F24" s="156" t="s">
        <v>148</v>
      </c>
      <c r="G24" s="157"/>
      <c r="H24" s="157"/>
      <c r="I24" s="157"/>
      <c r="J24" s="157"/>
      <c r="K24" s="157"/>
      <c r="L24" s="158"/>
    </row>
    <row r="27" spans="1:14" ht="18.75" x14ac:dyDescent="0.25">
      <c r="A27" s="12">
        <v>3</v>
      </c>
      <c r="B27" s="68" t="s">
        <v>133</v>
      </c>
      <c r="C27" s="76" t="s">
        <v>101</v>
      </c>
      <c r="D27" s="103" t="s">
        <v>153</v>
      </c>
      <c r="E27" s="162" t="s">
        <v>154</v>
      </c>
      <c r="F27" s="163"/>
      <c r="G27" s="163"/>
      <c r="H27" s="163"/>
      <c r="I27" s="163"/>
      <c r="J27" s="163"/>
      <c r="K27" s="163"/>
      <c r="L27" s="164"/>
    </row>
    <row r="29" spans="1:14" ht="18.75" x14ac:dyDescent="0.25">
      <c r="A29" s="12">
        <v>11</v>
      </c>
      <c r="B29" s="68" t="s">
        <v>146</v>
      </c>
      <c r="C29" s="76" t="s">
        <v>114</v>
      </c>
      <c r="D29" s="103" t="s">
        <v>147</v>
      </c>
      <c r="E29" s="122">
        <v>165000</v>
      </c>
      <c r="F29" s="87">
        <v>65000</v>
      </c>
      <c r="G29" s="165" t="s">
        <v>155</v>
      </c>
      <c r="H29" s="166"/>
      <c r="I29" s="166"/>
      <c r="J29" s="166"/>
      <c r="K29" s="166"/>
      <c r="L29" s="166"/>
    </row>
    <row r="30" spans="1:14" ht="18.75" x14ac:dyDescent="0.25">
      <c r="A30" s="12">
        <v>14</v>
      </c>
      <c r="B30" s="75" t="s">
        <v>113</v>
      </c>
      <c r="C30" s="76" t="s">
        <v>119</v>
      </c>
      <c r="D30" s="103" t="s">
        <v>144</v>
      </c>
      <c r="E30" s="122">
        <v>455000</v>
      </c>
      <c r="F30" s="123">
        <v>95000</v>
      </c>
      <c r="G30" s="148" t="s">
        <v>156</v>
      </c>
      <c r="H30" s="149"/>
      <c r="I30" s="149"/>
      <c r="J30" s="149"/>
      <c r="K30" s="149"/>
      <c r="L30" s="149"/>
    </row>
  </sheetData>
  <mergeCells count="10">
    <mergeCell ref="A1:L1"/>
    <mergeCell ref="A2:D2"/>
    <mergeCell ref="E2:I2"/>
    <mergeCell ref="E27:L27"/>
    <mergeCell ref="G29:L29"/>
    <mergeCell ref="G30:L30"/>
    <mergeCell ref="M10:O10"/>
    <mergeCell ref="M11:S11"/>
    <mergeCell ref="A22:D22"/>
    <mergeCell ref="F24:L24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H29" sqref="H2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10.2851562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59" t="s">
        <v>158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4" ht="18.75" x14ac:dyDescent="0.3">
      <c r="A2" s="2" t="s">
        <v>0</v>
      </c>
      <c r="E2" s="161" t="s">
        <v>73</v>
      </c>
      <c r="F2" s="161"/>
      <c r="G2" s="161"/>
      <c r="H2" s="161"/>
      <c r="I2" s="161"/>
      <c r="J2" s="161"/>
      <c r="K2" s="161" t="s">
        <v>2</v>
      </c>
      <c r="L2" s="161"/>
    </row>
    <row r="3" spans="1:14" ht="18.75" x14ac:dyDescent="0.3">
      <c r="A3" s="2" t="s">
        <v>3</v>
      </c>
      <c r="E3" s="20"/>
      <c r="F3" s="20"/>
      <c r="G3" s="20"/>
      <c r="H3" s="20" t="s">
        <v>5</v>
      </c>
      <c r="I3" s="20"/>
      <c r="K3" s="151" t="s">
        <v>74</v>
      </c>
      <c r="L3" s="151"/>
    </row>
    <row r="4" spans="1:14" ht="18.75" x14ac:dyDescent="0.3">
      <c r="A4" s="2" t="s">
        <v>7</v>
      </c>
      <c r="D4" s="116" t="s">
        <v>34</v>
      </c>
      <c r="E4" s="116"/>
      <c r="F4" s="116"/>
      <c r="G4" s="116"/>
      <c r="H4" s="116" t="s">
        <v>35</v>
      </c>
      <c r="I4" s="116"/>
      <c r="J4" s="116"/>
      <c r="K4" s="130" t="s">
        <v>67</v>
      </c>
      <c r="L4" s="130"/>
      <c r="M4" s="130"/>
    </row>
    <row r="5" spans="1:14" x14ac:dyDescent="0.25">
      <c r="K5" s="132" t="s">
        <v>68</v>
      </c>
      <c r="L5" s="132"/>
      <c r="M5" s="168"/>
    </row>
    <row r="6" spans="1:14" x14ac:dyDescent="0.25">
      <c r="A6" s="51" t="s">
        <v>10</v>
      </c>
      <c r="B6" s="22" t="s">
        <v>11</v>
      </c>
      <c r="C6" s="22" t="s">
        <v>38</v>
      </c>
      <c r="D6" s="22" t="s">
        <v>19</v>
      </c>
      <c r="E6" s="22" t="s">
        <v>39</v>
      </c>
      <c r="F6" s="22" t="s">
        <v>40</v>
      </c>
      <c r="G6" s="22" t="s">
        <v>80</v>
      </c>
      <c r="H6" s="23" t="s">
        <v>41</v>
      </c>
      <c r="I6" s="22" t="s">
        <v>17</v>
      </c>
      <c r="J6" s="24" t="s">
        <v>42</v>
      </c>
      <c r="K6" s="22" t="s">
        <v>43</v>
      </c>
      <c r="L6" s="24" t="s">
        <v>66</v>
      </c>
      <c r="M6" s="36"/>
    </row>
    <row r="7" spans="1:14" ht="18.75" x14ac:dyDescent="0.25">
      <c r="A7" s="12">
        <v>1</v>
      </c>
      <c r="B7" s="108" t="s">
        <v>86</v>
      </c>
      <c r="C7" s="76" t="s">
        <v>45</v>
      </c>
      <c r="D7" s="98" t="s">
        <v>149</v>
      </c>
      <c r="E7" s="41">
        <v>30000</v>
      </c>
      <c r="F7" s="41">
        <v>110000</v>
      </c>
      <c r="G7" s="41">
        <v>80200</v>
      </c>
      <c r="H7" s="77">
        <v>30000</v>
      </c>
      <c r="I7" s="77"/>
      <c r="J7" s="87">
        <f t="shared" ref="J7:J11" si="0">SUM(H7:I7)</f>
        <v>30000</v>
      </c>
      <c r="K7" s="54" t="s">
        <v>159</v>
      </c>
      <c r="L7" s="100" t="s">
        <v>122</v>
      </c>
      <c r="N7" s="48"/>
    </row>
    <row r="8" spans="1:14" ht="21" x14ac:dyDescent="0.25">
      <c r="A8" s="12">
        <v>2</v>
      </c>
      <c r="B8" s="92" t="s">
        <v>46</v>
      </c>
      <c r="C8" s="76" t="s">
        <v>47</v>
      </c>
      <c r="D8" s="98" t="s">
        <v>135</v>
      </c>
      <c r="E8" s="41">
        <v>30000</v>
      </c>
      <c r="F8" s="41">
        <v>292200</v>
      </c>
      <c r="G8" s="41">
        <v>126000</v>
      </c>
      <c r="H8" s="77">
        <v>30000</v>
      </c>
      <c r="I8" s="41">
        <v>30000</v>
      </c>
      <c r="J8" s="87">
        <f t="shared" si="0"/>
        <v>60000</v>
      </c>
      <c r="K8" s="104" t="s">
        <v>160</v>
      </c>
      <c r="L8" s="124" t="s">
        <v>161</v>
      </c>
      <c r="M8" s="48"/>
    </row>
    <row r="9" spans="1:14" ht="21" x14ac:dyDescent="0.25">
      <c r="A9" s="12">
        <v>3</v>
      </c>
      <c r="B9" s="92" t="s">
        <v>72</v>
      </c>
      <c r="C9" s="76" t="s">
        <v>48</v>
      </c>
      <c r="D9" s="98" t="s">
        <v>136</v>
      </c>
      <c r="E9" s="41">
        <v>35000</v>
      </c>
      <c r="F9" s="41">
        <v>91000</v>
      </c>
      <c r="G9" s="41">
        <v>21000</v>
      </c>
      <c r="H9" s="77">
        <v>35000</v>
      </c>
      <c r="I9" s="77"/>
      <c r="J9" s="87">
        <f t="shared" si="0"/>
        <v>35000</v>
      </c>
      <c r="K9" s="54" t="s">
        <v>162</v>
      </c>
      <c r="L9" s="100" t="s">
        <v>122</v>
      </c>
      <c r="N9" s="48"/>
    </row>
    <row r="10" spans="1:14" ht="21" x14ac:dyDescent="0.25">
      <c r="A10" s="12">
        <v>4</v>
      </c>
      <c r="B10" s="92" t="s">
        <v>50</v>
      </c>
      <c r="C10" s="76" t="s">
        <v>51</v>
      </c>
      <c r="D10" s="99" t="s">
        <v>150</v>
      </c>
      <c r="E10" s="41">
        <v>40000</v>
      </c>
      <c r="F10" s="41">
        <v>74100</v>
      </c>
      <c r="G10" s="41">
        <v>32000</v>
      </c>
      <c r="H10" s="77"/>
      <c r="I10" s="41"/>
      <c r="J10" s="87">
        <f t="shared" si="0"/>
        <v>0</v>
      </c>
      <c r="K10" s="54"/>
      <c r="L10" s="100"/>
      <c r="M10" s="48"/>
    </row>
    <row r="11" spans="1:14" ht="14.25" customHeight="1" x14ac:dyDescent="0.25">
      <c r="A11" s="12"/>
      <c r="B11" s="75"/>
      <c r="C11" s="76" t="s">
        <v>108</v>
      </c>
      <c r="D11" s="99"/>
      <c r="E11" s="41">
        <v>70000</v>
      </c>
      <c r="F11" s="41"/>
      <c r="G11" s="77"/>
      <c r="H11" s="77"/>
      <c r="I11" s="77"/>
      <c r="J11" s="87">
        <f t="shared" si="0"/>
        <v>0</v>
      </c>
      <c r="K11" s="54"/>
      <c r="L11" s="100"/>
    </row>
    <row r="12" spans="1:14" ht="18.75" x14ac:dyDescent="0.25">
      <c r="A12" s="12">
        <v>5</v>
      </c>
      <c r="B12" s="43" t="s">
        <v>81</v>
      </c>
      <c r="C12" s="76" t="s">
        <v>27</v>
      </c>
      <c r="D12" s="99" t="s">
        <v>151</v>
      </c>
      <c r="E12" s="41">
        <v>59200</v>
      </c>
      <c r="F12" s="41">
        <v>59200</v>
      </c>
      <c r="G12" s="50"/>
      <c r="H12" s="77">
        <v>59200</v>
      </c>
      <c r="I12" s="41">
        <v>59200</v>
      </c>
      <c r="J12" s="87">
        <f>SUM(H12:I12)</f>
        <v>118400</v>
      </c>
      <c r="K12" s="54" t="s">
        <v>163</v>
      </c>
      <c r="L12" s="100" t="s">
        <v>131</v>
      </c>
    </row>
    <row r="13" spans="1:14" ht="18.75" x14ac:dyDescent="0.25">
      <c r="A13" s="12">
        <v>6</v>
      </c>
      <c r="B13" s="43" t="s">
        <v>82</v>
      </c>
      <c r="C13" s="76" t="s">
        <v>77</v>
      </c>
      <c r="D13" s="99" t="s">
        <v>137</v>
      </c>
      <c r="E13" s="41">
        <v>59200</v>
      </c>
      <c r="F13" s="50">
        <v>578740</v>
      </c>
      <c r="G13" s="41">
        <v>208640</v>
      </c>
      <c r="H13" s="77"/>
      <c r="I13" s="41"/>
      <c r="J13" s="87">
        <f t="shared" ref="J13:J15" si="1">SUM(H13:I13)</f>
        <v>0</v>
      </c>
      <c r="K13" s="54"/>
      <c r="L13" s="100"/>
      <c r="M13" s="48"/>
      <c r="N13" s="48"/>
    </row>
    <row r="14" spans="1:14" ht="18" customHeight="1" x14ac:dyDescent="0.25">
      <c r="A14" s="12">
        <v>7</v>
      </c>
      <c r="B14" s="109" t="s">
        <v>130</v>
      </c>
      <c r="C14" s="76" t="s">
        <v>90</v>
      </c>
      <c r="D14" s="101" t="s">
        <v>138</v>
      </c>
      <c r="E14" s="112">
        <v>90000</v>
      </c>
      <c r="F14" s="110">
        <v>99000</v>
      </c>
      <c r="G14" s="87">
        <v>9000</v>
      </c>
      <c r="H14" s="77">
        <v>90000</v>
      </c>
      <c r="I14" s="41"/>
      <c r="J14" s="87">
        <f t="shared" si="1"/>
        <v>90000</v>
      </c>
      <c r="K14" s="54" t="s">
        <v>159</v>
      </c>
      <c r="L14" s="100" t="s">
        <v>122</v>
      </c>
      <c r="M14" s="48"/>
      <c r="N14" s="48"/>
    </row>
    <row r="15" spans="1:14" ht="18" customHeight="1" x14ac:dyDescent="0.25">
      <c r="A15" s="12">
        <v>8</v>
      </c>
      <c r="B15" s="109" t="s">
        <v>91</v>
      </c>
      <c r="C15" s="44" t="s">
        <v>52</v>
      </c>
      <c r="D15" s="99"/>
      <c r="E15" s="41">
        <v>20000</v>
      </c>
      <c r="F15" s="41">
        <v>39595</v>
      </c>
      <c r="G15" s="41"/>
      <c r="H15" s="41">
        <v>20000</v>
      </c>
      <c r="I15" s="41"/>
      <c r="J15" s="87">
        <f t="shared" si="1"/>
        <v>20000</v>
      </c>
      <c r="K15" s="54" t="s">
        <v>164</v>
      </c>
      <c r="L15" s="100" t="s">
        <v>165</v>
      </c>
      <c r="M15" s="48"/>
      <c r="N15" s="48"/>
    </row>
    <row r="16" spans="1:14" ht="18" customHeight="1" x14ac:dyDescent="0.25">
      <c r="A16" s="167" t="s">
        <v>53</v>
      </c>
      <c r="B16" s="167"/>
      <c r="C16" s="167"/>
      <c r="D16" s="167"/>
      <c r="E16" s="45">
        <f>SUM(E7:E15)</f>
        <v>433400</v>
      </c>
      <c r="F16" s="56">
        <f>SUM(F7:F15)</f>
        <v>1343835</v>
      </c>
      <c r="G16" s="45">
        <f t="shared" ref="G16" si="2">SUM(G7:G15)</f>
        <v>476840</v>
      </c>
      <c r="H16" s="45">
        <f>SUM(H7:H15)</f>
        <v>264200</v>
      </c>
      <c r="I16" s="45">
        <f t="shared" ref="I16:J16" si="3">SUM(I7:I15)</f>
        <v>89200</v>
      </c>
      <c r="J16" s="45">
        <f t="shared" si="3"/>
        <v>353400</v>
      </c>
      <c r="K16" s="102" t="s">
        <v>166</v>
      </c>
      <c r="L16" s="117" t="s">
        <v>129</v>
      </c>
    </row>
    <row r="17" spans="1:12" ht="18" customHeight="1" x14ac:dyDescent="0.25">
      <c r="A17" s="141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</row>
    <row r="18" spans="1:12" ht="12" customHeight="1" x14ac:dyDescent="0.25"/>
    <row r="19" spans="1:12" ht="16.5" customHeight="1" x14ac:dyDescent="0.25"/>
    <row r="20" spans="1:12" ht="9.75" customHeight="1" x14ac:dyDescent="0.25">
      <c r="F20" s="48"/>
      <c r="G20" s="48"/>
    </row>
    <row r="21" spans="1:12" ht="13.5" customHeight="1" x14ac:dyDescent="0.25">
      <c r="H21" s="48"/>
    </row>
    <row r="22" spans="1:12" ht="8.25" customHeight="1" x14ac:dyDescent="0.25">
      <c r="H22" s="48"/>
    </row>
    <row r="23" spans="1:12" ht="17.25" customHeight="1" x14ac:dyDescent="0.25">
      <c r="J23" s="48"/>
    </row>
    <row r="24" spans="1:12" ht="17.25" customHeight="1" x14ac:dyDescent="0.25"/>
    <row r="25" spans="1:12" ht="9" customHeight="1" x14ac:dyDescent="0.25"/>
    <row r="26" spans="1:12" ht="10.5" customHeight="1" x14ac:dyDescent="0.25"/>
    <row r="28" spans="1:12" ht="12.75" customHeight="1" x14ac:dyDescent="0.25"/>
    <row r="29" spans="1:12" ht="12.75" customHeight="1" x14ac:dyDescent="0.25"/>
    <row r="30" spans="1:12" ht="6" customHeight="1" x14ac:dyDescent="0.25"/>
  </sheetData>
  <mergeCells count="8">
    <mergeCell ref="A16:D16"/>
    <mergeCell ref="A17:L17"/>
    <mergeCell ref="K5:M5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tabSelected="1" workbookViewId="0">
      <selection activeCell="B21" sqref="B21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10" ht="18.75" x14ac:dyDescent="0.25">
      <c r="A1" s="159" t="s">
        <v>179</v>
      </c>
      <c r="B1" s="159"/>
      <c r="C1" s="159"/>
      <c r="D1" s="159"/>
      <c r="E1" s="159"/>
      <c r="F1" s="159"/>
      <c r="G1" s="159"/>
      <c r="H1" s="159"/>
      <c r="I1" s="159"/>
    </row>
    <row r="2" spans="1:10" ht="18.75" x14ac:dyDescent="0.3">
      <c r="A2" s="2" t="s">
        <v>123</v>
      </c>
      <c r="C2" s="20" t="s">
        <v>1</v>
      </c>
      <c r="F2" s="20"/>
      <c r="H2" s="34" t="s">
        <v>2</v>
      </c>
      <c r="I2" s="34"/>
    </row>
    <row r="3" spans="1:10" ht="18.75" x14ac:dyDescent="0.3">
      <c r="A3" s="2" t="s">
        <v>3</v>
      </c>
      <c r="C3" s="20" t="s">
        <v>4</v>
      </c>
      <c r="F3" s="20"/>
      <c r="G3" s="20" t="s">
        <v>5</v>
      </c>
    </row>
    <row r="4" spans="1:10" ht="18.75" x14ac:dyDescent="0.3">
      <c r="A4" s="2" t="s">
        <v>7</v>
      </c>
      <c r="B4" s="33" t="s">
        <v>34</v>
      </c>
      <c r="C4" s="33"/>
      <c r="D4" s="21" t="s">
        <v>65</v>
      </c>
      <c r="G4" s="21"/>
    </row>
    <row r="5" spans="1:10" ht="18.75" x14ac:dyDescent="0.3">
      <c r="C5" s="172" t="s">
        <v>36</v>
      </c>
      <c r="D5" s="172"/>
      <c r="F5" s="172" t="s">
        <v>37</v>
      </c>
      <c r="G5" s="172"/>
      <c r="H5" s="38" t="s">
        <v>67</v>
      </c>
    </row>
    <row r="6" spans="1:10" x14ac:dyDescent="0.25">
      <c r="H6" s="39" t="s">
        <v>68</v>
      </c>
    </row>
    <row r="7" spans="1:10" ht="18.75" x14ac:dyDescent="0.3">
      <c r="A7" s="25" t="s">
        <v>54</v>
      </c>
      <c r="B7" s="25" t="s">
        <v>55</v>
      </c>
      <c r="C7" s="25" t="s">
        <v>56</v>
      </c>
      <c r="D7" s="26">
        <v>0.05</v>
      </c>
      <c r="E7" s="26">
        <v>0.1</v>
      </c>
      <c r="F7" s="27" t="s">
        <v>57</v>
      </c>
      <c r="G7" s="27" t="s">
        <v>58</v>
      </c>
      <c r="H7" s="28" t="s">
        <v>59</v>
      </c>
    </row>
    <row r="8" spans="1:10" ht="18.75" x14ac:dyDescent="0.3">
      <c r="A8" s="46" t="s">
        <v>175</v>
      </c>
      <c r="B8" s="29">
        <v>574200</v>
      </c>
      <c r="C8" s="19"/>
      <c r="D8" s="30"/>
      <c r="E8" s="30">
        <f>B8*0.1</f>
        <v>57420</v>
      </c>
      <c r="F8" s="30">
        <f>(B8+C8)*0.12</f>
        <v>68904</v>
      </c>
      <c r="G8" s="30"/>
      <c r="H8" s="31">
        <f>B8*0.78</f>
        <v>447876</v>
      </c>
    </row>
    <row r="9" spans="1:10" ht="18.75" x14ac:dyDescent="0.3">
      <c r="A9" s="46" t="s">
        <v>176</v>
      </c>
      <c r="B9" s="29">
        <v>985000</v>
      </c>
      <c r="C9" s="19"/>
      <c r="D9" s="30"/>
      <c r="E9" s="30">
        <f>B9*0.1</f>
        <v>98500</v>
      </c>
      <c r="F9" s="30">
        <f>(B9+C9)*0.12</f>
        <v>118200</v>
      </c>
      <c r="G9" s="30"/>
      <c r="H9" s="31">
        <f>B9*0.78</f>
        <v>768300</v>
      </c>
    </row>
    <row r="10" spans="1:10" ht="18.75" x14ac:dyDescent="0.3">
      <c r="A10" s="19" t="s">
        <v>60</v>
      </c>
      <c r="B10" s="19"/>
      <c r="C10" s="29">
        <v>90000</v>
      </c>
      <c r="D10" s="29">
        <f>C10*0.05</f>
        <v>4500</v>
      </c>
      <c r="E10" s="30"/>
      <c r="F10" s="30">
        <f t="shared" ref="F10:F12" si="0">(B10+C10)*0.12</f>
        <v>10800</v>
      </c>
      <c r="G10" s="31">
        <f t="shared" ref="G10:G11" si="1">C10*0.88</f>
        <v>79200</v>
      </c>
      <c r="H10" s="31"/>
    </row>
    <row r="11" spans="1:10" ht="18.75" x14ac:dyDescent="0.3">
      <c r="A11" s="19" t="s">
        <v>61</v>
      </c>
      <c r="B11" s="19"/>
      <c r="C11" s="29">
        <v>270000</v>
      </c>
      <c r="D11" s="29">
        <f>C11*0.05</f>
        <v>13500</v>
      </c>
      <c r="E11" s="30"/>
      <c r="F11" s="30">
        <f t="shared" si="0"/>
        <v>32400</v>
      </c>
      <c r="G11" s="31">
        <f t="shared" si="1"/>
        <v>237600</v>
      </c>
      <c r="H11" s="30"/>
      <c r="J11" s="55"/>
    </row>
    <row r="12" spans="1:10" ht="18.75" x14ac:dyDescent="0.3">
      <c r="A12" s="25" t="s">
        <v>62</v>
      </c>
      <c r="B12" s="32">
        <f>SUM(B8:B11)</f>
        <v>1559200</v>
      </c>
      <c r="C12" s="57">
        <f>SUM(C10:C11)</f>
        <v>360000</v>
      </c>
      <c r="D12" s="31">
        <f>SUM(D10:D11)</f>
        <v>18000</v>
      </c>
      <c r="E12" s="47">
        <f>SUM(E8:E11)</f>
        <v>155920</v>
      </c>
      <c r="F12" s="30">
        <f t="shared" si="0"/>
        <v>230304</v>
      </c>
      <c r="G12" s="31">
        <f>C12*0.88</f>
        <v>316800</v>
      </c>
      <c r="H12" s="31">
        <f>SUM(H8:H11)</f>
        <v>1216176</v>
      </c>
    </row>
    <row r="13" spans="1:10" ht="23.25" x14ac:dyDescent="0.35">
      <c r="A13" s="58" t="s">
        <v>63</v>
      </c>
      <c r="B13" s="31">
        <f>B12+C12</f>
        <v>1919200</v>
      </c>
      <c r="C13" s="59"/>
      <c r="D13" s="173">
        <f>SUM(B13:C13)</f>
        <v>1919200</v>
      </c>
      <c r="E13" s="173"/>
      <c r="F13" s="174"/>
      <c r="G13" s="174"/>
      <c r="H13" s="174"/>
    </row>
    <row r="14" spans="1:10" ht="21" x14ac:dyDescent="0.35">
      <c r="A14" s="58" t="s">
        <v>64</v>
      </c>
      <c r="B14" s="31">
        <f>-(D12+E12)</f>
        <v>-173920</v>
      </c>
      <c r="C14" s="170"/>
      <c r="D14" s="171"/>
      <c r="E14" s="171"/>
      <c r="F14" s="171"/>
      <c r="G14" s="171"/>
      <c r="H14" s="171"/>
    </row>
    <row r="15" spans="1:10" ht="18.75" x14ac:dyDescent="0.3">
      <c r="A15" s="128" t="s">
        <v>180</v>
      </c>
      <c r="B15" s="31">
        <v>-90000</v>
      </c>
      <c r="C15" s="113"/>
      <c r="D15" s="113"/>
      <c r="E15" s="113"/>
      <c r="F15" s="113"/>
      <c r="G15" s="113"/>
      <c r="H15" s="113"/>
    </row>
    <row r="16" spans="1:10" ht="18.75" x14ac:dyDescent="0.3">
      <c r="A16" s="128" t="s">
        <v>181</v>
      </c>
      <c r="B16" s="31">
        <v>-200000</v>
      </c>
      <c r="C16" s="113"/>
      <c r="D16" s="113"/>
      <c r="E16" s="113"/>
      <c r="F16" s="113"/>
      <c r="G16" s="113"/>
      <c r="H16" s="113"/>
    </row>
    <row r="17" spans="1:8" ht="18.75" x14ac:dyDescent="0.3">
      <c r="A17" s="128" t="s">
        <v>182</v>
      </c>
      <c r="B17" s="31">
        <v>-10845</v>
      </c>
      <c r="C17" s="113"/>
      <c r="D17" s="113"/>
      <c r="E17" s="113"/>
      <c r="F17" s="113"/>
      <c r="G17" s="113"/>
      <c r="H17" s="113"/>
    </row>
    <row r="18" spans="1:8" ht="18.75" x14ac:dyDescent="0.3">
      <c r="A18" s="127" t="s">
        <v>178</v>
      </c>
      <c r="B18" s="31">
        <v>-800000</v>
      </c>
      <c r="C18" s="113"/>
      <c r="D18" s="113"/>
      <c r="E18" s="113"/>
      <c r="F18" s="113"/>
      <c r="G18" s="113"/>
      <c r="H18" s="113"/>
    </row>
    <row r="19" spans="1:8" ht="18.75" x14ac:dyDescent="0.3">
      <c r="A19" s="97" t="s">
        <v>177</v>
      </c>
      <c r="B19" s="49">
        <f>B12+B14+B15+B16+B17+B18</f>
        <v>284435</v>
      </c>
      <c r="C19" s="95"/>
      <c r="D19" s="169"/>
      <c r="E19" s="169"/>
      <c r="F19" s="169"/>
      <c r="G19" s="169"/>
      <c r="H19" s="169"/>
    </row>
    <row r="20" spans="1:8" ht="6" customHeight="1" x14ac:dyDescent="0.3">
      <c r="A20" s="36"/>
      <c r="B20" s="36"/>
      <c r="C20" s="96"/>
      <c r="D20" s="95"/>
      <c r="E20" s="95"/>
      <c r="F20" s="95"/>
      <c r="G20" s="95"/>
      <c r="H20" s="95"/>
    </row>
    <row r="21" spans="1:8" ht="18.75" x14ac:dyDescent="0.3">
      <c r="A21" s="20" t="s">
        <v>85</v>
      </c>
      <c r="B21" s="55"/>
    </row>
    <row r="22" spans="1:8" ht="6" customHeight="1" x14ac:dyDescent="0.25"/>
  </sheetData>
  <mergeCells count="7">
    <mergeCell ref="D19:H19"/>
    <mergeCell ref="C14:H14"/>
    <mergeCell ref="A1:I1"/>
    <mergeCell ref="C5:D5"/>
    <mergeCell ref="F5:G5"/>
    <mergeCell ref="D13:E13"/>
    <mergeCell ref="F13:H13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DE MAI 2021</vt:lpstr>
      <vt:lpstr>LOYERS ENCAISSES DE JUIN 2021</vt:lpstr>
      <vt:lpstr>LOYERS ENCAISSES  DE MAI 2021</vt:lpstr>
      <vt:lpstr>BILAN DE JUIN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2021-07-15T12:08:12Z</cp:lastPrinted>
  <dcterms:created xsi:type="dcterms:W3CDTF">2015-04-15T15:36:35Z</dcterms:created>
  <dcterms:modified xsi:type="dcterms:W3CDTF">2021-07-15T12:08:54Z</dcterms:modified>
</cp:coreProperties>
</file>