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28800" windowHeight="12435" activeTab="3"/>
  </bookViews>
  <sheets>
    <sheet name="BAUX DE MARS 2021" sheetId="2" r:id="rId1"/>
    <sheet name="LOYERS ENCAISSES D'AVRIL 2021" sheetId="4" r:id="rId2"/>
    <sheet name="LOYERS ENCAISSES  DE MARS 2021" sheetId="5" r:id="rId3"/>
    <sheet name="BILAN DE MARS 2021" sheetId="3" r:id="rId4"/>
  </sheets>
  <calcPr calcId="152511" iterateDelta="1E-4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18" i="4"/>
  <c r="J17" i="4"/>
  <c r="J16" i="4"/>
  <c r="J14" i="4"/>
  <c r="J13" i="4"/>
  <c r="J11" i="4"/>
  <c r="J10" i="4"/>
  <c r="J9" i="4"/>
  <c r="J8" i="4"/>
  <c r="J7" i="4"/>
  <c r="J22" i="4" s="1"/>
  <c r="J16" i="5" l="1"/>
  <c r="I16" i="5"/>
  <c r="H16" i="5"/>
  <c r="G16" i="5"/>
  <c r="F16" i="5"/>
  <c r="E16" i="5"/>
  <c r="J15" i="5"/>
  <c r="J14" i="5"/>
  <c r="J13" i="5"/>
  <c r="J12" i="5"/>
  <c r="J11" i="5"/>
  <c r="J10" i="5"/>
  <c r="J9" i="5"/>
  <c r="J8" i="5"/>
  <c r="J7" i="5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6" i="3" s="1"/>
  <c r="B13" i="3"/>
  <c r="D13" i="3" s="1"/>
</calcChain>
</file>

<file path=xl/sharedStrings.xml><?xml version="1.0" encoding="utf-8"?>
<sst xmlns="http://schemas.openxmlformats.org/spreadsheetml/2006/main" count="274" uniqueCount="189">
  <si>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</si>
  <si>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</si>
  <si>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</si>
  <si>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</si>
  <si>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</si>
  <si>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</si>
  <si>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</si>
  <si>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</si>
  <si>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</si>
  <si>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</si>
  <si>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</si>
  <si>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</si>
  <si>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</si>
  <si>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</si>
  <si>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</si>
  <si>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</si>
  <si>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</si>
  <si>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</si>
  <si>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</si>
  <si>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</si>
  <si>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</si>
  <si>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</si>
  <si>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</si>
  <si>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</si>
  <si>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</si>
  <si>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</si>
  <si>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</si>
  <si>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</si>
  <si>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</si>
  <si>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</si>
  <si>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</si>
  <si>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</si>
  <si>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</si>
  <si>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</si>
  <si>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</si>
  <si>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</si>
  <si>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</si>
  <si>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</si>
  <si>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</si>
  <si>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</si>
  <si>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</si>
  <si>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</si>
  <si>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</si>
  <si>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</si>
  <si>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</si>
  <si>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</si>
  <si>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</si>
  <si>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</si>
  <si>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</si>
  <si>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</si>
  <si>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</si>
  <si>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</si>
  <si>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</si>
  <si>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</si>
  <si>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</si>
  <si>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</si>
  <si>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</si>
  <si>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</si>
  <si>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</si>
  <si>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</si>
  <si>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</si>
  <si>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</si>
  <si>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</si>
  <si>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</si>
  <si>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</si>
  <si>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</si>
  <si>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</si>
  <si>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</si>
  <si>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</si>
  <si>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</si>
  <si>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</si>
  <si>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</si>
  <si>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</si>
  <si>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</si>
  <si>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</si>
  <si>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</si>
  <si>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</si>
  <si>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</si>
  <si>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</si>
  <si>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</si>
  <si>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</si>
  <si>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</si>
  <si>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</si>
  <si>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</si>
  <si>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</si>
  <si>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</si>
  <si>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</si>
  <si>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</si>
  <si>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</si>
  <si>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</si>
  <si>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</si>
  <si>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</si>
  <si>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</si>
  <si>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</si>
  <si>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</si>
  <si>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</si>
  <si>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</si>
  <si>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</si>
  <si>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</si>
  <si>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</si>
  <si>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</si>
  <si>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</si>
  <si>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</si>
  <si>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41629154-07332890</t>
  </si>
  <si>
    <t>M IRIE BI CLEMENT</t>
  </si>
  <si>
    <t>M1</t>
  </si>
  <si>
    <t>Mlle DIOMANDE STEPHANIE</t>
  </si>
  <si>
    <t>1G3</t>
  </si>
  <si>
    <t xml:space="preserve">FOFANA MOUSSA </t>
  </si>
  <si>
    <t>1D1</t>
  </si>
  <si>
    <t>1D2</t>
  </si>
  <si>
    <t>1G1</t>
  </si>
  <si>
    <t>Mlle TIOTE NAFOUADE</t>
  </si>
  <si>
    <t>1G4</t>
  </si>
  <si>
    <t>OULAÏ KANE AUBIN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</si>
  <si>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</si>
  <si>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</si>
  <si>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</si>
  <si>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</si>
  <si>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</si>
  <si>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</si>
  <si>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</si>
  <si>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</si>
  <si>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</si>
  <si>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</si>
  <si>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</si>
  <si>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</si>
  <si>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</si>
  <si>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</si>
  <si>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</si>
  <si>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</si>
  <si>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</si>
  <si>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</si>
  <si>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</si>
  <si>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ESPECES</t>
  </si>
  <si>
    <t>BAH YOUSSOUF</t>
  </si>
  <si>
    <t>DAOUDA MAH ZOPI ISABELLE</t>
  </si>
  <si>
    <t>AGOOLA AROUNA</t>
  </si>
  <si>
    <t>IL A PAYE 2 MOIS DE CAUTION+UN MOIS D'AVANCE+ COMMISSION CCGIM (280 000 F LE 30/11/2020) + 60 000 F MUTATIION SODECI ET CIE 60 000 F</t>
  </si>
  <si>
    <t>CAUTION GEREE PAR LE CCGIM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</si>
  <si>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</si>
  <si>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</si>
  <si>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0707678755-0153289116</t>
  </si>
  <si>
    <t>0708511244-0709805919</t>
  </si>
  <si>
    <t>0747291598-0101417514</t>
  </si>
  <si>
    <t>0757924621-0102427607</t>
  </si>
  <si>
    <t>0748105959-0102622769</t>
  </si>
  <si>
    <t>0709303686</t>
  </si>
  <si>
    <t>0707744211-0544702857</t>
  </si>
  <si>
    <t>0586276482-0778740950</t>
  </si>
  <si>
    <t>0505238658</t>
  </si>
  <si>
    <t>0748222403-0576751927</t>
  </si>
  <si>
    <t>0767476249-0101531502</t>
  </si>
  <si>
    <t>0749347547-0757739223</t>
  </si>
  <si>
    <t>KOFFI KADIMON AYMAR</t>
  </si>
  <si>
    <t>0748659354</t>
  </si>
  <si>
    <t>A CEDE L'APPARTEMENT A M KOFFI KADIMON AYMAR AU 07 48 65 93 54 A COMPTER DE FEVRIER 2021 POUR 3 MOIS</t>
  </si>
  <si>
    <t>0788209821-0141486103</t>
  </si>
  <si>
    <t>BONKANOU CHRISTOPHE  0749258719 LE 09/10/20</t>
  </si>
  <si>
    <t>YOPOUGON NIANGON ACADEMIE 03/2021</t>
  </si>
  <si>
    <t>BILAN : MOIS DE MARS 2021</t>
  </si>
  <si>
    <t>YOPOUGON NIANGON ACADEMIE 04/2021</t>
  </si>
  <si>
    <t xml:space="preserve">REMBOURSEMENT LOYER 1D2 01/2021 </t>
  </si>
  <si>
    <t xml:space="preserve">REGULARISATION DU LOYER 01/2021 RECU LE 02/01/2021 PAR ORANGE ET NON ENREGISTRE </t>
  </si>
  <si>
    <t>RELEVE MENSUEL DES BAUX : MOIS DE MARS 2021</t>
  </si>
  <si>
    <t>ETAT DES ENCAISSEMENTS : MOIS  DE MARS 2021</t>
  </si>
  <si>
    <t>0757689322-0504538804</t>
  </si>
  <si>
    <t>09/04/21</t>
  </si>
  <si>
    <t>13/04/21</t>
  </si>
  <si>
    <t>0140445986-0777784402</t>
  </si>
  <si>
    <t>12/04/21</t>
  </si>
  <si>
    <t>MOOV</t>
  </si>
  <si>
    <t>15/04/21</t>
  </si>
  <si>
    <t>BACI</t>
  </si>
  <si>
    <t>0708142622-0143001639</t>
  </si>
  <si>
    <t>24/03/21 BHCI</t>
  </si>
  <si>
    <t>07/04/21</t>
  </si>
  <si>
    <t>01/04/21</t>
  </si>
  <si>
    <t>A LIBERE L'APPARTEMENT FIN FEVRIER 2021 - Mlle KONATE MADOUSSOU 0777097942</t>
  </si>
  <si>
    <t>ETAT DES ENCAISSEMENTS : MOIS D'AVRIL 2021</t>
  </si>
  <si>
    <t>16/03/21 ORANGE</t>
  </si>
  <si>
    <t>0151142082-0170083456</t>
  </si>
  <si>
    <t>10/04/21</t>
  </si>
  <si>
    <t>0103410768-0574020624</t>
  </si>
  <si>
    <t>06/04/21</t>
  </si>
  <si>
    <t>17/03/21 MTN</t>
  </si>
  <si>
    <t>19/03/21 ORANGE</t>
  </si>
  <si>
    <t>KOUAO AMENAN CLARISSE Gde Sœur RC4 0574020624</t>
  </si>
  <si>
    <t>TOTAL VERSE LE 15/04/2021 A LA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</si>
</sst>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13" fillId="2" borderId="9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6" fillId="0" borderId="8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G12" sqref="G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4" t="s">
        <v>164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"/>
    </row>
    <row r="2" spans="1:12" x14ac:dyDescent="0.25">
      <c r="A2" s="2" t="s">
        <v>87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5" t="s">
        <v>6</v>
      </c>
      <c r="K3" s="125"/>
      <c r="L3" s="125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5" t="s">
        <v>67</v>
      </c>
      <c r="K4" s="125"/>
      <c r="L4" s="125"/>
    </row>
    <row r="5" spans="1:12" ht="18.75" x14ac:dyDescent="0.3">
      <c r="A5" s="92"/>
      <c r="J5" s="127" t="s">
        <v>68</v>
      </c>
      <c r="K5" s="127"/>
      <c r="L5" s="127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6" t="s">
        <v>19</v>
      </c>
      <c r="K6" s="126"/>
      <c r="L6" s="91" t="s">
        <v>20</v>
      </c>
    </row>
    <row r="7" spans="1:12" ht="15" customHeight="1" x14ac:dyDescent="0.25">
      <c r="A7" s="8">
        <v>1</v>
      </c>
      <c r="B7" s="7" t="s">
        <v>78</v>
      </c>
      <c r="C7" s="42" t="s">
        <v>28</v>
      </c>
      <c r="D7" s="8">
        <v>44521</v>
      </c>
      <c r="E7" s="35" t="s">
        <v>29</v>
      </c>
      <c r="F7" s="90" t="s">
        <v>30</v>
      </c>
      <c r="G7" s="8">
        <v>90000</v>
      </c>
      <c r="H7" s="13"/>
      <c r="I7" s="8"/>
      <c r="J7" s="11"/>
      <c r="K7" s="11"/>
      <c r="L7" s="90" t="s">
        <v>31</v>
      </c>
    </row>
    <row r="8" spans="1:12" ht="15.75" customHeight="1" x14ac:dyDescent="0.25">
      <c r="A8" s="8">
        <v>2</v>
      </c>
      <c r="B8" s="7" t="s">
        <v>69</v>
      </c>
      <c r="C8" s="42" t="s">
        <v>22</v>
      </c>
      <c r="D8" s="8">
        <v>67664</v>
      </c>
      <c r="E8" s="35" t="s">
        <v>23</v>
      </c>
      <c r="F8" s="90"/>
      <c r="G8" s="8">
        <v>90000</v>
      </c>
      <c r="H8" s="13"/>
      <c r="I8" s="8"/>
      <c r="J8" s="73" t="s">
        <v>70</v>
      </c>
      <c r="K8" s="73" t="s">
        <v>71</v>
      </c>
      <c r="L8" s="90" t="s">
        <v>32</v>
      </c>
    </row>
    <row r="9" spans="1:12" ht="15.75" customHeight="1" x14ac:dyDescent="0.25">
      <c r="A9" s="8">
        <v>3</v>
      </c>
      <c r="B9" s="7" t="s">
        <v>21</v>
      </c>
      <c r="C9" s="42" t="s">
        <v>22</v>
      </c>
      <c r="D9" s="8">
        <v>61145</v>
      </c>
      <c r="E9" s="9" t="s">
        <v>23</v>
      </c>
      <c r="F9" s="90" t="s">
        <v>24</v>
      </c>
      <c r="G9" s="8">
        <v>70000</v>
      </c>
      <c r="H9" s="10"/>
      <c r="I9" s="11"/>
      <c r="J9" s="73" t="s">
        <v>25</v>
      </c>
      <c r="K9" s="51"/>
      <c r="L9" s="12" t="s">
        <v>26</v>
      </c>
    </row>
    <row r="10" spans="1:12" ht="15" customHeight="1" x14ac:dyDescent="0.25">
      <c r="A10" s="8">
        <v>4</v>
      </c>
      <c r="B10" s="14" t="s">
        <v>91</v>
      </c>
      <c r="C10" s="42" t="s">
        <v>92</v>
      </c>
      <c r="D10" s="8"/>
      <c r="E10" s="35" t="s">
        <v>93</v>
      </c>
      <c r="F10" s="90"/>
      <c r="G10" s="8">
        <v>110000</v>
      </c>
      <c r="H10" s="52"/>
      <c r="I10" s="53"/>
      <c r="J10" s="71" t="s">
        <v>94</v>
      </c>
      <c r="K10" s="71" t="s">
        <v>95</v>
      </c>
      <c r="L10" s="90" t="s">
        <v>52</v>
      </c>
    </row>
    <row r="11" spans="1:12" ht="15" customHeight="1" x14ac:dyDescent="0.25">
      <c r="A11" s="128" t="s">
        <v>33</v>
      </c>
      <c r="B11" s="129"/>
      <c r="C11" s="129"/>
      <c r="D11" s="129"/>
      <c r="E11" s="129"/>
      <c r="F11" s="130"/>
      <c r="G11" s="61">
        <f>SUM(G7:G10)</f>
        <v>360000</v>
      </c>
      <c r="H11" s="62"/>
      <c r="I11" s="61"/>
      <c r="J11" s="15"/>
      <c r="K11" s="15"/>
    </row>
    <row r="12" spans="1:12" ht="15" customHeight="1" x14ac:dyDescent="0.25">
      <c r="A12" s="131" t="s">
        <v>79</v>
      </c>
      <c r="B12" s="132"/>
      <c r="C12" s="132"/>
      <c r="D12" s="132"/>
      <c r="E12" s="132"/>
      <c r="F12" s="133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1" t="s">
        <v>83</v>
      </c>
      <c r="B13" s="132"/>
      <c r="C13" s="132"/>
      <c r="D13" s="132"/>
      <c r="E13" s="132"/>
      <c r="F13" s="133"/>
      <c r="G13" s="37">
        <f>SUM(G11:G12)</f>
        <v>316800</v>
      </c>
      <c r="H13" s="17"/>
      <c r="I13" s="18"/>
      <c r="J13" s="15"/>
      <c r="K13" s="15"/>
    </row>
    <row r="14" spans="1:12" ht="15" customHeight="1" x14ac:dyDescent="0.25">
      <c r="A14" s="140" t="s">
        <v>84</v>
      </c>
      <c r="B14" s="141"/>
      <c r="C14" s="141"/>
      <c r="D14" s="141"/>
      <c r="E14" s="141"/>
      <c r="F14" s="142"/>
      <c r="G14" s="37">
        <f>G11*-0.05</f>
        <v>-18000</v>
      </c>
      <c r="H14" s="37"/>
      <c r="I14" s="63"/>
      <c r="J14" s="64"/>
    </row>
    <row r="15" spans="1:12" ht="15.75" customHeight="1" x14ac:dyDescent="0.25"/>
    <row r="16" spans="1:12" ht="15.75" x14ac:dyDescent="0.25">
      <c r="A16" s="8">
        <v>6</v>
      </c>
      <c r="B16" s="14" t="s">
        <v>91</v>
      </c>
      <c r="C16" s="42" t="s">
        <v>92</v>
      </c>
      <c r="D16" s="8"/>
      <c r="E16" s="35" t="s">
        <v>93</v>
      </c>
      <c r="F16" s="134" t="s">
        <v>96</v>
      </c>
      <c r="G16" s="134"/>
      <c r="H16" s="134"/>
      <c r="I16" s="134"/>
      <c r="J16" s="134"/>
      <c r="K16" s="134"/>
      <c r="L16" s="134"/>
    </row>
    <row r="17" spans="1:12" ht="15.75" customHeight="1" x14ac:dyDescent="0.25">
      <c r="A17" s="135" t="s">
        <v>126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ht="9" customHeight="1" x14ac:dyDescent="0.25"/>
    <row r="19" spans="1:12" ht="15.75" x14ac:dyDescent="0.25">
      <c r="A19" s="137" t="s">
        <v>129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9"/>
    </row>
    <row r="20" spans="1:12" ht="9" customHeight="1" x14ac:dyDescent="0.25"/>
    <row r="21" spans="1:12" ht="19.5" customHeight="1" x14ac:dyDescent="0.25">
      <c r="A21" s="8">
        <v>5</v>
      </c>
      <c r="B21" s="14" t="s">
        <v>75</v>
      </c>
      <c r="C21" s="42" t="s">
        <v>28</v>
      </c>
      <c r="D21" s="8">
        <v>48716</v>
      </c>
      <c r="E21" s="35" t="s">
        <v>29</v>
      </c>
      <c r="F21" s="90" t="s">
        <v>76</v>
      </c>
      <c r="G21" s="8">
        <v>90000</v>
      </c>
      <c r="H21" s="8"/>
      <c r="I21" s="40"/>
      <c r="J21" s="73" t="s">
        <v>88</v>
      </c>
      <c r="K21" s="73" t="s">
        <v>89</v>
      </c>
      <c r="L21" s="90" t="s">
        <v>90</v>
      </c>
    </row>
    <row r="22" spans="1:12" x14ac:dyDescent="0.25">
      <c r="A22" s="136" t="s">
        <v>127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</row>
    <row r="23" spans="1:12" x14ac:dyDescent="0.25">
      <c r="A23" s="125" t="s">
        <v>128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</row>
    <row r="24" spans="1:12" ht="15.75" x14ac:dyDescent="0.25">
      <c r="A24" s="137" t="s">
        <v>130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H25" sqref="H25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1.42578125" customWidth="1"/>
    <col min="11" max="11" width="8.28515625" customWidth="1"/>
    <col min="12" max="12" width="12.5703125" customWidth="1"/>
  </cols>
  <sheetData>
    <row r="1" spans="1:19" ht="20.25" customHeight="1" x14ac:dyDescent="0.25">
      <c r="A1" s="164" t="s">
        <v>179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9" ht="18.75" x14ac:dyDescent="0.3">
      <c r="A2" s="165" t="s">
        <v>0</v>
      </c>
      <c r="B2" s="165"/>
      <c r="C2" s="165"/>
      <c r="D2" s="165"/>
      <c r="E2" s="166" t="s">
        <v>73</v>
      </c>
      <c r="F2" s="166"/>
      <c r="G2" s="166"/>
      <c r="H2" s="166"/>
      <c r="I2" s="166"/>
      <c r="J2" s="115"/>
      <c r="K2" s="115" t="s">
        <v>2</v>
      </c>
      <c r="L2" s="115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13" t="s">
        <v>74</v>
      </c>
      <c r="L3" s="113"/>
    </row>
    <row r="4" spans="1:19" ht="18.75" x14ac:dyDescent="0.3">
      <c r="A4" s="2" t="s">
        <v>7</v>
      </c>
      <c r="D4" s="115" t="s">
        <v>34</v>
      </c>
      <c r="E4" s="115"/>
      <c r="F4" s="115"/>
      <c r="G4" s="115"/>
      <c r="H4" s="115" t="s">
        <v>35</v>
      </c>
      <c r="I4" s="115"/>
      <c r="J4" s="115"/>
      <c r="K4" s="112" t="s">
        <v>67</v>
      </c>
      <c r="L4" s="112"/>
      <c r="M4" s="112"/>
    </row>
    <row r="5" spans="1:19" x14ac:dyDescent="0.25">
      <c r="K5" s="117" t="s">
        <v>68</v>
      </c>
      <c r="L5" s="117"/>
      <c r="M5" s="117"/>
    </row>
    <row r="6" spans="1:19" x14ac:dyDescent="0.25">
      <c r="A6" s="74" t="s">
        <v>10</v>
      </c>
      <c r="B6" s="75" t="s">
        <v>11</v>
      </c>
      <c r="C6" s="75" t="s">
        <v>97</v>
      </c>
      <c r="D6" s="75" t="s">
        <v>19</v>
      </c>
      <c r="E6" s="22" t="s">
        <v>39</v>
      </c>
      <c r="F6" s="75" t="s">
        <v>40</v>
      </c>
      <c r="G6" s="75" t="s">
        <v>80</v>
      </c>
      <c r="H6" s="23" t="s">
        <v>41</v>
      </c>
      <c r="I6" s="75" t="s">
        <v>17</v>
      </c>
      <c r="J6" s="75" t="s">
        <v>98</v>
      </c>
      <c r="K6" s="75" t="s">
        <v>43</v>
      </c>
      <c r="L6" s="75" t="s">
        <v>66</v>
      </c>
      <c r="M6" s="36"/>
      <c r="N6" s="65"/>
    </row>
    <row r="7" spans="1:19" ht="12.75" customHeight="1" x14ac:dyDescent="0.25">
      <c r="A7" s="12">
        <v>1</v>
      </c>
      <c r="B7" s="76" t="s">
        <v>99</v>
      </c>
      <c r="C7" s="77" t="s">
        <v>100</v>
      </c>
      <c r="D7" s="105" t="s">
        <v>147</v>
      </c>
      <c r="E7" s="114">
        <v>35000</v>
      </c>
      <c r="F7" s="41">
        <v>209500</v>
      </c>
      <c r="G7" s="78">
        <v>70000</v>
      </c>
      <c r="H7" s="41"/>
      <c r="I7" s="41">
        <v>35000</v>
      </c>
      <c r="J7" s="78">
        <f t="shared" ref="J7:J9" si="0">H7+I7</f>
        <v>35000</v>
      </c>
      <c r="K7" s="106"/>
      <c r="L7" s="107" t="s">
        <v>180</v>
      </c>
      <c r="M7" s="48"/>
      <c r="N7" s="67"/>
    </row>
    <row r="8" spans="1:19" ht="14.25" customHeight="1" x14ac:dyDescent="0.25">
      <c r="A8" s="12">
        <v>2</v>
      </c>
      <c r="B8" s="76" t="s">
        <v>135</v>
      </c>
      <c r="C8" s="77" t="s">
        <v>49</v>
      </c>
      <c r="D8" s="105" t="s">
        <v>181</v>
      </c>
      <c r="E8" s="114">
        <v>50000</v>
      </c>
      <c r="F8" s="41"/>
      <c r="G8" s="78"/>
      <c r="H8" s="78">
        <v>50000</v>
      </c>
      <c r="I8" s="41"/>
      <c r="J8" s="78">
        <f t="shared" si="0"/>
        <v>50000</v>
      </c>
      <c r="K8" s="66" t="s">
        <v>182</v>
      </c>
      <c r="L8" s="68" t="s">
        <v>124</v>
      </c>
      <c r="N8" s="67"/>
    </row>
    <row r="9" spans="1:19" ht="14.25" customHeight="1" x14ac:dyDescent="0.25">
      <c r="A9" s="12">
        <v>3</v>
      </c>
      <c r="B9" s="69" t="s">
        <v>136</v>
      </c>
      <c r="C9" s="77" t="s">
        <v>101</v>
      </c>
      <c r="D9" s="105" t="s">
        <v>183</v>
      </c>
      <c r="E9" s="114">
        <v>50000</v>
      </c>
      <c r="F9" s="41">
        <v>5000</v>
      </c>
      <c r="G9" s="78">
        <v>5000</v>
      </c>
      <c r="H9" s="78">
        <v>50000</v>
      </c>
      <c r="I9" s="41"/>
      <c r="J9" s="78">
        <f t="shared" si="0"/>
        <v>50000</v>
      </c>
      <c r="K9" s="66" t="s">
        <v>170</v>
      </c>
      <c r="L9" s="68" t="s">
        <v>171</v>
      </c>
      <c r="N9" s="67"/>
    </row>
    <row r="10" spans="1:19" ht="17.25" customHeight="1" x14ac:dyDescent="0.25">
      <c r="A10" s="12">
        <v>4</v>
      </c>
      <c r="B10" s="95" t="s">
        <v>121</v>
      </c>
      <c r="C10" s="77" t="s">
        <v>102</v>
      </c>
      <c r="D10" s="105" t="s">
        <v>103</v>
      </c>
      <c r="E10" s="114">
        <v>70000</v>
      </c>
      <c r="F10" s="41">
        <v>74200</v>
      </c>
      <c r="G10" s="78">
        <v>74200</v>
      </c>
      <c r="H10" s="78">
        <v>70000</v>
      </c>
      <c r="I10" s="41"/>
      <c r="J10" s="78">
        <f>H10+I10</f>
        <v>70000</v>
      </c>
      <c r="K10" s="66" t="s">
        <v>184</v>
      </c>
      <c r="L10" s="68" t="s">
        <v>124</v>
      </c>
      <c r="M10" s="143"/>
      <c r="N10" s="144"/>
      <c r="O10" s="144"/>
    </row>
    <row r="11" spans="1:19" ht="17.25" customHeight="1" x14ac:dyDescent="0.25">
      <c r="A11" s="12">
        <v>5</v>
      </c>
      <c r="B11" s="76" t="s">
        <v>104</v>
      </c>
      <c r="C11" s="77" t="s">
        <v>105</v>
      </c>
      <c r="D11" s="105" t="s">
        <v>148</v>
      </c>
      <c r="E11" s="114">
        <v>30000</v>
      </c>
      <c r="F11" s="41">
        <v>269000</v>
      </c>
      <c r="G11" s="78">
        <v>99000</v>
      </c>
      <c r="H11" s="78"/>
      <c r="I11" s="41">
        <v>30000</v>
      </c>
      <c r="J11" s="78">
        <f t="shared" ref="J11:J21" si="1">H11+I11</f>
        <v>30000</v>
      </c>
      <c r="K11" s="66"/>
      <c r="L11" s="108" t="s">
        <v>185</v>
      </c>
      <c r="M11" s="153"/>
      <c r="N11" s="144"/>
      <c r="O11" s="144"/>
      <c r="P11" s="144"/>
      <c r="Q11" s="144"/>
      <c r="R11" s="144"/>
      <c r="S11" s="144"/>
    </row>
    <row r="12" spans="1:19" ht="20.25" customHeight="1" x14ac:dyDescent="0.25">
      <c r="A12" s="12"/>
      <c r="B12" s="76"/>
      <c r="C12" s="77" t="s">
        <v>44</v>
      </c>
      <c r="D12" s="105"/>
      <c r="E12" s="114">
        <v>50000</v>
      </c>
      <c r="F12" s="41"/>
      <c r="G12" s="78"/>
      <c r="H12" s="78"/>
      <c r="I12" s="41"/>
      <c r="J12" s="78"/>
      <c r="K12" s="66"/>
      <c r="L12" s="68"/>
      <c r="M12" s="118"/>
      <c r="N12" s="113"/>
      <c r="O12" s="113"/>
      <c r="P12" s="113"/>
      <c r="Q12" s="113"/>
      <c r="R12" s="113"/>
      <c r="S12" s="113"/>
    </row>
    <row r="13" spans="1:19" ht="18" customHeight="1" x14ac:dyDescent="0.25">
      <c r="A13" s="12">
        <v>7</v>
      </c>
      <c r="B13" s="79" t="s">
        <v>106</v>
      </c>
      <c r="C13" s="77" t="s">
        <v>107</v>
      </c>
      <c r="D13" s="105" t="s">
        <v>149</v>
      </c>
      <c r="E13" s="114">
        <v>40000</v>
      </c>
      <c r="F13" s="41">
        <v>352000</v>
      </c>
      <c r="G13" s="78">
        <v>72000</v>
      </c>
      <c r="H13" s="78">
        <v>40000</v>
      </c>
      <c r="I13" s="41"/>
      <c r="J13" s="78">
        <f t="shared" si="1"/>
        <v>40000</v>
      </c>
      <c r="K13" s="66" t="s">
        <v>170</v>
      </c>
      <c r="L13" s="68" t="s">
        <v>124</v>
      </c>
      <c r="M13" s="48"/>
      <c r="N13" s="67"/>
    </row>
    <row r="14" spans="1:19" ht="13.5" customHeight="1" x14ac:dyDescent="0.25">
      <c r="A14" s="12">
        <v>8</v>
      </c>
      <c r="B14" s="76" t="s">
        <v>137</v>
      </c>
      <c r="C14" s="77" t="s">
        <v>110</v>
      </c>
      <c r="D14" s="105" t="s">
        <v>150</v>
      </c>
      <c r="E14" s="114">
        <v>70000</v>
      </c>
      <c r="F14" s="41">
        <v>84000</v>
      </c>
      <c r="G14" s="78">
        <v>14000</v>
      </c>
      <c r="H14" s="78"/>
      <c r="I14" s="41">
        <v>70000</v>
      </c>
      <c r="J14" s="78">
        <f t="shared" si="1"/>
        <v>70000</v>
      </c>
      <c r="K14" s="66"/>
      <c r="L14" s="94" t="s">
        <v>186</v>
      </c>
      <c r="M14" s="48"/>
      <c r="N14" s="67"/>
    </row>
    <row r="15" spans="1:19" ht="18.75" x14ac:dyDescent="0.25">
      <c r="A15" s="12"/>
      <c r="B15" s="76"/>
      <c r="C15" s="77" t="s">
        <v>111</v>
      </c>
      <c r="D15" s="105"/>
      <c r="E15" s="114">
        <v>50000</v>
      </c>
      <c r="F15" s="41"/>
      <c r="G15" s="78"/>
      <c r="H15" s="78"/>
      <c r="I15" s="41"/>
      <c r="J15" s="78"/>
      <c r="K15" s="66"/>
      <c r="L15" s="68"/>
      <c r="N15" s="67"/>
    </row>
    <row r="16" spans="1:19" ht="18.75" x14ac:dyDescent="0.25">
      <c r="A16" s="12">
        <v>10</v>
      </c>
      <c r="B16" s="76" t="s">
        <v>112</v>
      </c>
      <c r="C16" s="77" t="s">
        <v>113</v>
      </c>
      <c r="D16" s="105" t="s">
        <v>151</v>
      </c>
      <c r="E16" s="114">
        <v>50000</v>
      </c>
      <c r="F16" s="41">
        <v>20000</v>
      </c>
      <c r="G16" s="78">
        <v>20000</v>
      </c>
      <c r="H16" s="78">
        <v>50000</v>
      </c>
      <c r="I16" s="41"/>
      <c r="J16" s="78">
        <f t="shared" si="1"/>
        <v>50000</v>
      </c>
      <c r="K16" s="66" t="s">
        <v>182</v>
      </c>
      <c r="L16" s="68" t="s">
        <v>124</v>
      </c>
      <c r="N16" s="67"/>
    </row>
    <row r="17" spans="1:14" ht="18" customHeight="1" x14ac:dyDescent="0.25">
      <c r="A17" s="12">
        <v>11</v>
      </c>
      <c r="B17" s="80" t="s">
        <v>114</v>
      </c>
      <c r="C17" s="77" t="s">
        <v>115</v>
      </c>
      <c r="D17" s="105" t="s">
        <v>152</v>
      </c>
      <c r="E17" s="114">
        <v>50000</v>
      </c>
      <c r="F17" s="41">
        <v>400000</v>
      </c>
      <c r="G17" s="78">
        <v>35000</v>
      </c>
      <c r="H17" s="78">
        <v>0</v>
      </c>
      <c r="I17" s="41"/>
      <c r="J17" s="78">
        <f t="shared" si="1"/>
        <v>0</v>
      </c>
      <c r="K17" s="66"/>
      <c r="L17" s="68"/>
      <c r="M17" s="48"/>
      <c r="N17" s="67"/>
    </row>
    <row r="18" spans="1:14" ht="18.75" x14ac:dyDescent="0.25">
      <c r="A18" s="12">
        <v>12</v>
      </c>
      <c r="B18" s="81" t="s">
        <v>122</v>
      </c>
      <c r="C18" s="77" t="s">
        <v>116</v>
      </c>
      <c r="D18" s="105" t="s">
        <v>153</v>
      </c>
      <c r="E18" s="114">
        <v>50000</v>
      </c>
      <c r="F18" s="41">
        <v>285000</v>
      </c>
      <c r="G18" s="78">
        <v>35000</v>
      </c>
      <c r="H18" s="78">
        <v>0</v>
      </c>
      <c r="I18" s="41"/>
      <c r="J18" s="78">
        <f t="shared" si="1"/>
        <v>0</v>
      </c>
      <c r="K18" s="66"/>
      <c r="L18" s="68"/>
      <c r="M18" s="48"/>
      <c r="N18" s="67"/>
    </row>
    <row r="19" spans="1:14" ht="18" customHeight="1" x14ac:dyDescent="0.25">
      <c r="A19" s="12"/>
      <c r="B19" s="76"/>
      <c r="C19" s="77" t="s">
        <v>117</v>
      </c>
      <c r="D19" s="105"/>
      <c r="E19" s="114">
        <v>50000</v>
      </c>
      <c r="F19" s="41"/>
      <c r="G19" s="78"/>
      <c r="H19" s="78"/>
      <c r="I19" s="82"/>
      <c r="J19" s="78"/>
      <c r="K19" s="66"/>
      <c r="L19" s="68"/>
    </row>
    <row r="20" spans="1:14" ht="18.75" x14ac:dyDescent="0.25">
      <c r="A20" s="12">
        <v>13</v>
      </c>
      <c r="B20" s="84" t="s">
        <v>118</v>
      </c>
      <c r="C20" s="83" t="s">
        <v>119</v>
      </c>
      <c r="D20" s="109"/>
      <c r="E20" s="85"/>
      <c r="F20" s="96"/>
      <c r="G20" s="86"/>
      <c r="H20" s="86"/>
      <c r="I20" s="96"/>
      <c r="J20" s="96"/>
      <c r="K20" s="70"/>
      <c r="L20" s="87"/>
    </row>
    <row r="21" spans="1:14" ht="18.75" x14ac:dyDescent="0.25">
      <c r="A21" s="12">
        <v>14</v>
      </c>
      <c r="B21" s="69" t="s">
        <v>154</v>
      </c>
      <c r="C21" s="77" t="s">
        <v>120</v>
      </c>
      <c r="D21" s="105" t="s">
        <v>155</v>
      </c>
      <c r="E21" s="114">
        <v>50000</v>
      </c>
      <c r="F21" s="122">
        <v>95000</v>
      </c>
      <c r="G21" s="88">
        <v>45000</v>
      </c>
      <c r="H21" s="78">
        <v>50000</v>
      </c>
      <c r="I21" s="41"/>
      <c r="J21" s="78">
        <f t="shared" si="1"/>
        <v>50000</v>
      </c>
      <c r="K21" s="66" t="s">
        <v>182</v>
      </c>
      <c r="L21" s="68" t="s">
        <v>124</v>
      </c>
      <c r="M21" s="48"/>
    </row>
    <row r="22" spans="1:14" ht="18.75" x14ac:dyDescent="0.25">
      <c r="A22" s="154" t="s">
        <v>53</v>
      </c>
      <c r="B22" s="155"/>
      <c r="C22" s="155"/>
      <c r="D22" s="156"/>
      <c r="E22" s="57">
        <f>SUM(E7:E21)</f>
        <v>695000</v>
      </c>
      <c r="F22" s="45">
        <f>SUM(F7:F21)</f>
        <v>1793700</v>
      </c>
      <c r="G22" s="45">
        <f>SUM(G7:G21)</f>
        <v>469200</v>
      </c>
      <c r="H22" s="45">
        <f>SUM(H7:H21)</f>
        <v>310000</v>
      </c>
      <c r="I22" s="110">
        <f t="shared" ref="I22:J22" si="2">SUM(I7:I21)</f>
        <v>135000</v>
      </c>
      <c r="J22" s="45">
        <f t="shared" si="2"/>
        <v>445000</v>
      </c>
      <c r="K22" s="72" t="s">
        <v>172</v>
      </c>
      <c r="L22" s="89" t="s">
        <v>131</v>
      </c>
    </row>
    <row r="23" spans="1:14" x14ac:dyDescent="0.25">
      <c r="F23" s="48"/>
    </row>
    <row r="24" spans="1:14" ht="18.75" x14ac:dyDescent="0.25">
      <c r="A24" s="12">
        <v>4</v>
      </c>
      <c r="B24" s="79" t="s">
        <v>106</v>
      </c>
      <c r="C24" s="77" t="s">
        <v>107</v>
      </c>
      <c r="D24" s="123" t="s">
        <v>149</v>
      </c>
      <c r="E24" s="114">
        <v>40000</v>
      </c>
      <c r="F24" s="157" t="s">
        <v>158</v>
      </c>
      <c r="G24" s="158"/>
      <c r="H24" s="158"/>
      <c r="I24" s="158"/>
      <c r="J24" s="158"/>
      <c r="K24" s="158"/>
      <c r="L24" s="159"/>
    </row>
    <row r="26" spans="1:14" ht="18.75" x14ac:dyDescent="0.25">
      <c r="B26" s="76" t="s">
        <v>137</v>
      </c>
      <c r="C26" s="77" t="s">
        <v>110</v>
      </c>
      <c r="D26" s="160" t="s">
        <v>138</v>
      </c>
      <c r="E26" s="161"/>
      <c r="F26" s="161"/>
      <c r="G26" s="161"/>
      <c r="H26" s="161"/>
      <c r="I26" s="161"/>
      <c r="J26" s="161"/>
      <c r="K26" s="161"/>
      <c r="L26" s="162"/>
    </row>
    <row r="27" spans="1:14" x14ac:dyDescent="0.25">
      <c r="B27" s="125" t="s">
        <v>139</v>
      </c>
      <c r="C27" s="125"/>
      <c r="D27" s="125"/>
      <c r="E27" s="125"/>
      <c r="F27" s="125"/>
      <c r="G27" s="125"/>
      <c r="H27" s="125"/>
      <c r="I27" s="125"/>
      <c r="J27" s="125"/>
      <c r="K27" s="125"/>
      <c r="L27" s="125"/>
    </row>
    <row r="29" spans="1:14" ht="18.75" x14ac:dyDescent="0.25">
      <c r="B29" s="76" t="s">
        <v>135</v>
      </c>
      <c r="C29" s="77" t="s">
        <v>49</v>
      </c>
      <c r="D29" s="163" t="s">
        <v>140</v>
      </c>
      <c r="E29" s="163"/>
      <c r="F29" s="163"/>
      <c r="G29" s="163"/>
      <c r="H29" s="163"/>
      <c r="I29" s="163"/>
      <c r="J29" s="163"/>
      <c r="K29" s="163"/>
      <c r="L29" s="163"/>
    </row>
    <row r="30" spans="1:14" ht="18.75" x14ac:dyDescent="0.25">
      <c r="B30" s="69" t="s">
        <v>136</v>
      </c>
      <c r="C30" s="77" t="s">
        <v>101</v>
      </c>
      <c r="D30" s="163" t="s">
        <v>141</v>
      </c>
      <c r="E30" s="163"/>
      <c r="F30" s="163"/>
      <c r="G30" s="163"/>
      <c r="H30" s="163"/>
      <c r="I30" s="163"/>
      <c r="J30" s="163"/>
      <c r="K30" s="163"/>
      <c r="L30" s="163"/>
    </row>
    <row r="31" spans="1:14" ht="15.75" x14ac:dyDescent="0.25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</row>
    <row r="32" spans="1:14" ht="18.75" x14ac:dyDescent="0.25">
      <c r="A32" s="12">
        <v>14</v>
      </c>
      <c r="B32" s="69" t="s">
        <v>123</v>
      </c>
      <c r="C32" s="77" t="s">
        <v>120</v>
      </c>
      <c r="D32" s="150" t="s">
        <v>156</v>
      </c>
      <c r="E32" s="151"/>
      <c r="F32" s="151"/>
      <c r="G32" s="151"/>
      <c r="H32" s="151"/>
      <c r="I32" s="151"/>
      <c r="J32" s="151"/>
      <c r="K32" s="151"/>
      <c r="L32" s="152"/>
    </row>
    <row r="33" spans="1:12" ht="18.75" x14ac:dyDescent="0.25">
      <c r="A33" s="12">
        <v>15</v>
      </c>
      <c r="B33" s="69" t="s">
        <v>123</v>
      </c>
      <c r="C33" s="77" t="s">
        <v>120</v>
      </c>
      <c r="D33" s="145" t="s">
        <v>157</v>
      </c>
      <c r="E33" s="146"/>
    </row>
    <row r="35" spans="1:12" ht="18.75" x14ac:dyDescent="0.25">
      <c r="A35" s="12">
        <v>3</v>
      </c>
      <c r="B35" s="69" t="s">
        <v>136</v>
      </c>
      <c r="C35" s="77" t="s">
        <v>101</v>
      </c>
      <c r="D35" s="105" t="s">
        <v>183</v>
      </c>
      <c r="E35" s="147" t="s">
        <v>187</v>
      </c>
      <c r="F35" s="148"/>
      <c r="G35" s="148"/>
      <c r="H35" s="148"/>
      <c r="I35" s="148"/>
      <c r="J35" s="148"/>
      <c r="K35" s="148"/>
      <c r="L35" s="149"/>
    </row>
  </sheetData>
  <mergeCells count="15">
    <mergeCell ref="A1:L1"/>
    <mergeCell ref="A2:D2"/>
    <mergeCell ref="E2:I2"/>
    <mergeCell ref="D29:L29"/>
    <mergeCell ref="A31:L31"/>
    <mergeCell ref="M10:O10"/>
    <mergeCell ref="D33:E33"/>
    <mergeCell ref="E35:L35"/>
    <mergeCell ref="D32:L32"/>
    <mergeCell ref="M11:S11"/>
    <mergeCell ref="A22:D22"/>
    <mergeCell ref="F24:L24"/>
    <mergeCell ref="D26:L26"/>
    <mergeCell ref="B27:L27"/>
    <mergeCell ref="D30:L30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4" t="s">
        <v>165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4" ht="18.75" x14ac:dyDescent="0.3">
      <c r="A2" s="2" t="s">
        <v>0</v>
      </c>
      <c r="E2" s="166" t="s">
        <v>73</v>
      </c>
      <c r="F2" s="166"/>
      <c r="G2" s="166"/>
      <c r="H2" s="166"/>
      <c r="I2" s="166"/>
      <c r="J2" s="166"/>
      <c r="K2" s="166" t="s">
        <v>2</v>
      </c>
      <c r="L2" s="166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4" t="s">
        <v>74</v>
      </c>
      <c r="L3" s="144"/>
    </row>
    <row r="4" spans="1:14" ht="18.75" x14ac:dyDescent="0.3">
      <c r="A4" s="2" t="s">
        <v>7</v>
      </c>
      <c r="D4" s="115" t="s">
        <v>34</v>
      </c>
      <c r="E4" s="115"/>
      <c r="F4" s="115"/>
      <c r="G4" s="115"/>
      <c r="H4" s="115" t="s">
        <v>35</v>
      </c>
      <c r="I4" s="115"/>
      <c r="J4" s="115"/>
      <c r="K4" s="125" t="s">
        <v>67</v>
      </c>
      <c r="L4" s="125"/>
      <c r="M4" s="125"/>
    </row>
    <row r="5" spans="1:14" x14ac:dyDescent="0.25">
      <c r="K5" s="127" t="s">
        <v>68</v>
      </c>
      <c r="L5" s="127"/>
      <c r="M5" s="169"/>
    </row>
    <row r="6" spans="1:14" x14ac:dyDescent="0.25">
      <c r="A6" s="51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80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6"/>
    </row>
    <row r="7" spans="1:14" ht="18.75" x14ac:dyDescent="0.25">
      <c r="A7" s="12">
        <v>1</v>
      </c>
      <c r="B7" s="119" t="s">
        <v>86</v>
      </c>
      <c r="C7" s="77" t="s">
        <v>45</v>
      </c>
      <c r="D7" s="100" t="s">
        <v>166</v>
      </c>
      <c r="E7" s="41">
        <v>30000</v>
      </c>
      <c r="F7" s="41">
        <v>110000</v>
      </c>
      <c r="G7" s="41">
        <v>80200</v>
      </c>
      <c r="H7" s="78">
        <v>30000</v>
      </c>
      <c r="I7" s="78"/>
      <c r="J7" s="88">
        <f t="shared" ref="J7:J11" si="0">H7+I7</f>
        <v>30000</v>
      </c>
      <c r="K7" s="55" t="s">
        <v>167</v>
      </c>
      <c r="L7" s="102" t="s">
        <v>124</v>
      </c>
      <c r="N7" s="48"/>
    </row>
    <row r="8" spans="1:14" ht="21" x14ac:dyDescent="0.25">
      <c r="A8" s="12">
        <v>2</v>
      </c>
      <c r="B8" s="93" t="s">
        <v>46</v>
      </c>
      <c r="C8" s="77" t="s">
        <v>47</v>
      </c>
      <c r="D8" s="100" t="s">
        <v>142</v>
      </c>
      <c r="E8" s="41">
        <v>30000</v>
      </c>
      <c r="F8" s="41">
        <v>255100</v>
      </c>
      <c r="G8" s="41">
        <v>123000</v>
      </c>
      <c r="H8" s="78">
        <v>30000</v>
      </c>
      <c r="I8" s="78"/>
      <c r="J8" s="88">
        <f t="shared" si="0"/>
        <v>30000</v>
      </c>
      <c r="K8" s="55" t="s">
        <v>168</v>
      </c>
      <c r="L8" s="102" t="s">
        <v>124</v>
      </c>
      <c r="M8" s="48"/>
    </row>
    <row r="9" spans="1:14" ht="21" x14ac:dyDescent="0.25">
      <c r="A9" s="12">
        <v>3</v>
      </c>
      <c r="B9" s="93" t="s">
        <v>72</v>
      </c>
      <c r="C9" s="77" t="s">
        <v>48</v>
      </c>
      <c r="D9" s="100" t="s">
        <v>143</v>
      </c>
      <c r="E9" s="41">
        <v>35000</v>
      </c>
      <c r="F9" s="41">
        <v>91000</v>
      </c>
      <c r="G9" s="41">
        <v>21000</v>
      </c>
      <c r="H9" s="78">
        <v>35000</v>
      </c>
      <c r="I9" s="78"/>
      <c r="J9" s="88">
        <f t="shared" si="0"/>
        <v>35000</v>
      </c>
      <c r="K9" s="55" t="s">
        <v>167</v>
      </c>
      <c r="L9" s="102" t="s">
        <v>124</v>
      </c>
      <c r="N9" s="48"/>
    </row>
    <row r="10" spans="1:14" ht="21" x14ac:dyDescent="0.25">
      <c r="A10" s="12">
        <v>4</v>
      </c>
      <c r="B10" s="93" t="s">
        <v>50</v>
      </c>
      <c r="C10" s="77" t="s">
        <v>51</v>
      </c>
      <c r="D10" s="101" t="s">
        <v>169</v>
      </c>
      <c r="E10" s="41">
        <v>40000</v>
      </c>
      <c r="F10" s="41">
        <v>70100</v>
      </c>
      <c r="G10" s="41">
        <v>28000</v>
      </c>
      <c r="H10" s="78">
        <v>40000</v>
      </c>
      <c r="I10" s="41"/>
      <c r="J10" s="88">
        <f t="shared" si="0"/>
        <v>40000</v>
      </c>
      <c r="K10" s="55" t="s">
        <v>170</v>
      </c>
      <c r="L10" s="102" t="s">
        <v>171</v>
      </c>
      <c r="M10" s="48"/>
    </row>
    <row r="11" spans="1:14" ht="14.25" customHeight="1" x14ac:dyDescent="0.25">
      <c r="A11" s="12">
        <v>5</v>
      </c>
      <c r="B11" s="76" t="s">
        <v>108</v>
      </c>
      <c r="C11" s="77" t="s">
        <v>109</v>
      </c>
      <c r="D11" s="101" t="s">
        <v>144</v>
      </c>
      <c r="E11" s="41">
        <v>70000</v>
      </c>
      <c r="F11" s="41">
        <v>70000</v>
      </c>
      <c r="G11" s="78"/>
      <c r="H11" s="78">
        <v>70000</v>
      </c>
      <c r="I11" s="78"/>
      <c r="J11" s="88">
        <f t="shared" si="0"/>
        <v>70000</v>
      </c>
      <c r="K11" s="55" t="s">
        <v>172</v>
      </c>
      <c r="L11" s="102" t="s">
        <v>173</v>
      </c>
    </row>
    <row r="12" spans="1:14" ht="18.75" x14ac:dyDescent="0.25">
      <c r="A12" s="12">
        <v>6</v>
      </c>
      <c r="B12" s="43" t="s">
        <v>81</v>
      </c>
      <c r="C12" s="77" t="s">
        <v>27</v>
      </c>
      <c r="D12" s="101" t="s">
        <v>174</v>
      </c>
      <c r="E12" s="41">
        <v>59200</v>
      </c>
      <c r="F12" s="41">
        <v>118400</v>
      </c>
      <c r="G12" s="50"/>
      <c r="H12" s="78"/>
      <c r="I12" s="41">
        <v>118400</v>
      </c>
      <c r="J12" s="88">
        <f>H12+I12</f>
        <v>118400</v>
      </c>
      <c r="K12" s="55"/>
      <c r="L12" s="120" t="s">
        <v>175</v>
      </c>
    </row>
    <row r="13" spans="1:14" ht="18.75" x14ac:dyDescent="0.25">
      <c r="A13" s="12">
        <v>7</v>
      </c>
      <c r="B13" s="43" t="s">
        <v>82</v>
      </c>
      <c r="C13" s="77" t="s">
        <v>77</v>
      </c>
      <c r="D13" s="101" t="s">
        <v>145</v>
      </c>
      <c r="E13" s="41">
        <v>59200</v>
      </c>
      <c r="F13" s="50">
        <v>1192800</v>
      </c>
      <c r="G13" s="41"/>
      <c r="H13" s="78"/>
      <c r="I13" s="41"/>
      <c r="J13" s="88">
        <f t="shared" ref="J13:J15" si="1">H13+I13</f>
        <v>0</v>
      </c>
      <c r="K13" s="55"/>
      <c r="L13" s="102"/>
      <c r="M13" s="48"/>
      <c r="N13" s="48"/>
    </row>
    <row r="14" spans="1:14" ht="18" customHeight="1" x14ac:dyDescent="0.25">
      <c r="A14" s="12">
        <v>8</v>
      </c>
      <c r="B14" s="121" t="s">
        <v>132</v>
      </c>
      <c r="C14" s="77" t="s">
        <v>90</v>
      </c>
      <c r="D14" s="103" t="s">
        <v>146</v>
      </c>
      <c r="E14" s="114">
        <v>90000</v>
      </c>
      <c r="F14" s="88"/>
      <c r="G14" s="88"/>
      <c r="H14" s="78">
        <v>90000</v>
      </c>
      <c r="I14" s="41"/>
      <c r="J14" s="88">
        <f t="shared" si="1"/>
        <v>90000</v>
      </c>
      <c r="K14" s="55" t="s">
        <v>176</v>
      </c>
      <c r="L14" s="102" t="s">
        <v>134</v>
      </c>
      <c r="M14" s="48"/>
      <c r="N14" s="48"/>
    </row>
    <row r="15" spans="1:14" ht="18" customHeight="1" x14ac:dyDescent="0.25">
      <c r="A15" s="12">
        <v>9</v>
      </c>
      <c r="B15" s="121" t="s">
        <v>91</v>
      </c>
      <c r="C15" s="44" t="s">
        <v>52</v>
      </c>
      <c r="D15" s="101"/>
      <c r="E15" s="41">
        <v>20000</v>
      </c>
      <c r="F15" s="41">
        <v>39595</v>
      </c>
      <c r="G15" s="41"/>
      <c r="H15" s="41">
        <v>20000</v>
      </c>
      <c r="I15" s="41"/>
      <c r="J15" s="88">
        <f t="shared" si="1"/>
        <v>20000</v>
      </c>
      <c r="K15" s="55" t="s">
        <v>177</v>
      </c>
      <c r="L15" s="102" t="s">
        <v>133</v>
      </c>
      <c r="M15" s="48"/>
      <c r="N15" s="48"/>
    </row>
    <row r="16" spans="1:14" ht="18" customHeight="1" x14ac:dyDescent="0.25">
      <c r="A16" s="168" t="s">
        <v>53</v>
      </c>
      <c r="B16" s="168"/>
      <c r="C16" s="168"/>
      <c r="D16" s="168"/>
      <c r="E16" s="45">
        <f>SUM(E7:E15)</f>
        <v>433400</v>
      </c>
      <c r="F16" s="57">
        <f>SUM(F7:F15)</f>
        <v>1946995</v>
      </c>
      <c r="G16" s="45">
        <f t="shared" ref="G16:I16" si="2">SUM(G7:G15)</f>
        <v>252200</v>
      </c>
      <c r="H16" s="45">
        <f t="shared" si="2"/>
        <v>315000</v>
      </c>
      <c r="I16" s="45">
        <f t="shared" si="2"/>
        <v>118400</v>
      </c>
      <c r="J16" s="45">
        <f>SUM(J7:J15)</f>
        <v>433400</v>
      </c>
      <c r="K16" s="104" t="s">
        <v>172</v>
      </c>
      <c r="L16" s="116" t="s">
        <v>131</v>
      </c>
    </row>
    <row r="17" spans="1:12" ht="18" customHeight="1" x14ac:dyDescent="0.25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</row>
    <row r="18" spans="1:12" ht="12" customHeight="1" x14ac:dyDescent="0.25"/>
    <row r="19" spans="1:12" ht="16.5" customHeight="1" x14ac:dyDescent="0.25">
      <c r="A19" s="12">
        <v>5</v>
      </c>
      <c r="B19" s="76" t="s">
        <v>108</v>
      </c>
      <c r="C19" s="77" t="s">
        <v>109</v>
      </c>
      <c r="D19" s="101" t="s">
        <v>144</v>
      </c>
      <c r="E19" s="170" t="s">
        <v>178</v>
      </c>
      <c r="F19" s="171"/>
      <c r="G19" s="171"/>
      <c r="H19" s="171"/>
      <c r="I19" s="171"/>
      <c r="J19" s="171"/>
      <c r="K19" s="171"/>
      <c r="L19" s="171"/>
    </row>
    <row r="20" spans="1:12" ht="9.75" customHeight="1" x14ac:dyDescent="0.25"/>
    <row r="21" spans="1:12" ht="13.5" customHeight="1" x14ac:dyDescent="0.25">
      <c r="F21" s="48"/>
    </row>
    <row r="22" spans="1:12" ht="8.25" customHeight="1" x14ac:dyDescent="0.25">
      <c r="H22" s="48"/>
    </row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9">
    <mergeCell ref="A16:D16"/>
    <mergeCell ref="A17:L17"/>
    <mergeCell ref="K5:M5"/>
    <mergeCell ref="E19:L19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tabSelected="1" workbookViewId="0">
      <selection activeCell="B16" sqref="B16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64" t="s">
        <v>160</v>
      </c>
      <c r="B1" s="164"/>
      <c r="C1" s="164"/>
      <c r="D1" s="164"/>
      <c r="E1" s="164"/>
      <c r="F1" s="164"/>
      <c r="G1" s="164"/>
      <c r="H1" s="164"/>
      <c r="I1" s="164"/>
    </row>
    <row r="2" spans="1:10" ht="18.75" x14ac:dyDescent="0.3">
      <c r="A2" s="2" t="s">
        <v>125</v>
      </c>
      <c r="C2" s="20" t="s">
        <v>1</v>
      </c>
      <c r="F2" s="20"/>
      <c r="H2" s="34" t="s">
        <v>2</v>
      </c>
      <c r="I2" s="34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3" t="s">
        <v>34</v>
      </c>
      <c r="C4" s="33"/>
      <c r="D4" s="21" t="s">
        <v>65</v>
      </c>
      <c r="G4" s="21"/>
    </row>
    <row r="5" spans="1:10" ht="18.75" x14ac:dyDescent="0.3">
      <c r="C5" s="175" t="s">
        <v>36</v>
      </c>
      <c r="D5" s="175"/>
      <c r="F5" s="175" t="s">
        <v>37</v>
      </c>
      <c r="G5" s="175"/>
      <c r="H5" s="38" t="s">
        <v>67</v>
      </c>
    </row>
    <row r="6" spans="1:10" x14ac:dyDescent="0.25">
      <c r="H6" s="39" t="s">
        <v>68</v>
      </c>
    </row>
    <row r="7" spans="1:10" ht="18.75" x14ac:dyDescent="0.3">
      <c r="A7" s="25" t="s">
        <v>54</v>
      </c>
      <c r="B7" s="25" t="s">
        <v>55</v>
      </c>
      <c r="C7" s="25" t="s">
        <v>56</v>
      </c>
      <c r="D7" s="26">
        <v>0.05</v>
      </c>
      <c r="E7" s="26">
        <v>0.1</v>
      </c>
      <c r="F7" s="27" t="s">
        <v>57</v>
      </c>
      <c r="G7" s="27" t="s">
        <v>58</v>
      </c>
      <c r="H7" s="28" t="s">
        <v>59</v>
      </c>
    </row>
    <row r="8" spans="1:10" ht="18.75" x14ac:dyDescent="0.3">
      <c r="A8" s="46" t="s">
        <v>159</v>
      </c>
      <c r="B8" s="29">
        <v>433400</v>
      </c>
      <c r="C8" s="19"/>
      <c r="D8" s="30"/>
      <c r="E8" s="30">
        <f>B8*0.1</f>
        <v>43340</v>
      </c>
      <c r="F8" s="30">
        <f>(B8+C8)*0.12</f>
        <v>52008</v>
      </c>
      <c r="G8" s="30"/>
      <c r="H8" s="31">
        <f>B8*0.78</f>
        <v>338052</v>
      </c>
    </row>
    <row r="9" spans="1:10" ht="18.75" x14ac:dyDescent="0.3">
      <c r="A9" s="46" t="s">
        <v>161</v>
      </c>
      <c r="B9" s="29">
        <v>445000</v>
      </c>
      <c r="C9" s="19"/>
      <c r="D9" s="30"/>
      <c r="E9" s="30">
        <f>B9*0.1</f>
        <v>44500</v>
      </c>
      <c r="F9" s="30">
        <f>(B9+C9)*0.12</f>
        <v>53400</v>
      </c>
      <c r="G9" s="30"/>
      <c r="H9" s="31">
        <f>B9*0.78</f>
        <v>347100</v>
      </c>
    </row>
    <row r="10" spans="1:10" ht="18.75" x14ac:dyDescent="0.3">
      <c r="A10" s="19" t="s">
        <v>60</v>
      </c>
      <c r="B10" s="19"/>
      <c r="C10" s="29">
        <v>90000</v>
      </c>
      <c r="D10" s="29">
        <f>C10*0.05</f>
        <v>4500</v>
      </c>
      <c r="E10" s="30"/>
      <c r="F10" s="30">
        <f t="shared" ref="F10:F12" si="0">(B10+C10)*0.12</f>
        <v>10800</v>
      </c>
      <c r="G10" s="31">
        <f t="shared" ref="G10:G11" si="1">C10*0.88</f>
        <v>79200</v>
      </c>
      <c r="H10" s="31"/>
    </row>
    <row r="11" spans="1:10" ht="18.75" x14ac:dyDescent="0.3">
      <c r="A11" s="19" t="s">
        <v>61</v>
      </c>
      <c r="B11" s="19"/>
      <c r="C11" s="29">
        <v>270000</v>
      </c>
      <c r="D11" s="29">
        <f>C11*0.05</f>
        <v>13500</v>
      </c>
      <c r="E11" s="30"/>
      <c r="F11" s="30">
        <f t="shared" si="0"/>
        <v>32400</v>
      </c>
      <c r="G11" s="31">
        <f t="shared" si="1"/>
        <v>237600</v>
      </c>
      <c r="H11" s="30"/>
      <c r="J11" s="56"/>
    </row>
    <row r="12" spans="1:10" ht="18.75" x14ac:dyDescent="0.3">
      <c r="A12" s="25" t="s">
        <v>62</v>
      </c>
      <c r="B12" s="32">
        <f>SUM(B8:B11)</f>
        <v>878400</v>
      </c>
      <c r="C12" s="58">
        <f>SUM(C10:C11)</f>
        <v>360000</v>
      </c>
      <c r="D12" s="31">
        <f>SUM(D10:D11)</f>
        <v>18000</v>
      </c>
      <c r="E12" s="47">
        <f>SUM(E8:E11)</f>
        <v>87840</v>
      </c>
      <c r="F12" s="30">
        <f t="shared" si="0"/>
        <v>148608</v>
      </c>
      <c r="G12" s="31">
        <f>C12*0.88</f>
        <v>316800</v>
      </c>
      <c r="H12" s="31">
        <f>SUM(H8:H11)</f>
        <v>685152</v>
      </c>
    </row>
    <row r="13" spans="1:10" ht="23.25" x14ac:dyDescent="0.35">
      <c r="A13" s="59" t="s">
        <v>63</v>
      </c>
      <c r="B13" s="31">
        <f>B12+C12</f>
        <v>1238400</v>
      </c>
      <c r="C13" s="60"/>
      <c r="D13" s="176">
        <f>SUM(B13:C13)</f>
        <v>1238400</v>
      </c>
      <c r="E13" s="176"/>
      <c r="F13" s="177"/>
      <c r="G13" s="177"/>
      <c r="H13" s="177"/>
    </row>
    <row r="14" spans="1:10" ht="21" x14ac:dyDescent="0.35">
      <c r="A14" s="54" t="s">
        <v>64</v>
      </c>
      <c r="B14" s="31">
        <f>-(D12+E12)</f>
        <v>-105840</v>
      </c>
      <c r="C14" s="173"/>
      <c r="D14" s="174"/>
      <c r="E14" s="174"/>
      <c r="F14" s="174"/>
      <c r="G14" s="174"/>
      <c r="H14" s="174"/>
    </row>
    <row r="15" spans="1:10" ht="18.75" x14ac:dyDescent="0.3">
      <c r="A15" s="111" t="s">
        <v>162</v>
      </c>
      <c r="B15" s="31">
        <v>70000</v>
      </c>
      <c r="C15" s="143" t="s">
        <v>163</v>
      </c>
      <c r="D15" s="178"/>
      <c r="E15" s="178"/>
      <c r="F15" s="178"/>
      <c r="G15" s="178"/>
      <c r="H15" s="178"/>
    </row>
    <row r="16" spans="1:10" ht="18.75" x14ac:dyDescent="0.3">
      <c r="A16" s="99" t="s">
        <v>188</v>
      </c>
      <c r="B16" s="49">
        <f>B12+B14+B15</f>
        <v>842560</v>
      </c>
      <c r="C16" s="97"/>
      <c r="D16" s="172"/>
      <c r="E16" s="172"/>
      <c r="F16" s="172"/>
      <c r="G16" s="172"/>
      <c r="H16" s="172"/>
    </row>
    <row r="17" spans="1:8" ht="6" customHeight="1" x14ac:dyDescent="0.3">
      <c r="A17" s="36"/>
      <c r="B17" s="36"/>
      <c r="C17" s="98"/>
      <c r="D17" s="97"/>
      <c r="E17" s="97"/>
      <c r="F17" s="97"/>
      <c r="G17" s="97"/>
      <c r="H17" s="97"/>
    </row>
    <row r="18" spans="1:8" ht="18.75" x14ac:dyDescent="0.3">
      <c r="A18" s="20" t="s">
        <v>85</v>
      </c>
      <c r="B18" s="56"/>
    </row>
    <row r="19" spans="1:8" ht="6" customHeight="1" x14ac:dyDescent="0.25"/>
  </sheetData>
  <mergeCells count="8">
    <mergeCell ref="D16:H16"/>
    <mergeCell ref="C14:H14"/>
    <mergeCell ref="A1:I1"/>
    <mergeCell ref="C5:D5"/>
    <mergeCell ref="F5:G5"/>
    <mergeCell ref="D13:E13"/>
    <mergeCell ref="F13:H13"/>
    <mergeCell ref="C15:H1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MARS 2021</vt:lpstr>
      <vt:lpstr>LOYERS ENCAISSES D'AVRIL 2021</vt:lpstr>
      <vt:lpstr>LOYERS ENCAISSES  DE MARS 2021</vt:lpstr>
      <vt:lpstr>BILAN DE MARS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2021-04-15T09:49:40Z</cp:lastPrinted>
  <dcterms:created xsi:type="dcterms:W3CDTF">2015-04-15T15:36:35Z</dcterms:created>
  <dcterms:modified xsi:type="dcterms:W3CDTF">2021-04-16T10:27:19Z</dcterms:modified>
</cp:coreProperties>
</file>