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CCGIM 2022\PROPRIETAIRES\FOFANA KOURANIMA\FICHE D ENCAISSEMENT\LES BILANS MENSUELS\BILAN 2022\"/>
    </mc:Choice>
  </mc:AlternateContent>
  <bookViews>
    <workbookView xWindow="0" yWindow="0" windowWidth="19200" windowHeight="11595" activeTab="2"/>
  </bookViews>
  <sheets>
    <sheet name="BAUX JANVIER 2022" sheetId="2" r:id="rId1"/>
    <sheet name="LOYERS ENCAISSES JANVIER 2022" sheetId="6" r:id="rId2"/>
    <sheet name="LOYERS ENCAISSES FEVRIER 2022" sheetId="7" r:id="rId3"/>
    <sheet name="BILAN DE JANVIER 2022" sheetId="8" r:id="rId4"/>
  </sheets>
  <calcPr calcId="152511" iterateDelta="1E-4"/>
</workbook>
</file>

<file path=xl/calcChain.xml><?xml version="1.0" encoding="utf-8"?>
<calcChain xmlns="http://schemas.openxmlformats.org/spreadsheetml/2006/main">
  <c r="I24" i="7" l="1"/>
  <c r="H24" i="7"/>
  <c r="G24" i="7"/>
  <c r="F24" i="7"/>
  <c r="E24" i="7"/>
  <c r="J23" i="7"/>
  <c r="J21" i="7"/>
  <c r="J20" i="7"/>
  <c r="J19" i="7"/>
  <c r="J18" i="7"/>
  <c r="J17" i="7"/>
  <c r="J16" i="7"/>
  <c r="J15" i="7"/>
  <c r="J14" i="7"/>
  <c r="J13" i="7"/>
  <c r="J12" i="7"/>
  <c r="J11" i="7"/>
  <c r="J10" i="7"/>
  <c r="J7" i="7"/>
  <c r="J24" i="7" s="1"/>
  <c r="I14" i="6" l="1"/>
  <c r="H14" i="6"/>
  <c r="G14" i="6"/>
  <c r="F14" i="6"/>
  <c r="E14" i="6"/>
  <c r="J13" i="6"/>
  <c r="J12" i="6"/>
  <c r="J11" i="6"/>
  <c r="J10" i="6"/>
  <c r="J9" i="6"/>
  <c r="J8" i="6"/>
  <c r="J7" i="6"/>
  <c r="J14" i="6" s="1"/>
  <c r="C12" i="8" l="1"/>
  <c r="G12" i="8" s="1"/>
  <c r="B12" i="8"/>
  <c r="G11" i="8"/>
  <c r="F11" i="8"/>
  <c r="D11" i="8"/>
  <c r="G10" i="8"/>
  <c r="F10" i="8"/>
  <c r="D10" i="8"/>
  <c r="D12" i="8" s="1"/>
  <c r="H9" i="8"/>
  <c r="F9" i="8"/>
  <c r="E9" i="8"/>
  <c r="H8" i="8"/>
  <c r="F8" i="8"/>
  <c r="E8" i="8"/>
  <c r="F12" i="8" l="1"/>
  <c r="B17" i="8"/>
  <c r="E12" i="8"/>
  <c r="B14" i="8" s="1"/>
  <c r="H12" i="8"/>
  <c r="B13" i="8"/>
  <c r="D13" i="8" s="1"/>
  <c r="G11" i="2" l="1"/>
  <c r="G14" i="2" l="1"/>
  <c r="G12" i="2" l="1"/>
  <c r="G13" i="2" s="1"/>
</calcChain>
</file>

<file path=xl/sharedStrings.xml><?xml version="1.0" encoding="utf-8"?>
<sst xmlns="http://schemas.openxmlformats.org/spreadsheetml/2006/main" count="254" uniqueCount="182">
  <si>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</si>
  <si>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</si>
  <si>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</si>
  <si>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</si>
  <si>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</si>
  <si>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</si>
  <si>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</si>
  <si>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</si>
  <si>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</si>
  <si>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</si>
  <si>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</si>
  <si>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</si>
  <si>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</si>
  <si>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</si>
  <si>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</si>
  <si>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</si>
  <si>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</si>
  <si>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</si>
  <si>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</si>
  <si>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</si>
  <si>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</si>
  <si>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</si>
  <si>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</si>
  <si>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</si>
  <si>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</si>
  <si>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</si>
  <si>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</si>
  <si>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</si>
  <si>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</si>
  <si>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</si>
  <si>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</si>
  <si>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</si>
  <si>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AR1</t>
  </si>
  <si>
    <t>TOTAL DES BAUX</t>
  </si>
  <si>
    <t xml:space="preserve">10 BP 799 ABIDJAN 10  </t>
  </si>
  <si>
    <t>N° PORTE</t>
  </si>
  <si>
    <t>LOYERS</t>
  </si>
  <si>
    <t>LOYERS NP</t>
  </si>
  <si>
    <t>LOYERS PAYES</t>
  </si>
  <si>
    <t>MONTANTS PAYES</t>
  </si>
  <si>
    <t>DATES</t>
  </si>
  <si>
    <t>M2</t>
  </si>
  <si>
    <t>M3</t>
  </si>
  <si>
    <t>M4</t>
  </si>
  <si>
    <t>RC1</t>
  </si>
  <si>
    <t>RC3</t>
  </si>
  <si>
    <t>N'DA KOUAKOU</t>
  </si>
  <si>
    <t>1G2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</si>
  <si>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</si>
  <si>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</si>
  <si>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</si>
  <si>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</si>
  <si>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</si>
  <si>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</si>
  <si>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</si>
  <si>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</si>
  <si>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</si>
  <si>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</si>
  <si>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</si>
  <si>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</si>
  <si>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</si>
  <si>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</si>
  <si>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</si>
  <si>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</si>
  <si>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</si>
  <si>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</si>
  <si>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</si>
  <si>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</si>
  <si>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M N'GUESSAN ZINIBA</t>
  </si>
  <si>
    <t>TANOH N'DRI BERENGER</t>
  </si>
  <si>
    <t>2013000781</t>
  </si>
  <si>
    <t>3G2</t>
  </si>
  <si>
    <t>TOURE KOSSA BLE ERIC (SGBCI)</t>
  </si>
  <si>
    <t>PRELEVEMENT DIRECT DES IMPOTS 12% SUR LES BAUX</t>
  </si>
  <si>
    <t>PENALITES</t>
  </si>
  <si>
    <t>FOFANA MAMADOU POLICIER</t>
  </si>
  <si>
    <t>DIOMANDE LOSSENY POLICIER</t>
  </si>
  <si>
    <t>MONTANT DES BAUX VIRES SUR  LES COMPTES</t>
  </si>
  <si>
    <t xml:space="preserve">COMMISSION BAUX CCGIM </t>
  </si>
  <si>
    <t>SIB: 66 900000459640 45</t>
  </si>
  <si>
    <t>Mme AKE ROSINE (SARAH)</t>
  </si>
  <si>
    <t xml:space="preserve"> </t>
  </si>
  <si>
    <t>47144460</t>
  </si>
  <si>
    <t>03297692</t>
  </si>
  <si>
    <t>3D2</t>
  </si>
  <si>
    <t>BAÏ MATHIEU</t>
  </si>
  <si>
    <t>ADJT</t>
  </si>
  <si>
    <t>POLICE</t>
  </si>
  <si>
    <t>04 34 61 34</t>
  </si>
  <si>
    <t>07 34 34 52</t>
  </si>
  <si>
    <t>NOUVEAU LOCATAIRE -  BAIL POLICE A COMPTER D'AVRIL 2020</t>
  </si>
  <si>
    <t>PORTE</t>
  </si>
  <si>
    <t>MONTANTS</t>
  </si>
  <si>
    <t>AKA AKE HERMANCE</t>
  </si>
  <si>
    <t>RC2</t>
  </si>
  <si>
    <t>RC4</t>
  </si>
  <si>
    <t>3G1</t>
  </si>
  <si>
    <t>M IRIE BI CLEMENT</t>
  </si>
  <si>
    <t>M1</t>
  </si>
  <si>
    <t>Mlle DIOMANDE STEPHANIE</t>
  </si>
  <si>
    <t>1G3</t>
  </si>
  <si>
    <t>1D1</t>
  </si>
  <si>
    <t>1D2</t>
  </si>
  <si>
    <t>1G1</t>
  </si>
  <si>
    <t>Mlle TIOTE NAFOUADE</t>
  </si>
  <si>
    <t>1G4</t>
  </si>
  <si>
    <t>2D1</t>
  </si>
  <si>
    <t>2D2</t>
  </si>
  <si>
    <t>2D3</t>
  </si>
  <si>
    <t>ENFANTS FOFANA</t>
  </si>
  <si>
    <t>2D4</t>
  </si>
  <si>
    <t>3D1</t>
  </si>
  <si>
    <t>Mme ADAM ROCHE (MDL N'DA)</t>
  </si>
  <si>
    <t>POCKA GNOLEBA ARISTIDE GHISLAIN</t>
  </si>
  <si>
    <t>ORANGE</t>
  </si>
  <si>
    <t>CCGIM (Cabinet Conseil et de Gestion Immobilière)</t>
  </si>
  <si>
    <t>SON BAIL EST DE 110 000 F IL COMPTE PAYER PAR VIREMENT BANCAIRE DE 20 000 F CFA A LA BACI COMPTE DU GERANT BAGAYOGO AMADOU</t>
  </si>
  <si>
    <t>BAIL RESILIE LE 31 AOUT 2020 EN COMPENSATION DE 90 000 F PRELEVE SUR SA SOLDE A LA DEMANDE DU SERVICE LOGEMENT GENDARMERIE</t>
  </si>
  <si>
    <t>LES CLES ONT ÉTÉ  RESTITUEES  LE 22 SEPTEMBRE 2020</t>
  </si>
  <si>
    <t>UNE RECLAMATION A ÉTÉ DEPOSEE A SON MINISTERE LE 25/09/2020 DES 120 000 F DECOMPLEMENT, IL A PAYE 40 000 F A FATOU</t>
  </si>
  <si>
    <t>UNE RECLAMATION A ÉTÉ DEPOSEE A SON SERVICE LE 28/09/2020 POUR LES FACTURES ET LE RESTE DES TRAVAUX</t>
  </si>
  <si>
    <t>CCGIM</t>
  </si>
  <si>
    <t>DIKI DIABATE</t>
  </si>
  <si>
    <t>BHCI</t>
  </si>
  <si>
    <t>AGOOLA AROUNA</t>
  </si>
  <si>
    <t>0708511244-0709805919</t>
  </si>
  <si>
    <t>0757924621-0102427607</t>
  </si>
  <si>
    <t>0748105959-0102622769</t>
  </si>
  <si>
    <t>0709303686</t>
  </si>
  <si>
    <t>0707744211-0544702857</t>
  </si>
  <si>
    <t>0505238658</t>
  </si>
  <si>
    <t>0748222403-0576751927</t>
  </si>
  <si>
    <t>0767476249-0101531502</t>
  </si>
  <si>
    <t>0749347547-0757739223</t>
  </si>
  <si>
    <t>0748659354</t>
  </si>
  <si>
    <t>0757689322-0504538804</t>
  </si>
  <si>
    <t>0140445986-0777784402</t>
  </si>
  <si>
    <t>0708142622-0143001639</t>
  </si>
  <si>
    <t xml:space="preserve">M FOFANA: 07 78 33 14 91- Mme 05 95 56 30 38 </t>
  </si>
  <si>
    <t xml:space="preserve">    FILLE FATOU : 07 07 11 53 84</t>
  </si>
  <si>
    <t>WAVE</t>
  </si>
  <si>
    <t>Mlle OULAÏ GNONSIEKAN BENEDICTE RACHEL</t>
  </si>
  <si>
    <t>0758381510-0595250310</t>
  </si>
  <si>
    <t>ESPECES</t>
  </si>
  <si>
    <r>
      <t>0586276482-</t>
    </r>
    <r>
      <rPr>
        <sz val="9"/>
        <color rgb="FFFF0000"/>
        <rFont val="Calibri"/>
        <family val="2"/>
        <scheme val="minor"/>
      </rPr>
      <t>0749258719</t>
    </r>
  </si>
  <si>
    <t>NDEDI CHRIST JUNIOR</t>
  </si>
  <si>
    <t>0594385442-0141878172</t>
  </si>
  <si>
    <t>ZEULI MEBA FABRICE WILFRIED</t>
  </si>
  <si>
    <t>0748150106-0758762463</t>
  </si>
  <si>
    <t>KOFFI KADIMON AYMAR (3D1)</t>
  </si>
  <si>
    <t>Mlle FAHE DANIELLE</t>
  </si>
  <si>
    <t>0759196883-0153414294</t>
  </si>
  <si>
    <t>OULAÏ KANE AUBIN (2D1)</t>
  </si>
  <si>
    <t>A PAYE 2 MOIS DE CAUTION ET 3 MOIS AVANCES LE 26/07/2021 (250 000 F)</t>
  </si>
  <si>
    <t>LA CAUTION GEREE PAR LE PROPRIETAIRE</t>
  </si>
  <si>
    <t>0141629154-0707332890</t>
  </si>
  <si>
    <t>14/10/21</t>
  </si>
  <si>
    <t>0586276482-0778740950</t>
  </si>
  <si>
    <t>CAUTION GEREE PAR PROPRIETAIRE BONKANOU CHRISTOPHE  0749258719 LE 09/10/20</t>
  </si>
  <si>
    <t>YOPOUGON NIANGON ACADEMIE 01/2022</t>
  </si>
  <si>
    <t>ETAT DES ENCAISSEMENTS : MOIS  DE DECEMBRE 2021</t>
  </si>
  <si>
    <t>08/01/22</t>
  </si>
  <si>
    <t>10/01/22</t>
  </si>
  <si>
    <t>06/01/22</t>
  </si>
  <si>
    <t>03/01/22</t>
  </si>
  <si>
    <t>14/01/22</t>
  </si>
  <si>
    <t>ETAT DES ENCAISSEMENTS : MOIS  DE JANVIER 2022</t>
  </si>
  <si>
    <t>N'GUESSAN ANGE-SAMUEL</t>
  </si>
  <si>
    <t>0757000669-0749724798</t>
  </si>
  <si>
    <t>11/01/22</t>
  </si>
  <si>
    <t>17/12/21 WU</t>
  </si>
  <si>
    <t>05/01/22</t>
  </si>
  <si>
    <t>09/21</t>
  </si>
  <si>
    <t>09/01/22</t>
  </si>
  <si>
    <t>A PAYE 3 MOIS DE CAUTION ET 3 MOIS AVANCES LE 14/10/2021 (300 000 F)</t>
  </si>
  <si>
    <t>Mme : 05 95 56 30 38</t>
  </si>
  <si>
    <t>BILAN : MOIS DE JANVIER 2022</t>
  </si>
  <si>
    <t>YOPOUGON NIANGON ACADEMIE 02/2022</t>
  </si>
  <si>
    <t>ARRIERES PAR CAUTION HERMANCE</t>
  </si>
  <si>
    <t>TOTAL VERSE ……./02/2022</t>
  </si>
  <si>
    <t>RELEVE MENSUEL DES BAUX : MOIS DE JANVIER 2022</t>
  </si>
  <si>
    <t>CONTRAT RC3+RC4+3D1+ 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</si>
</sst>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2" borderId="1" xfId="0" applyNumberFormat="1" applyFont="1" applyFill="1" applyBorder="1"/>
    <xf numFmtId="164" fontId="0" fillId="0" borderId="0" xfId="0" applyNumberFormat="1"/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164" fontId="5" fillId="0" borderId="1" xfId="0" applyNumberFormat="1" applyFont="1" applyBorder="1" applyAlignment="1">
      <alignment horizontal="center" vertical="center"/>
    </xf>
    <xf numFmtId="165" fontId="11" fillId="2" borderId="3" xfId="0" applyNumberFormat="1" applyFont="1" applyFill="1" applyBorder="1"/>
    <xf numFmtId="0" fontId="16" fillId="0" borderId="1" xfId="0" applyFont="1" applyFill="1" applyBorder="1" applyAlignment="1">
      <alignment horizontal="right"/>
    </xf>
    <xf numFmtId="165" fontId="2" fillId="0" borderId="1" xfId="0" applyNumberFormat="1" applyFont="1" applyFill="1" applyBorder="1"/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/>
    <xf numFmtId="0" fontId="1" fillId="2" borderId="0" xfId="0" applyFont="1" applyFill="1" applyBorder="1"/>
    <xf numFmtId="0" fontId="5" fillId="0" borderId="0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11" fillId="0" borderId="0" xfId="0" applyNumberFormat="1" applyFont="1" applyBorder="1"/>
    <xf numFmtId="165" fontId="11" fillId="0" borderId="0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4" fillId="0" borderId="1" xfId="0" applyNumberFormat="1" applyFont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left" vertical="center"/>
    </xf>
    <xf numFmtId="49" fontId="13" fillId="3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13" fillId="2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49" fontId="1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20" fillId="2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/>
    <xf numFmtId="0" fontId="0" fillId="0" borderId="1" xfId="0" applyBorder="1" applyAlignment="1">
      <alignment horizontal="right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6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164" fontId="8" fillId="0" borderId="2" xfId="0" applyNumberFormat="1" applyFont="1" applyBorder="1" applyAlignment="1">
      <alignment horizontal="left" vertical="center"/>
    </xf>
    <xf numFmtId="164" fontId="8" fillId="0" borderId="6" xfId="0" applyNumberFormat="1" applyFont="1" applyBorder="1" applyAlignment="1">
      <alignment horizontal="left" vertical="center"/>
    </xf>
    <xf numFmtId="164" fontId="8" fillId="0" borderId="3" xfId="0" applyNumberFormat="1" applyFont="1" applyBorder="1" applyAlignment="1">
      <alignment horizontal="left" vertical="center"/>
    </xf>
    <xf numFmtId="165" fontId="11" fillId="0" borderId="0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15" zoomScaleNormal="115" workbookViewId="0">
      <selection activeCell="A2" sqref="A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6" t="s">
        <v>180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"/>
    </row>
    <row r="2" spans="1:12" x14ac:dyDescent="0.25">
      <c r="A2" s="2" t="s">
        <v>81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27" t="s">
        <v>6</v>
      </c>
      <c r="K3" s="127"/>
      <c r="L3" s="127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27" t="s">
        <v>63</v>
      </c>
      <c r="K4" s="127"/>
      <c r="L4" s="127"/>
    </row>
    <row r="5" spans="1:12" ht="18.75" x14ac:dyDescent="0.3">
      <c r="A5" s="83"/>
      <c r="J5" s="129" t="s">
        <v>64</v>
      </c>
      <c r="K5" s="129"/>
      <c r="L5" s="129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28" t="s">
        <v>19</v>
      </c>
      <c r="K6" s="128"/>
      <c r="L6" s="82" t="s">
        <v>20</v>
      </c>
    </row>
    <row r="7" spans="1:12" ht="15" customHeight="1" x14ac:dyDescent="0.25">
      <c r="A7" s="8">
        <v>1</v>
      </c>
      <c r="B7" s="7" t="s">
        <v>72</v>
      </c>
      <c r="C7" s="38" t="s">
        <v>28</v>
      </c>
      <c r="D7" s="8">
        <v>44521</v>
      </c>
      <c r="E7" s="33" t="s">
        <v>29</v>
      </c>
      <c r="F7" s="81" t="s">
        <v>30</v>
      </c>
      <c r="G7" s="8">
        <v>90000</v>
      </c>
      <c r="H7" s="13"/>
      <c r="I7" s="8"/>
      <c r="J7" s="11"/>
      <c r="K7" s="11"/>
      <c r="L7" s="81" t="s">
        <v>31</v>
      </c>
    </row>
    <row r="8" spans="1:12" ht="15.75" customHeight="1" x14ac:dyDescent="0.25">
      <c r="A8" s="8">
        <v>2</v>
      </c>
      <c r="B8" s="7" t="s">
        <v>65</v>
      </c>
      <c r="C8" s="38" t="s">
        <v>22</v>
      </c>
      <c r="D8" s="8">
        <v>67664</v>
      </c>
      <c r="E8" s="33" t="s">
        <v>23</v>
      </c>
      <c r="F8" s="81"/>
      <c r="G8" s="8">
        <v>90000</v>
      </c>
      <c r="H8" s="13"/>
      <c r="I8" s="8"/>
      <c r="J8" s="67" t="s">
        <v>66</v>
      </c>
      <c r="K8" s="67" t="s">
        <v>67</v>
      </c>
      <c r="L8" s="81" t="s">
        <v>32</v>
      </c>
    </row>
    <row r="9" spans="1:12" ht="15.75" customHeight="1" x14ac:dyDescent="0.25">
      <c r="A9" s="8">
        <v>3</v>
      </c>
      <c r="B9" s="7" t="s">
        <v>21</v>
      </c>
      <c r="C9" s="38" t="s">
        <v>22</v>
      </c>
      <c r="D9" s="8">
        <v>61145</v>
      </c>
      <c r="E9" s="9" t="s">
        <v>23</v>
      </c>
      <c r="F9" s="81" t="s">
        <v>24</v>
      </c>
      <c r="G9" s="8">
        <v>70000</v>
      </c>
      <c r="H9" s="10"/>
      <c r="I9" s="11"/>
      <c r="J9" s="67" t="s">
        <v>25</v>
      </c>
      <c r="K9" s="47"/>
      <c r="L9" s="12" t="s">
        <v>26</v>
      </c>
    </row>
    <row r="10" spans="1:12" ht="15" customHeight="1" x14ac:dyDescent="0.25">
      <c r="A10" s="8">
        <v>4</v>
      </c>
      <c r="B10" s="14" t="s">
        <v>85</v>
      </c>
      <c r="C10" s="38" t="s">
        <v>86</v>
      </c>
      <c r="D10" s="8"/>
      <c r="E10" s="33" t="s">
        <v>87</v>
      </c>
      <c r="F10" s="81"/>
      <c r="G10" s="8">
        <v>110000</v>
      </c>
      <c r="H10" s="48"/>
      <c r="I10" s="49"/>
      <c r="J10" s="65" t="s">
        <v>88</v>
      </c>
      <c r="K10" s="65" t="s">
        <v>89</v>
      </c>
      <c r="L10" s="81" t="s">
        <v>48</v>
      </c>
    </row>
    <row r="11" spans="1:12" ht="15" customHeight="1" x14ac:dyDescent="0.25">
      <c r="A11" s="130" t="s">
        <v>33</v>
      </c>
      <c r="B11" s="131"/>
      <c r="C11" s="131"/>
      <c r="D11" s="131"/>
      <c r="E11" s="131"/>
      <c r="F11" s="132"/>
      <c r="G11" s="56">
        <f>SUM(G7:G10)</f>
        <v>360000</v>
      </c>
      <c r="H11" s="57"/>
      <c r="I11" s="56"/>
      <c r="J11" s="15"/>
      <c r="K11" s="15"/>
    </row>
    <row r="12" spans="1:12" ht="15" customHeight="1" x14ac:dyDescent="0.25">
      <c r="A12" s="133" t="s">
        <v>73</v>
      </c>
      <c r="B12" s="134"/>
      <c r="C12" s="134"/>
      <c r="D12" s="134"/>
      <c r="E12" s="134"/>
      <c r="F12" s="135"/>
      <c r="G12" s="16">
        <f>G11*-0.12</f>
        <v>-43200</v>
      </c>
      <c r="H12" s="17"/>
      <c r="I12" s="18"/>
      <c r="J12" s="15"/>
      <c r="K12" s="15"/>
    </row>
    <row r="13" spans="1:12" ht="15" customHeight="1" x14ac:dyDescent="0.25">
      <c r="A13" s="133" t="s">
        <v>77</v>
      </c>
      <c r="B13" s="134"/>
      <c r="C13" s="134"/>
      <c r="D13" s="134"/>
      <c r="E13" s="134"/>
      <c r="F13" s="135"/>
      <c r="G13" s="35">
        <f>SUM(G11:G12)</f>
        <v>316800</v>
      </c>
      <c r="H13" s="17"/>
      <c r="I13" s="18"/>
      <c r="J13" s="15"/>
      <c r="K13" s="15"/>
    </row>
    <row r="14" spans="1:12" ht="15" customHeight="1" x14ac:dyDescent="0.25">
      <c r="A14" s="142" t="s">
        <v>78</v>
      </c>
      <c r="B14" s="143"/>
      <c r="C14" s="143"/>
      <c r="D14" s="143"/>
      <c r="E14" s="143"/>
      <c r="F14" s="144"/>
      <c r="G14" s="35">
        <f>G11*-0.05</f>
        <v>-18000</v>
      </c>
      <c r="H14" s="35"/>
      <c r="I14" s="58"/>
      <c r="J14" s="59"/>
    </row>
    <row r="15" spans="1:12" ht="15.75" customHeight="1" x14ac:dyDescent="0.25"/>
    <row r="16" spans="1:12" ht="15.75" x14ac:dyDescent="0.25">
      <c r="A16" s="8">
        <v>6</v>
      </c>
      <c r="B16" s="14" t="s">
        <v>85</v>
      </c>
      <c r="C16" s="38" t="s">
        <v>86</v>
      </c>
      <c r="D16" s="8"/>
      <c r="E16" s="33" t="s">
        <v>87</v>
      </c>
      <c r="F16" s="136" t="s">
        <v>90</v>
      </c>
      <c r="G16" s="136"/>
      <c r="H16" s="136"/>
      <c r="I16" s="136"/>
      <c r="J16" s="136"/>
      <c r="K16" s="136"/>
      <c r="L16" s="136"/>
    </row>
    <row r="17" spans="1:12" ht="15.75" customHeight="1" x14ac:dyDescent="0.25">
      <c r="A17" s="137" t="s">
        <v>116</v>
      </c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</row>
    <row r="18" spans="1:12" ht="9" customHeight="1" x14ac:dyDescent="0.25"/>
    <row r="19" spans="1:12" ht="15.75" x14ac:dyDescent="0.25">
      <c r="A19" s="139" t="s">
        <v>119</v>
      </c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1"/>
    </row>
    <row r="20" spans="1:12" ht="9" customHeight="1" x14ac:dyDescent="0.25"/>
    <row r="21" spans="1:12" ht="19.5" customHeight="1" x14ac:dyDescent="0.25">
      <c r="A21" s="8">
        <v>5</v>
      </c>
      <c r="B21" s="14" t="s">
        <v>69</v>
      </c>
      <c r="C21" s="38" t="s">
        <v>28</v>
      </c>
      <c r="D21" s="8">
        <v>48716</v>
      </c>
      <c r="E21" s="33" t="s">
        <v>29</v>
      </c>
      <c r="F21" s="81" t="s">
        <v>70</v>
      </c>
      <c r="G21" s="8">
        <v>90000</v>
      </c>
      <c r="H21" s="8"/>
      <c r="I21" s="36"/>
      <c r="J21" s="67" t="s">
        <v>82</v>
      </c>
      <c r="K21" s="67" t="s">
        <v>83</v>
      </c>
      <c r="L21" s="81" t="s">
        <v>84</v>
      </c>
    </row>
    <row r="22" spans="1:12" x14ac:dyDescent="0.25">
      <c r="A22" s="138" t="s">
        <v>117</v>
      </c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</row>
    <row r="23" spans="1:12" x14ac:dyDescent="0.25">
      <c r="A23" s="127" t="s">
        <v>118</v>
      </c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2" ht="15.75" x14ac:dyDescent="0.25">
      <c r="A24" s="139" t="s">
        <v>120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1"/>
    </row>
  </sheetData>
  <mergeCells count="15">
    <mergeCell ref="A22:L22"/>
    <mergeCell ref="A23:L23"/>
    <mergeCell ref="A19:L19"/>
    <mergeCell ref="A24:L24"/>
    <mergeCell ref="A14:F14"/>
    <mergeCell ref="A11:F11"/>
    <mergeCell ref="A12:F12"/>
    <mergeCell ref="A13:F13"/>
    <mergeCell ref="F16:L16"/>
    <mergeCell ref="A17:L17"/>
    <mergeCell ref="A1:K1"/>
    <mergeCell ref="J3:L3"/>
    <mergeCell ref="J6:K6"/>
    <mergeCell ref="J5:L5"/>
    <mergeCell ref="J4:L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E24" sqref="E2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.5703125" customWidth="1"/>
    <col min="9" max="9" width="8.8554687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46" t="s">
        <v>160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</row>
    <row r="2" spans="1:14" ht="18.75" x14ac:dyDescent="0.3">
      <c r="A2" s="2" t="s">
        <v>0</v>
      </c>
      <c r="E2" s="147" t="s">
        <v>138</v>
      </c>
      <c r="F2" s="147"/>
      <c r="G2" s="147"/>
      <c r="H2" s="147"/>
      <c r="I2" s="147"/>
      <c r="J2" s="147"/>
      <c r="K2" s="148" t="s">
        <v>2</v>
      </c>
      <c r="L2" s="148"/>
    </row>
    <row r="3" spans="1:14" ht="18.75" x14ac:dyDescent="0.3">
      <c r="A3" s="2" t="s">
        <v>3</v>
      </c>
      <c r="E3" s="20"/>
      <c r="F3" s="20"/>
      <c r="G3" s="20"/>
      <c r="H3" s="20" t="s">
        <v>5</v>
      </c>
      <c r="I3" s="20"/>
      <c r="K3" s="149"/>
      <c r="L3" s="149"/>
    </row>
    <row r="4" spans="1:14" ht="18.75" x14ac:dyDescent="0.3">
      <c r="A4" s="2" t="s">
        <v>7</v>
      </c>
      <c r="D4" s="116" t="s">
        <v>34</v>
      </c>
      <c r="E4" s="116"/>
      <c r="F4" s="116"/>
      <c r="G4" s="116"/>
      <c r="H4" s="116" t="s">
        <v>139</v>
      </c>
      <c r="I4" s="116"/>
      <c r="J4" s="116"/>
      <c r="K4" s="127"/>
      <c r="L4" s="127"/>
      <c r="M4" s="127"/>
    </row>
    <row r="5" spans="1:14" x14ac:dyDescent="0.25">
      <c r="K5" s="129"/>
      <c r="L5" s="129"/>
      <c r="M5" s="150"/>
    </row>
    <row r="6" spans="1:14" x14ac:dyDescent="0.25">
      <c r="A6" s="47" t="s">
        <v>10</v>
      </c>
      <c r="B6" s="21" t="s">
        <v>11</v>
      </c>
      <c r="C6" s="21" t="s">
        <v>35</v>
      </c>
      <c r="D6" s="21" t="s">
        <v>19</v>
      </c>
      <c r="E6" s="21" t="s">
        <v>36</v>
      </c>
      <c r="F6" s="21" t="s">
        <v>37</v>
      </c>
      <c r="G6" s="21" t="s">
        <v>74</v>
      </c>
      <c r="H6" s="22" t="s">
        <v>38</v>
      </c>
      <c r="I6" s="21" t="s">
        <v>17</v>
      </c>
      <c r="J6" s="23" t="s">
        <v>39</v>
      </c>
      <c r="K6" s="21" t="s">
        <v>40</v>
      </c>
      <c r="L6" s="23" t="s">
        <v>62</v>
      </c>
      <c r="M6" s="34"/>
    </row>
    <row r="7" spans="1:14" ht="18.75" x14ac:dyDescent="0.25">
      <c r="A7" s="12">
        <v>1</v>
      </c>
      <c r="B7" s="97" t="s">
        <v>80</v>
      </c>
      <c r="C7" s="71" t="s">
        <v>42</v>
      </c>
      <c r="D7" s="90" t="s">
        <v>135</v>
      </c>
      <c r="E7" s="37">
        <v>30000</v>
      </c>
      <c r="F7" s="37">
        <v>83200</v>
      </c>
      <c r="G7" s="37">
        <v>83200</v>
      </c>
      <c r="H7" s="72">
        <v>30000</v>
      </c>
      <c r="I7" s="37"/>
      <c r="J7" s="79">
        <f>SUM(H7:I7)</f>
        <v>30000</v>
      </c>
      <c r="K7" s="61" t="s">
        <v>161</v>
      </c>
      <c r="L7" s="92" t="s">
        <v>114</v>
      </c>
      <c r="M7" s="44"/>
      <c r="N7" s="44"/>
    </row>
    <row r="8" spans="1:14" ht="21" x14ac:dyDescent="0.25">
      <c r="A8" s="12">
        <v>2</v>
      </c>
      <c r="B8" s="84" t="s">
        <v>68</v>
      </c>
      <c r="C8" s="71" t="s">
        <v>44</v>
      </c>
      <c r="D8" s="90" t="s">
        <v>125</v>
      </c>
      <c r="E8" s="37">
        <v>35000</v>
      </c>
      <c r="F8" s="37">
        <v>78500</v>
      </c>
      <c r="G8" s="37">
        <v>38500</v>
      </c>
      <c r="H8" s="72">
        <v>35000</v>
      </c>
      <c r="I8" s="72"/>
      <c r="J8" s="79">
        <f t="shared" ref="J8:J13" si="0">SUM(H8:I8)</f>
        <v>35000</v>
      </c>
      <c r="K8" s="50" t="s">
        <v>162</v>
      </c>
      <c r="L8" s="92" t="s">
        <v>114</v>
      </c>
      <c r="N8" s="44"/>
    </row>
    <row r="9" spans="1:14" ht="21" x14ac:dyDescent="0.25">
      <c r="A9" s="12">
        <v>3</v>
      </c>
      <c r="B9" s="84" t="s">
        <v>46</v>
      </c>
      <c r="C9" s="71" t="s">
        <v>47</v>
      </c>
      <c r="D9" s="91" t="s">
        <v>136</v>
      </c>
      <c r="E9" s="37">
        <v>40000</v>
      </c>
      <c r="F9" s="37">
        <v>172000</v>
      </c>
      <c r="G9" s="37">
        <v>52000</v>
      </c>
      <c r="H9" s="72">
        <v>40000</v>
      </c>
      <c r="I9" s="37"/>
      <c r="J9" s="79">
        <f t="shared" si="0"/>
        <v>40000</v>
      </c>
      <c r="K9" s="50" t="s">
        <v>162</v>
      </c>
      <c r="L9" s="92" t="s">
        <v>140</v>
      </c>
      <c r="M9" s="44"/>
    </row>
    <row r="10" spans="1:14" ht="18.75" x14ac:dyDescent="0.25">
      <c r="A10" s="12">
        <v>4</v>
      </c>
      <c r="B10" s="39" t="s">
        <v>75</v>
      </c>
      <c r="C10" s="71" t="s">
        <v>27</v>
      </c>
      <c r="D10" s="91" t="s">
        <v>137</v>
      </c>
      <c r="E10" s="37">
        <v>59200</v>
      </c>
      <c r="F10" s="37"/>
      <c r="G10" s="37"/>
      <c r="H10" s="72">
        <v>59200</v>
      </c>
      <c r="I10" s="37"/>
      <c r="J10" s="79">
        <f t="shared" si="0"/>
        <v>59200</v>
      </c>
      <c r="K10" s="50" t="s">
        <v>163</v>
      </c>
      <c r="L10" s="92" t="s">
        <v>123</v>
      </c>
    </row>
    <row r="11" spans="1:14" ht="14.25" customHeight="1" x14ac:dyDescent="0.25">
      <c r="A11" s="12">
        <v>5</v>
      </c>
      <c r="B11" s="39" t="s">
        <v>76</v>
      </c>
      <c r="C11" s="71" t="s">
        <v>71</v>
      </c>
      <c r="D11" s="91" t="s">
        <v>126</v>
      </c>
      <c r="E11" s="37">
        <v>59200</v>
      </c>
      <c r="F11" s="46">
        <v>793100</v>
      </c>
      <c r="G11" s="37">
        <v>244140</v>
      </c>
      <c r="H11" s="72"/>
      <c r="I11" s="37"/>
      <c r="J11" s="79">
        <f t="shared" si="0"/>
        <v>0</v>
      </c>
      <c r="K11" s="50"/>
      <c r="L11" s="92"/>
      <c r="M11" s="44"/>
      <c r="N11" s="44"/>
    </row>
    <row r="12" spans="1:14" ht="21" x14ac:dyDescent="0.25">
      <c r="A12" s="12">
        <v>6</v>
      </c>
      <c r="B12" s="98" t="s">
        <v>122</v>
      </c>
      <c r="C12" s="71" t="s">
        <v>84</v>
      </c>
      <c r="D12" s="93" t="s">
        <v>127</v>
      </c>
      <c r="E12" s="100">
        <v>90000</v>
      </c>
      <c r="F12" s="99">
        <v>108000</v>
      </c>
      <c r="G12" s="99">
        <v>18000</v>
      </c>
      <c r="H12" s="72">
        <v>90000</v>
      </c>
      <c r="I12" s="37"/>
      <c r="J12" s="79">
        <f t="shared" si="0"/>
        <v>90000</v>
      </c>
      <c r="K12" s="50" t="s">
        <v>162</v>
      </c>
      <c r="L12" s="92" t="s">
        <v>140</v>
      </c>
      <c r="M12" s="44"/>
      <c r="N12" s="44"/>
    </row>
    <row r="13" spans="1:14" ht="21" x14ac:dyDescent="0.25">
      <c r="A13" s="12">
        <v>7</v>
      </c>
      <c r="B13" s="98" t="s">
        <v>85</v>
      </c>
      <c r="C13" s="40" t="s">
        <v>48</v>
      </c>
      <c r="D13" s="91"/>
      <c r="E13" s="37">
        <v>20000</v>
      </c>
      <c r="F13" s="37">
        <v>39595</v>
      </c>
      <c r="G13" s="37"/>
      <c r="H13" s="72">
        <v>20000</v>
      </c>
      <c r="I13" s="37"/>
      <c r="J13" s="79">
        <f t="shared" si="0"/>
        <v>20000</v>
      </c>
      <c r="K13" s="50" t="s">
        <v>164</v>
      </c>
      <c r="L13" s="92" t="s">
        <v>123</v>
      </c>
      <c r="M13" s="44"/>
      <c r="N13" s="44"/>
    </row>
    <row r="14" spans="1:14" ht="18" customHeight="1" x14ac:dyDescent="0.25">
      <c r="A14" s="145" t="s">
        <v>49</v>
      </c>
      <c r="B14" s="145"/>
      <c r="C14" s="145"/>
      <c r="D14" s="145"/>
      <c r="E14" s="41">
        <f>SUM(E7:E13)</f>
        <v>333400</v>
      </c>
      <c r="F14" s="52">
        <f>SUM(F7:F13)</f>
        <v>1274395</v>
      </c>
      <c r="G14" s="41">
        <f t="shared" ref="G14:J14" si="1">SUM(G7:G13)</f>
        <v>435840</v>
      </c>
      <c r="H14" s="80">
        <f t="shared" si="1"/>
        <v>274200</v>
      </c>
      <c r="I14" s="41">
        <f t="shared" si="1"/>
        <v>0</v>
      </c>
      <c r="J14" s="80">
        <f t="shared" si="1"/>
        <v>274200</v>
      </c>
      <c r="K14" s="94" t="s">
        <v>165</v>
      </c>
      <c r="L14" s="118" t="s">
        <v>121</v>
      </c>
    </row>
    <row r="15" spans="1:14" ht="18" customHeight="1" x14ac:dyDescent="0.25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</row>
    <row r="16" spans="1:14" ht="18" customHeight="1" x14ac:dyDescent="0.25"/>
    <row r="17" spans="6:11" ht="18" customHeight="1" x14ac:dyDescent="0.25">
      <c r="H17" s="44"/>
      <c r="J17" s="44"/>
    </row>
    <row r="18" spans="6:11" ht="12" customHeight="1" x14ac:dyDescent="0.25">
      <c r="F18" s="44"/>
      <c r="H18" s="44"/>
      <c r="K18" t="s">
        <v>81</v>
      </c>
    </row>
    <row r="19" spans="6:11" ht="16.5" customHeight="1" x14ac:dyDescent="0.25">
      <c r="F19" s="44"/>
    </row>
    <row r="20" spans="6:11" ht="9.75" customHeight="1" x14ac:dyDescent="0.25">
      <c r="F20" s="44"/>
    </row>
    <row r="21" spans="6:11" ht="13.5" customHeight="1" x14ac:dyDescent="0.25"/>
    <row r="22" spans="6:11" ht="8.25" customHeight="1" x14ac:dyDescent="0.25"/>
    <row r="23" spans="6:11" ht="17.25" customHeight="1" x14ac:dyDescent="0.25"/>
    <row r="24" spans="6:11" ht="17.25" customHeight="1" x14ac:dyDescent="0.25"/>
    <row r="25" spans="6:11" ht="9" customHeight="1" x14ac:dyDescent="0.25"/>
    <row r="26" spans="6:11" ht="10.5" customHeight="1" x14ac:dyDescent="0.25"/>
    <row r="28" spans="6:11" ht="12.75" customHeight="1" x14ac:dyDescent="0.25"/>
    <row r="29" spans="6:11" ht="12.75" customHeight="1" x14ac:dyDescent="0.25"/>
    <row r="30" spans="6:11" ht="6" customHeight="1" x14ac:dyDescent="0.25"/>
  </sheetData>
  <mergeCells count="8">
    <mergeCell ref="A14:D14"/>
    <mergeCell ref="A15:L15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workbookViewId="0">
      <selection activeCell="G33" sqref="G33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2.140625" customWidth="1"/>
    <col min="11" max="11" width="9" customWidth="1"/>
    <col min="12" max="12" width="12.5703125" customWidth="1"/>
  </cols>
  <sheetData>
    <row r="1" spans="1:19" ht="20.25" customHeight="1" x14ac:dyDescent="0.25">
      <c r="A1" s="146" t="s">
        <v>166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</row>
    <row r="2" spans="1:19" ht="18.75" x14ac:dyDescent="0.3">
      <c r="A2" s="2" t="s">
        <v>0</v>
      </c>
      <c r="E2" s="147" t="s">
        <v>138</v>
      </c>
      <c r="F2" s="147"/>
      <c r="G2" s="147"/>
      <c r="H2" s="147"/>
      <c r="I2" s="147"/>
      <c r="J2" s="147"/>
      <c r="K2" s="148" t="s">
        <v>2</v>
      </c>
      <c r="L2" s="148"/>
    </row>
    <row r="3" spans="1:19" ht="18.75" x14ac:dyDescent="0.3">
      <c r="A3" s="2" t="s">
        <v>3</v>
      </c>
      <c r="E3" s="20"/>
      <c r="F3" s="20"/>
      <c r="G3" s="20"/>
      <c r="H3" s="20" t="s">
        <v>5</v>
      </c>
      <c r="I3" s="20"/>
      <c r="K3" s="149"/>
      <c r="L3" s="149"/>
    </row>
    <row r="4" spans="1:19" ht="18.75" x14ac:dyDescent="0.3">
      <c r="A4" s="2" t="s">
        <v>7</v>
      </c>
      <c r="D4" s="116" t="s">
        <v>34</v>
      </c>
      <c r="E4" s="116"/>
      <c r="F4" s="116"/>
      <c r="G4" s="116"/>
      <c r="H4" s="116" t="s">
        <v>139</v>
      </c>
      <c r="I4" s="116"/>
      <c r="J4" s="116"/>
      <c r="K4" s="127"/>
      <c r="L4" s="127"/>
      <c r="M4" s="127"/>
    </row>
    <row r="5" spans="1:19" x14ac:dyDescent="0.25">
      <c r="K5" s="119"/>
      <c r="L5" s="119"/>
      <c r="M5" s="119"/>
    </row>
    <row r="6" spans="1:19" x14ac:dyDescent="0.25">
      <c r="A6" s="68" t="s">
        <v>10</v>
      </c>
      <c r="B6" s="69" t="s">
        <v>11</v>
      </c>
      <c r="C6" s="69" t="s">
        <v>91</v>
      </c>
      <c r="D6" s="69" t="s">
        <v>19</v>
      </c>
      <c r="E6" s="21" t="s">
        <v>36</v>
      </c>
      <c r="F6" s="69" t="s">
        <v>37</v>
      </c>
      <c r="G6" s="69" t="s">
        <v>74</v>
      </c>
      <c r="H6" s="22" t="s">
        <v>38</v>
      </c>
      <c r="I6" s="69" t="s">
        <v>17</v>
      </c>
      <c r="J6" s="69" t="s">
        <v>92</v>
      </c>
      <c r="K6" s="69" t="s">
        <v>40</v>
      </c>
      <c r="L6" s="69" t="s">
        <v>62</v>
      </c>
      <c r="M6" s="34"/>
      <c r="N6" s="60"/>
    </row>
    <row r="7" spans="1:19" ht="12.75" customHeight="1" x14ac:dyDescent="0.25">
      <c r="A7" s="12">
        <v>1</v>
      </c>
      <c r="B7" s="70" t="s">
        <v>93</v>
      </c>
      <c r="C7" s="71" t="s">
        <v>94</v>
      </c>
      <c r="D7" s="95" t="s">
        <v>128</v>
      </c>
      <c r="E7" s="37">
        <v>35000</v>
      </c>
      <c r="F7" s="37">
        <v>136500</v>
      </c>
      <c r="G7" s="37">
        <v>101500</v>
      </c>
      <c r="H7" s="37"/>
      <c r="I7" s="37"/>
      <c r="J7" s="72">
        <f t="shared" ref="J7:J12" si="0">H7+I7</f>
        <v>0</v>
      </c>
      <c r="K7" s="112"/>
      <c r="L7" s="120"/>
      <c r="M7" s="44"/>
      <c r="N7" s="62"/>
    </row>
    <row r="8" spans="1:19" ht="14.25" customHeight="1" x14ac:dyDescent="0.25">
      <c r="A8" s="12"/>
      <c r="B8" s="70"/>
      <c r="C8" s="71" t="s">
        <v>45</v>
      </c>
      <c r="D8" s="95"/>
      <c r="E8" s="37"/>
      <c r="F8" s="72"/>
      <c r="G8" s="72"/>
      <c r="H8" s="72"/>
      <c r="I8" s="37"/>
      <c r="J8" s="72"/>
      <c r="K8" s="61"/>
      <c r="L8" s="113"/>
      <c r="M8" s="44"/>
      <c r="N8" s="62"/>
    </row>
    <row r="9" spans="1:19" ht="14.25" customHeight="1" x14ac:dyDescent="0.25">
      <c r="A9" s="12"/>
      <c r="B9" s="64"/>
      <c r="C9" s="71" t="s">
        <v>95</v>
      </c>
      <c r="D9" s="95"/>
      <c r="E9" s="37"/>
      <c r="F9" s="72"/>
      <c r="G9" s="72"/>
      <c r="H9" s="72"/>
      <c r="I9" s="37"/>
      <c r="J9" s="72"/>
      <c r="K9" s="61"/>
      <c r="L9" s="114"/>
      <c r="M9" s="44"/>
      <c r="N9" s="62"/>
    </row>
    <row r="10" spans="1:19" ht="17.25" customHeight="1" x14ac:dyDescent="0.25">
      <c r="A10" s="12">
        <v>4</v>
      </c>
      <c r="B10" s="85" t="s">
        <v>112</v>
      </c>
      <c r="C10" s="71" t="s">
        <v>96</v>
      </c>
      <c r="D10" s="95" t="s">
        <v>155</v>
      </c>
      <c r="E10" s="37">
        <v>70000</v>
      </c>
      <c r="F10" s="72">
        <v>74800</v>
      </c>
      <c r="G10" s="72">
        <v>74800</v>
      </c>
      <c r="H10" s="72">
        <v>70000</v>
      </c>
      <c r="I10" s="37"/>
      <c r="J10" s="72">
        <f t="shared" si="0"/>
        <v>70000</v>
      </c>
      <c r="K10" s="61" t="s">
        <v>162</v>
      </c>
      <c r="L10" s="113" t="s">
        <v>114</v>
      </c>
      <c r="M10" s="106"/>
      <c r="N10" s="117"/>
      <c r="O10" s="117"/>
    </row>
    <row r="11" spans="1:19" ht="17.25" customHeight="1" x14ac:dyDescent="0.25">
      <c r="A11" s="12">
        <v>5</v>
      </c>
      <c r="B11" s="70" t="s">
        <v>97</v>
      </c>
      <c r="C11" s="71" t="s">
        <v>98</v>
      </c>
      <c r="D11" s="95" t="s">
        <v>129</v>
      </c>
      <c r="E11" s="37">
        <v>30000</v>
      </c>
      <c r="F11" s="37">
        <v>263000</v>
      </c>
      <c r="G11" s="37">
        <v>123000</v>
      </c>
      <c r="H11" s="72"/>
      <c r="I11" s="37"/>
      <c r="J11" s="72">
        <f t="shared" si="0"/>
        <v>0</v>
      </c>
      <c r="K11" s="61"/>
      <c r="L11" s="63"/>
      <c r="M11" s="107"/>
      <c r="N11" s="117"/>
      <c r="O11" s="117"/>
      <c r="P11" s="117"/>
      <c r="Q11" s="117"/>
      <c r="R11" s="117"/>
      <c r="S11" s="117"/>
    </row>
    <row r="12" spans="1:19" ht="20.25" customHeight="1" x14ac:dyDescent="0.25">
      <c r="A12" s="12">
        <v>6</v>
      </c>
      <c r="B12" s="105" t="s">
        <v>141</v>
      </c>
      <c r="C12" s="71" t="s">
        <v>41</v>
      </c>
      <c r="D12" s="95" t="s">
        <v>142</v>
      </c>
      <c r="E12" s="37">
        <v>50000</v>
      </c>
      <c r="F12" s="37">
        <v>5000</v>
      </c>
      <c r="G12" s="72">
        <v>5000</v>
      </c>
      <c r="H12" s="72">
        <v>50000</v>
      </c>
      <c r="I12" s="37"/>
      <c r="J12" s="72">
        <f t="shared" si="0"/>
        <v>50000</v>
      </c>
      <c r="K12" s="61" t="s">
        <v>162</v>
      </c>
      <c r="L12" s="63" t="s">
        <v>114</v>
      </c>
      <c r="M12" s="101"/>
      <c r="N12" s="117"/>
      <c r="O12" s="117"/>
      <c r="P12" s="117"/>
      <c r="Q12" s="117"/>
      <c r="R12" s="117"/>
      <c r="S12" s="117"/>
    </row>
    <row r="13" spans="1:19" ht="18" customHeight="1" x14ac:dyDescent="0.25">
      <c r="A13" s="12">
        <v>7</v>
      </c>
      <c r="B13" s="64" t="s">
        <v>167</v>
      </c>
      <c r="C13" s="71" t="s">
        <v>43</v>
      </c>
      <c r="D13" s="95" t="s">
        <v>168</v>
      </c>
      <c r="E13" s="37">
        <v>50000</v>
      </c>
      <c r="F13" s="37"/>
      <c r="G13" s="72"/>
      <c r="H13" s="72">
        <v>50000</v>
      </c>
      <c r="I13" s="37"/>
      <c r="J13" s="72">
        <f>H13+I13</f>
        <v>50000</v>
      </c>
      <c r="K13" s="94" t="s">
        <v>156</v>
      </c>
      <c r="L13" s="63" t="s">
        <v>143</v>
      </c>
      <c r="M13" s="101"/>
      <c r="N13" s="117"/>
      <c r="O13" s="117"/>
      <c r="P13" s="117"/>
      <c r="Q13" s="117"/>
      <c r="R13" s="117"/>
      <c r="S13" s="117"/>
    </row>
    <row r="14" spans="1:19" ht="13.5" customHeight="1" x14ac:dyDescent="0.25">
      <c r="A14" s="12">
        <v>8</v>
      </c>
      <c r="B14" s="73" t="s">
        <v>99</v>
      </c>
      <c r="C14" s="71" t="s">
        <v>100</v>
      </c>
      <c r="D14" s="95" t="s">
        <v>144</v>
      </c>
      <c r="E14" s="37">
        <v>40000</v>
      </c>
      <c r="F14" s="37">
        <v>382000</v>
      </c>
      <c r="G14" s="72">
        <v>88000</v>
      </c>
      <c r="H14" s="72">
        <v>40000</v>
      </c>
      <c r="I14" s="37">
        <v>10000</v>
      </c>
      <c r="J14" s="72">
        <f t="shared" ref="J14:J23" si="1">H14+I14</f>
        <v>50000</v>
      </c>
      <c r="K14" s="94" t="s">
        <v>169</v>
      </c>
      <c r="L14" s="121" t="s">
        <v>140</v>
      </c>
      <c r="M14" s="44"/>
      <c r="N14" s="62"/>
      <c r="P14" s="102"/>
    </row>
    <row r="15" spans="1:19" ht="18.75" x14ac:dyDescent="0.25">
      <c r="A15" s="12">
        <v>9</v>
      </c>
      <c r="B15" s="70" t="s">
        <v>145</v>
      </c>
      <c r="C15" s="71" t="s">
        <v>101</v>
      </c>
      <c r="D15" s="91" t="s">
        <v>146</v>
      </c>
      <c r="E15" s="37">
        <v>70000</v>
      </c>
      <c r="F15" s="37"/>
      <c r="G15" s="72"/>
      <c r="H15" s="72"/>
      <c r="I15" s="37">
        <v>70000</v>
      </c>
      <c r="J15" s="72">
        <f t="shared" si="1"/>
        <v>70000</v>
      </c>
      <c r="K15" s="50"/>
      <c r="L15" s="122" t="s">
        <v>170</v>
      </c>
      <c r="M15" s="44"/>
      <c r="N15" s="62"/>
      <c r="P15" s="102"/>
    </row>
    <row r="16" spans="1:19" ht="18.75" x14ac:dyDescent="0.25">
      <c r="A16" s="12">
        <v>10</v>
      </c>
      <c r="B16" s="70" t="s">
        <v>124</v>
      </c>
      <c r="C16" s="71" t="s">
        <v>102</v>
      </c>
      <c r="D16" s="95" t="s">
        <v>130</v>
      </c>
      <c r="E16" s="37">
        <v>70000</v>
      </c>
      <c r="F16" s="72"/>
      <c r="G16" s="72"/>
      <c r="H16" s="72"/>
      <c r="I16" s="37"/>
      <c r="J16" s="72">
        <f t="shared" si="1"/>
        <v>0</v>
      </c>
      <c r="K16" s="61"/>
      <c r="L16" s="63"/>
      <c r="M16" s="44"/>
      <c r="N16" s="62"/>
    </row>
    <row r="17" spans="1:14" ht="18" customHeight="1" x14ac:dyDescent="0.25">
      <c r="A17" s="12">
        <v>11</v>
      </c>
      <c r="B17" s="85" t="s">
        <v>147</v>
      </c>
      <c r="C17" s="71" t="s">
        <v>103</v>
      </c>
      <c r="D17" s="95" t="s">
        <v>148</v>
      </c>
      <c r="E17" s="37">
        <v>50000</v>
      </c>
      <c r="F17" s="72">
        <v>5000</v>
      </c>
      <c r="G17" s="72">
        <v>5000</v>
      </c>
      <c r="H17" s="72">
        <v>50000</v>
      </c>
      <c r="I17" s="37"/>
      <c r="J17" s="72">
        <f t="shared" si="1"/>
        <v>50000</v>
      </c>
      <c r="K17" s="50" t="s">
        <v>171</v>
      </c>
      <c r="L17" s="113" t="s">
        <v>140</v>
      </c>
      <c r="N17" s="62"/>
    </row>
    <row r="18" spans="1:14" ht="21" x14ac:dyDescent="0.25">
      <c r="A18" s="12">
        <v>12</v>
      </c>
      <c r="B18" s="70" t="s">
        <v>104</v>
      </c>
      <c r="C18" s="71" t="s">
        <v>105</v>
      </c>
      <c r="D18" s="95" t="s">
        <v>131</v>
      </c>
      <c r="E18" s="37">
        <v>50000</v>
      </c>
      <c r="F18" s="72">
        <v>33000</v>
      </c>
      <c r="G18" s="72">
        <v>33000</v>
      </c>
      <c r="H18" s="72">
        <v>50000</v>
      </c>
      <c r="I18" s="37"/>
      <c r="J18" s="72">
        <f t="shared" si="1"/>
        <v>50000</v>
      </c>
      <c r="K18" s="50" t="s">
        <v>162</v>
      </c>
      <c r="L18" s="113" t="s">
        <v>140</v>
      </c>
      <c r="M18" s="44"/>
      <c r="N18" s="62"/>
    </row>
    <row r="19" spans="1:14" ht="18" customHeight="1" x14ac:dyDescent="0.25">
      <c r="A19" s="12">
        <v>13</v>
      </c>
      <c r="B19" s="64" t="s">
        <v>149</v>
      </c>
      <c r="C19" s="71" t="s">
        <v>106</v>
      </c>
      <c r="D19" s="95" t="s">
        <v>134</v>
      </c>
      <c r="E19" s="37">
        <v>50000</v>
      </c>
      <c r="F19" s="99">
        <v>555000</v>
      </c>
      <c r="G19" s="99">
        <v>105000</v>
      </c>
      <c r="H19" s="72"/>
      <c r="I19" s="37"/>
      <c r="J19" s="72">
        <f t="shared" si="1"/>
        <v>0</v>
      </c>
      <c r="K19" s="50"/>
      <c r="L19" s="63"/>
      <c r="M19" s="44"/>
      <c r="N19" s="62"/>
    </row>
    <row r="20" spans="1:14" ht="18.75" x14ac:dyDescent="0.25">
      <c r="A20" s="12">
        <v>14</v>
      </c>
      <c r="B20" s="115" t="s">
        <v>113</v>
      </c>
      <c r="C20" s="71" t="s">
        <v>107</v>
      </c>
      <c r="D20" s="95" t="s">
        <v>133</v>
      </c>
      <c r="E20" s="37">
        <v>50000</v>
      </c>
      <c r="F20" s="37">
        <v>295000</v>
      </c>
      <c r="G20" s="72">
        <v>45000</v>
      </c>
      <c r="H20" s="72">
        <v>50000</v>
      </c>
      <c r="I20" s="37"/>
      <c r="J20" s="72">
        <f t="shared" si="1"/>
        <v>50000</v>
      </c>
      <c r="K20" s="50" t="s">
        <v>161</v>
      </c>
      <c r="L20" s="63" t="s">
        <v>140</v>
      </c>
      <c r="M20" s="123" t="s">
        <v>172</v>
      </c>
      <c r="N20" s="62"/>
    </row>
    <row r="21" spans="1:14" ht="21" x14ac:dyDescent="0.25">
      <c r="A21" s="12">
        <v>15</v>
      </c>
      <c r="B21" s="70" t="s">
        <v>150</v>
      </c>
      <c r="C21" s="71" t="s">
        <v>108</v>
      </c>
      <c r="D21" s="95" t="s">
        <v>151</v>
      </c>
      <c r="E21" s="37">
        <v>50000</v>
      </c>
      <c r="F21" s="37">
        <v>55000</v>
      </c>
      <c r="G21" s="72">
        <v>5000</v>
      </c>
      <c r="H21" s="72">
        <v>50000</v>
      </c>
      <c r="I21" s="37"/>
      <c r="J21" s="72">
        <f t="shared" si="1"/>
        <v>50000</v>
      </c>
      <c r="K21" s="50" t="s">
        <v>173</v>
      </c>
      <c r="L21" s="113" t="s">
        <v>114</v>
      </c>
      <c r="N21" s="44"/>
    </row>
    <row r="22" spans="1:14" ht="18.75" x14ac:dyDescent="0.25">
      <c r="A22" s="12">
        <v>16</v>
      </c>
      <c r="B22" s="76" t="s">
        <v>109</v>
      </c>
      <c r="C22" s="75" t="s">
        <v>110</v>
      </c>
      <c r="D22" s="96"/>
      <c r="E22" s="77"/>
      <c r="F22" s="86"/>
      <c r="G22" s="78"/>
      <c r="H22" s="78"/>
      <c r="I22" s="78"/>
      <c r="J22" s="78"/>
      <c r="K22" s="78"/>
      <c r="L22" s="78"/>
    </row>
    <row r="23" spans="1:14" ht="18.75" x14ac:dyDescent="0.25">
      <c r="A23" s="12">
        <v>17</v>
      </c>
      <c r="B23" s="74" t="s">
        <v>152</v>
      </c>
      <c r="C23" s="71" t="s">
        <v>111</v>
      </c>
      <c r="D23" s="95" t="s">
        <v>132</v>
      </c>
      <c r="E23" s="37">
        <v>50000</v>
      </c>
      <c r="F23" s="103">
        <v>515500</v>
      </c>
      <c r="G23" s="104">
        <v>120000</v>
      </c>
      <c r="H23" s="72"/>
      <c r="I23" s="37"/>
      <c r="J23" s="72">
        <f t="shared" si="1"/>
        <v>0</v>
      </c>
      <c r="K23" s="61"/>
      <c r="L23" s="121"/>
      <c r="M23" s="44"/>
    </row>
    <row r="24" spans="1:14" ht="18.75" x14ac:dyDescent="0.25">
      <c r="A24" s="151" t="s">
        <v>49</v>
      </c>
      <c r="B24" s="152"/>
      <c r="C24" s="152"/>
      <c r="D24" s="153"/>
      <c r="E24" s="52">
        <f>SUM(E7:E23)</f>
        <v>715000</v>
      </c>
      <c r="F24" s="41">
        <f>SUM(F7:F23)</f>
        <v>2319800</v>
      </c>
      <c r="G24" s="41">
        <f>SUM(G7:G23)</f>
        <v>705300</v>
      </c>
      <c r="H24" s="41">
        <f t="shared" ref="H24:J24" si="2">SUM(H7:H23)</f>
        <v>410000</v>
      </c>
      <c r="I24" s="41">
        <f t="shared" si="2"/>
        <v>80000</v>
      </c>
      <c r="J24" s="41">
        <f t="shared" si="2"/>
        <v>490000</v>
      </c>
      <c r="K24" s="66" t="s">
        <v>165</v>
      </c>
      <c r="L24" s="80" t="s">
        <v>121</v>
      </c>
    </row>
    <row r="25" spans="1:14" x14ac:dyDescent="0.25">
      <c r="F25" s="44"/>
    </row>
    <row r="26" spans="1:14" ht="18.75" x14ac:dyDescent="0.25">
      <c r="A26" s="12">
        <v>6</v>
      </c>
      <c r="B26" s="105" t="s">
        <v>141</v>
      </c>
      <c r="C26" s="71" t="s">
        <v>41</v>
      </c>
      <c r="D26" s="95" t="s">
        <v>142</v>
      </c>
      <c r="E26" s="100">
        <v>50000</v>
      </c>
      <c r="F26" s="154" t="s">
        <v>153</v>
      </c>
      <c r="G26" s="127"/>
      <c r="H26" s="127"/>
      <c r="I26" s="127"/>
      <c r="J26" s="127"/>
      <c r="K26" s="127"/>
      <c r="L26" s="127"/>
    </row>
    <row r="27" spans="1:14" x14ac:dyDescent="0.25">
      <c r="A27" s="127" t="s">
        <v>154</v>
      </c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</row>
    <row r="29" spans="1:14" ht="18.75" x14ac:dyDescent="0.25">
      <c r="A29" s="12">
        <v>4</v>
      </c>
      <c r="B29" s="73" t="s">
        <v>99</v>
      </c>
      <c r="C29" s="71" t="s">
        <v>100</v>
      </c>
      <c r="D29" s="95" t="s">
        <v>157</v>
      </c>
      <c r="E29" s="100">
        <v>40000</v>
      </c>
      <c r="F29" s="155" t="s">
        <v>158</v>
      </c>
      <c r="G29" s="156"/>
      <c r="H29" s="156"/>
      <c r="I29" s="156"/>
      <c r="J29" s="156"/>
      <c r="K29" s="156"/>
      <c r="L29" s="157"/>
    </row>
    <row r="31" spans="1:14" ht="18.75" x14ac:dyDescent="0.25">
      <c r="B31" s="64" t="s">
        <v>167</v>
      </c>
      <c r="C31" s="71" t="s">
        <v>43</v>
      </c>
      <c r="D31" s="95" t="s">
        <v>168</v>
      </c>
      <c r="E31" s="37">
        <v>50000</v>
      </c>
      <c r="F31" s="154" t="s">
        <v>174</v>
      </c>
      <c r="G31" s="127"/>
      <c r="H31" s="127"/>
      <c r="I31" s="127"/>
      <c r="J31" s="127"/>
      <c r="K31" s="127"/>
      <c r="L31" s="127"/>
    </row>
    <row r="32" spans="1:14" x14ac:dyDescent="0.25">
      <c r="A32" s="127" t="s">
        <v>154</v>
      </c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</row>
  </sheetData>
  <mergeCells count="11">
    <mergeCell ref="F31:L31"/>
    <mergeCell ref="A32:L32"/>
    <mergeCell ref="F26:L26"/>
    <mergeCell ref="A27:L27"/>
    <mergeCell ref="F29:L29"/>
    <mergeCell ref="A24:D24"/>
    <mergeCell ref="A1:K1"/>
    <mergeCell ref="E2:J2"/>
    <mergeCell ref="K2:L2"/>
    <mergeCell ref="K3:L3"/>
    <mergeCell ref="K4:M4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"/>
  <sheetViews>
    <sheetView workbookViewId="0">
      <selection activeCell="B20" sqref="B20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10" ht="18.75" x14ac:dyDescent="0.25">
      <c r="A1" s="146" t="s">
        <v>176</v>
      </c>
      <c r="B1" s="146"/>
      <c r="C1" s="146"/>
      <c r="D1" s="146"/>
      <c r="E1" s="146"/>
      <c r="F1" s="146"/>
      <c r="G1" s="146"/>
      <c r="H1" s="146"/>
      <c r="I1" s="146"/>
    </row>
    <row r="2" spans="1:10" ht="18.75" x14ac:dyDescent="0.3">
      <c r="A2" s="2" t="s">
        <v>115</v>
      </c>
      <c r="C2" s="20" t="s">
        <v>1</v>
      </c>
      <c r="F2" s="20"/>
      <c r="H2" s="110" t="s">
        <v>2</v>
      </c>
      <c r="I2" s="110"/>
    </row>
    <row r="3" spans="1:10" ht="18.75" x14ac:dyDescent="0.3">
      <c r="A3" s="2" t="s">
        <v>3</v>
      </c>
      <c r="C3" s="20" t="s">
        <v>4</v>
      </c>
      <c r="F3" s="20"/>
      <c r="G3" s="20" t="s">
        <v>5</v>
      </c>
    </row>
    <row r="4" spans="1:10" ht="18.75" x14ac:dyDescent="0.3">
      <c r="A4" s="2" t="s">
        <v>7</v>
      </c>
      <c r="B4" s="32" t="s">
        <v>34</v>
      </c>
      <c r="C4" s="32"/>
      <c r="D4" s="111" t="s">
        <v>61</v>
      </c>
      <c r="G4" s="111"/>
    </row>
    <row r="5" spans="1:10" ht="18.75" x14ac:dyDescent="0.3">
      <c r="C5" s="124" t="s">
        <v>175</v>
      </c>
      <c r="D5" s="124"/>
      <c r="F5" s="159"/>
      <c r="G5" s="159"/>
      <c r="H5" s="108"/>
    </row>
    <row r="6" spans="1:10" x14ac:dyDescent="0.25">
      <c r="H6" s="109"/>
    </row>
    <row r="7" spans="1:10" ht="18.75" x14ac:dyDescent="0.3">
      <c r="A7" s="24" t="s">
        <v>50</v>
      </c>
      <c r="B7" s="24" t="s">
        <v>51</v>
      </c>
      <c r="C7" s="24" t="s">
        <v>52</v>
      </c>
      <c r="D7" s="25">
        <v>0.05</v>
      </c>
      <c r="E7" s="25">
        <v>0.1</v>
      </c>
      <c r="F7" s="26" t="s">
        <v>53</v>
      </c>
      <c r="G7" s="26" t="s">
        <v>54</v>
      </c>
      <c r="H7" s="27" t="s">
        <v>55</v>
      </c>
    </row>
    <row r="8" spans="1:10" ht="18.75" x14ac:dyDescent="0.3">
      <c r="A8" s="42" t="s">
        <v>159</v>
      </c>
      <c r="B8" s="28">
        <v>384200</v>
      </c>
      <c r="C8" s="19"/>
      <c r="D8" s="29"/>
      <c r="E8" s="29">
        <f>B8*0.1</f>
        <v>38420</v>
      </c>
      <c r="F8" s="29">
        <f>(B8+C8)*0.12</f>
        <v>46104</v>
      </c>
      <c r="G8" s="29"/>
      <c r="H8" s="30">
        <f>B8*0.78</f>
        <v>299676</v>
      </c>
    </row>
    <row r="9" spans="1:10" ht="18.75" x14ac:dyDescent="0.3">
      <c r="A9" s="42" t="s">
        <v>177</v>
      </c>
      <c r="B9" s="28">
        <v>790000</v>
      </c>
      <c r="C9" s="19"/>
      <c r="D9" s="29"/>
      <c r="E9" s="29">
        <f>B9*0.1</f>
        <v>79000</v>
      </c>
      <c r="F9" s="29">
        <f>(B9+C9)*0.12</f>
        <v>94800</v>
      </c>
      <c r="G9" s="29"/>
      <c r="H9" s="30">
        <f>B9*0.78</f>
        <v>616200</v>
      </c>
    </row>
    <row r="10" spans="1:10" ht="18.75" x14ac:dyDescent="0.3">
      <c r="A10" s="19" t="s">
        <v>56</v>
      </c>
      <c r="B10" s="19"/>
      <c r="C10" s="28">
        <v>90000</v>
      </c>
      <c r="D10" s="28">
        <f>C10*0.05</f>
        <v>4500</v>
      </c>
      <c r="E10" s="29"/>
      <c r="F10" s="29">
        <f t="shared" ref="F10:F12" si="0">(B10+C10)*0.12</f>
        <v>10800</v>
      </c>
      <c r="G10" s="30">
        <f t="shared" ref="G10:G11" si="1">C10*0.88</f>
        <v>79200</v>
      </c>
      <c r="H10" s="30"/>
    </row>
    <row r="11" spans="1:10" ht="18.75" x14ac:dyDescent="0.3">
      <c r="A11" s="19" t="s">
        <v>57</v>
      </c>
      <c r="B11" s="19"/>
      <c r="C11" s="28">
        <v>270000</v>
      </c>
      <c r="D11" s="28">
        <f>C11*0.05</f>
        <v>13500</v>
      </c>
      <c r="E11" s="29"/>
      <c r="F11" s="29">
        <f t="shared" si="0"/>
        <v>32400</v>
      </c>
      <c r="G11" s="30">
        <f t="shared" si="1"/>
        <v>237600</v>
      </c>
      <c r="H11" s="29"/>
      <c r="J11" s="51"/>
    </row>
    <row r="12" spans="1:10" ht="18.75" x14ac:dyDescent="0.3">
      <c r="A12" s="24" t="s">
        <v>58</v>
      </c>
      <c r="B12" s="31">
        <f>SUM(B8:B11)</f>
        <v>1174200</v>
      </c>
      <c r="C12" s="53">
        <f>SUM(C10:C11)</f>
        <v>360000</v>
      </c>
      <c r="D12" s="30">
        <f>SUM(D10:D11)</f>
        <v>18000</v>
      </c>
      <c r="E12" s="43">
        <f>SUM(E8:E11)</f>
        <v>117420</v>
      </c>
      <c r="F12" s="29">
        <f t="shared" si="0"/>
        <v>184104</v>
      </c>
      <c r="G12" s="30">
        <f>C12*0.88</f>
        <v>316800</v>
      </c>
      <c r="H12" s="30">
        <f>SUM(H8:H11)</f>
        <v>915876</v>
      </c>
    </row>
    <row r="13" spans="1:10" ht="23.25" x14ac:dyDescent="0.35">
      <c r="A13" s="54" t="s">
        <v>59</v>
      </c>
      <c r="B13" s="30">
        <f>B12+C12</f>
        <v>1534200</v>
      </c>
      <c r="C13" s="55"/>
      <c r="D13" s="160">
        <f>SUM(B13:C13)</f>
        <v>1534200</v>
      </c>
      <c r="E13" s="160"/>
      <c r="F13" s="161"/>
      <c r="G13" s="161"/>
      <c r="H13" s="161"/>
    </row>
    <row r="14" spans="1:10" ht="21" x14ac:dyDescent="0.35">
      <c r="A14" s="54" t="s">
        <v>60</v>
      </c>
      <c r="B14" s="30">
        <f>-(D12+E12)</f>
        <v>-135420</v>
      </c>
      <c r="C14" s="162"/>
      <c r="D14" s="163"/>
      <c r="E14" s="163"/>
      <c r="F14" s="163"/>
      <c r="G14" s="163"/>
      <c r="H14" s="163"/>
    </row>
    <row r="15" spans="1:10" ht="18.75" x14ac:dyDescent="0.3">
      <c r="A15" s="125" t="s">
        <v>178</v>
      </c>
      <c r="B15" s="30">
        <v>-70000</v>
      </c>
      <c r="C15" s="101"/>
      <c r="D15" s="101"/>
      <c r="E15" s="101"/>
      <c r="F15" s="101"/>
      <c r="G15" s="101"/>
      <c r="H15" s="101"/>
    </row>
    <row r="16" spans="1:10" ht="21" x14ac:dyDescent="0.35">
      <c r="A16" s="54" t="s">
        <v>181</v>
      </c>
      <c r="B16" s="30">
        <v>-35000</v>
      </c>
      <c r="C16" s="101"/>
      <c r="D16" s="101"/>
      <c r="E16" s="101"/>
      <c r="F16" s="101"/>
      <c r="G16" s="101"/>
      <c r="H16" s="101"/>
    </row>
    <row r="17" spans="1:8" ht="18.75" x14ac:dyDescent="0.3">
      <c r="A17" s="89" t="s">
        <v>179</v>
      </c>
      <c r="B17" s="45">
        <f>SUM(B12+B14+B15+B16)</f>
        <v>933780</v>
      </c>
      <c r="C17" s="87"/>
      <c r="D17" s="158"/>
      <c r="E17" s="158"/>
      <c r="F17" s="158"/>
      <c r="G17" s="158"/>
      <c r="H17" s="158"/>
    </row>
    <row r="18" spans="1:8" ht="6" customHeight="1" x14ac:dyDescent="0.3">
      <c r="A18" s="34"/>
      <c r="B18" s="34"/>
      <c r="C18" s="88"/>
      <c r="D18" s="87"/>
      <c r="E18" s="87"/>
      <c r="F18" s="87"/>
      <c r="G18" s="87"/>
      <c r="H18" s="87"/>
    </row>
    <row r="19" spans="1:8" ht="18.75" x14ac:dyDescent="0.3">
      <c r="A19" s="20" t="s">
        <v>79</v>
      </c>
      <c r="B19" s="51"/>
    </row>
    <row r="20" spans="1:8" ht="6" customHeight="1" x14ac:dyDescent="0.25"/>
  </sheetData>
  <mergeCells count="6">
    <mergeCell ref="D17:H17"/>
    <mergeCell ref="A1:I1"/>
    <mergeCell ref="F5:G5"/>
    <mergeCell ref="D13:E13"/>
    <mergeCell ref="F13:H13"/>
    <mergeCell ref="C14:H14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JANVIER 2022</vt:lpstr>
      <vt:lpstr>LOYERS ENCAISSES JANVIER 2022</vt:lpstr>
      <vt:lpstr>LOYERS ENCAISSES FEVRIER 2022</vt:lpstr>
      <vt:lpstr>BILAN DE JANVIER 2022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GERANT</cp:lastModifiedBy>
  <cp:lastPrinted>2022-02-14T14:46:20Z</cp:lastPrinted>
  <dcterms:created xsi:type="dcterms:W3CDTF">2015-04-15T15:36:35Z</dcterms:created>
  <dcterms:modified xsi:type="dcterms:W3CDTF">2022-02-14T16:37:36Z</dcterms:modified>
</cp:coreProperties>
</file>