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FOFANA KOURANIMA\FICHE D ENCAISSEMENT\LES BILANS MENSUELS\BILAN 2022\"/>
    </mc:Choice>
  </mc:AlternateContent>
  <xr:revisionPtr revIDLastSave="0" documentId="13_ncr:1_{997EA1E6-BF44-4B05-A0B7-2AD5B46A3F7E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BAUX OCTOBRE 2022" sheetId="2" r:id="rId1"/>
    <sheet name="LOYERS D'OCTOBRE 2022" sheetId="6" r:id="rId2"/>
    <sheet name="LOYERS ENCAISSES NOVEMBRE 2022" sheetId="7" r:id="rId3"/>
    <sheet name="BILAN D'OCTOBRE 2022" sheetId="8" r:id="rId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7" l="1"/>
  <c r="H25" i="7"/>
  <c r="G25" i="7"/>
  <c r="F25" i="7"/>
  <c r="E25" i="7"/>
  <c r="J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25" i="7" s="1"/>
  <c r="I12" i="6" l="1"/>
  <c r="H12" i="6"/>
  <c r="G12" i="6"/>
  <c r="F12" i="6"/>
  <c r="E12" i="6"/>
  <c r="J11" i="6"/>
  <c r="J10" i="6"/>
  <c r="J9" i="6"/>
  <c r="J8" i="6"/>
  <c r="J7" i="6"/>
  <c r="J12" i="6" s="1"/>
  <c r="G11" i="2" l="1"/>
  <c r="G14" i="2" s="1"/>
  <c r="G12" i="2" l="1"/>
  <c r="G13" i="2" s="1"/>
  <c r="C12" i="8" l="1"/>
  <c r="G12" i="8" s="1"/>
  <c r="B12" i="8"/>
  <c r="G11" i="8"/>
  <c r="F11" i="8"/>
  <c r="D11" i="8"/>
  <c r="G10" i="8"/>
  <c r="F10" i="8"/>
  <c r="D10" i="8"/>
  <c r="H9" i="8"/>
  <c r="F9" i="8"/>
  <c r="E9" i="8"/>
  <c r="H8" i="8"/>
  <c r="F8" i="8"/>
  <c r="E8" i="8"/>
  <c r="D12" i="8" l="1"/>
  <c r="F12" i="8"/>
  <c r="E12" i="8"/>
  <c r="H12" i="8"/>
  <c r="B13" i="8"/>
  <c r="D13" i="8" s="1"/>
  <c r="B14" i="8" l="1"/>
  <c r="B15" i="8" s="1"/>
</calcChain>
</file>

<file path=xl/sharedStrings.xml><?xml version="1.0" encoding="utf-8"?>
<sst xmlns="http://schemas.openxmlformats.org/spreadsheetml/2006/main" count="253" uniqueCount="184">
  <si>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</si>
  <si>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</si>
  <si>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</si>
  <si>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</si>
  <si>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</si>
  <si>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</si>
  <si>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</si>
  <si>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</si>
  <si>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</si>
  <si>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</si>
  <si>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</si>
  <si>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</si>
  <si>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</si>
  <si>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</si>
  <si>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</si>
  <si>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</si>
  <si>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</si>
  <si>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</si>
  <si>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</si>
  <si>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</si>
  <si>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</si>
  <si>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</si>
  <si>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</si>
  <si>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</si>
  <si>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</si>
  <si>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</si>
  <si>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</si>
  <si>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</si>
  <si>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</si>
  <si>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</si>
  <si>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</si>
  <si>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</si>
  <si>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</si>
  <si>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</si>
  <si>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</si>
  <si>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</si>
  <si>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</si>
  <si>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</si>
  <si>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</si>
  <si>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</si>
  <si>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</si>
  <si>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</si>
  <si>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</si>
  <si>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</si>
  <si>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</si>
  <si>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</si>
  <si>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</si>
  <si>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</si>
  <si>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</si>
  <si>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</si>
  <si>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</si>
  <si>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</si>
  <si>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</si>
  <si>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</si>
  <si>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</si>
  <si>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</si>
  <si>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</si>
  <si>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</si>
  <si>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</si>
  <si>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</si>
  <si>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</si>
  <si>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</si>
  <si>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</si>
  <si>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</si>
  <si>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</si>
  <si>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</si>
  <si>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</si>
  <si>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</si>
  <si>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</si>
  <si>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</si>
  <si>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</si>
  <si>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</si>
  <si>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</si>
  <si>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</si>
  <si>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</si>
  <si>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</si>
  <si>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</si>
  <si>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</si>
  <si>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</si>
  <si>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</si>
  <si>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</si>
  <si>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</si>
  <si>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</si>
  <si>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</si>
  <si>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</si>
  <si>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</si>
  <si>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</si>
  <si>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</si>
  <si>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</si>
  <si>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</si>
  <si>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PORTE</t>
  </si>
  <si>
    <t>MONTANTS</t>
  </si>
  <si>
    <t>RC2</t>
  </si>
  <si>
    <t>RC4</t>
  </si>
  <si>
    <t>3G1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</si>
  <si>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</si>
  <si>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</si>
  <si>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</si>
  <si>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</si>
  <si>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</si>
  <si>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</si>
  <si>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</si>
  <si>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</si>
  <si>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</si>
  <si>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</si>
  <si>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</si>
  <si>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</si>
  <si>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</si>
  <si>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</si>
  <si>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CCGIM (Cabinet Conseil et de Gestion Immobilière)</t>
  </si>
  <si>
    <t>BAIL RESILIE LE 31 AOUT 2020 EN COMPENSATION DE 90 000 F PRELEVE SUR SA SOLDE A LA DEMANDE DU SERVICE LOGEMENT GENDARMERIE</t>
  </si>
  <si>
    <t>LES CLES ONT ÉTÉ  RESTITUEES  LE 22 SEPTEMBRE 2020</t>
  </si>
  <si>
    <t>DIKI DIABATE</t>
  </si>
  <si>
    <t>AGOOLA AROUNA</t>
  </si>
  <si>
    <t>0708511244-0709805919</t>
  </si>
  <si>
    <t>0757924621-0102427607</t>
  </si>
  <si>
    <t>0748105959-0102622769</t>
  </si>
  <si>
    <t>0505238658</t>
  </si>
  <si>
    <t>0748222403-0576751927</t>
  </si>
  <si>
    <t>0757689322-0504538804</t>
  </si>
  <si>
    <t>0140445986-0777784402</t>
  </si>
  <si>
    <t>0708142622-0143001639</t>
  </si>
  <si>
    <t xml:space="preserve">M FOFANA: 07 78 33 14 91- Mme 05 95 56 30 38 </t>
  </si>
  <si>
    <t xml:space="preserve">    FILLE FATOU : 07 07 11 53 84</t>
  </si>
  <si>
    <t>Mlle OULAÏ GNONSIEKAN BENEDICTE RACHEL</t>
  </si>
  <si>
    <t>0758381510-0595250310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</si>
  <si>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</si>
  <si>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ZEULI MEBA FABRICE WILFRIED</t>
  </si>
  <si>
    <t>0748150106-0758762463</t>
  </si>
  <si>
    <t>Mlle FAHE DANIELLE</t>
  </si>
  <si>
    <t>0759196883-0153414294</t>
  </si>
  <si>
    <t>0141629154-0707332890</t>
  </si>
  <si>
    <t>N'GUESSAN ANGE-SAMUEL</t>
  </si>
  <si>
    <t>0757000669-0749724798</t>
  </si>
  <si>
    <t>Mme : 05 95 56 30 38</t>
  </si>
  <si>
    <t>LE 3G2 A ÉTÉ LIBERE EN JANVIER 2022</t>
  </si>
  <si>
    <t>LAGO JULIEN-EYMARD</t>
  </si>
  <si>
    <t>0779908517-0779278898</t>
  </si>
  <si>
    <t>FOFANA SINALY</t>
  </si>
  <si>
    <t>0758064890-0546176280</t>
  </si>
  <si>
    <t>GNABO TATHE JEAN-CLAUDE</t>
  </si>
  <si>
    <t>0586170910-0103948937</t>
  </si>
  <si>
    <t>Mme ADAM APY ROSTOPCHINE</t>
  </si>
  <si>
    <t>YESSOU RODOLPHE AGOSSADOU</t>
  </si>
  <si>
    <t>0506001752-0757519644</t>
  </si>
  <si>
    <t>PAIEMENTS EFFECTUES PAR  Mlle  TOKPA FLORENCE 01 53 99 48 29</t>
  </si>
  <si>
    <t>Mme ADAM RAPY ROSTOPCHINE</t>
  </si>
  <si>
    <t>A PAYE 300 000 F LE 17/01/2022 (2 MOIS CAUTION+3MOIS AVANCES+1 MOIS CCGIM) AV 03+04+05/22</t>
  </si>
  <si>
    <t>LA CAUTION GEREE PAR LE CCGIM</t>
  </si>
  <si>
    <t>Mlle N'GORAN ADSJOUA NINA 0748110032 A REMPLACANTE</t>
  </si>
  <si>
    <t>KOUAME AKISSI BEKANTY ALBERTINE</t>
  </si>
  <si>
    <t>0574293357-0757742242</t>
  </si>
  <si>
    <t>LE 14/12/20 RDV SCE DES BAUX GENDARMERIE POUR CONTENTIEUX  DE  206 347 F CONTRE M TANOH N'DRI BERENGER 3D2 (47144460 - 03297692)</t>
  </si>
  <si>
    <t>185 000 F ONT ÉTÉ REMIS A Mme FOFANA KOURANIMA LE 17/11/2021 REMBOURSEMENT DU CONTENTIEUX DE M TANOH 3D2</t>
  </si>
  <si>
    <t>0151899822</t>
  </si>
  <si>
    <t>WAVE</t>
  </si>
  <si>
    <t>ORANGE</t>
  </si>
  <si>
    <t>CCGIM</t>
  </si>
  <si>
    <t>MTN</t>
  </si>
  <si>
    <t>Mlle N'GORAN ADJOUA NINA</t>
  </si>
  <si>
    <t>0748110032</t>
  </si>
  <si>
    <t>A RETITUE LES CLES LE 03/07/2022</t>
  </si>
  <si>
    <t>YOPOUGON NIANGON ACADEMIE 10/2022</t>
  </si>
  <si>
    <t>RELEVE MENSUEL DES BAUX : MOIS D'OCTOBRE 2022</t>
  </si>
  <si>
    <t>ETAT DES ENCAISSEMENTS : MOIS  D'OCTOBRE  2022</t>
  </si>
  <si>
    <t>ETAT DES ENCAISSEMENTS : MOIS  DE NOVEMBRE 2022</t>
  </si>
  <si>
    <t>BILAN : MOIS D'OCTOBRE 2022</t>
  </si>
  <si>
    <t>11/11/22</t>
  </si>
  <si>
    <t>08/11/22</t>
  </si>
  <si>
    <t>03/11/22</t>
  </si>
  <si>
    <t>BHCI</t>
  </si>
  <si>
    <t>16/11/22</t>
  </si>
  <si>
    <t>12/09/22</t>
  </si>
  <si>
    <t>AV 11+12/22 + 01/2023 LE 12/09/22</t>
  </si>
  <si>
    <t>04/11/22</t>
  </si>
  <si>
    <t>AV 01/2023 LE 04/11/2022</t>
  </si>
  <si>
    <t>07/11/22</t>
  </si>
  <si>
    <t>10/11/22</t>
  </si>
  <si>
    <t>04/11 OM</t>
  </si>
  <si>
    <t>05/08 OM</t>
  </si>
  <si>
    <t>14/11 OM</t>
  </si>
  <si>
    <t>18/10 OM</t>
  </si>
  <si>
    <t>YOPOUGON NIANGON ACADEMIE 11/2022</t>
  </si>
  <si>
    <t>TOTAL VERSE 16/11/2022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</si>
</sst>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3" fontId="1" fillId="0" borderId="2" xfId="0" applyNumberFormat="1" applyFont="1" applyBorder="1"/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Border="1" applyAlignment="1">
      <alignment horizontal="right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/>
    <xf numFmtId="0" fontId="5" fillId="0" borderId="0" xfId="0" applyFont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/>
    <xf numFmtId="165" fontId="11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49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0" borderId="0" xfId="0" applyFont="1"/>
    <xf numFmtId="49" fontId="20" fillId="2" borderId="0" xfId="0" applyNumberFormat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4" fillId="0" borderId="0" xfId="0" applyNumberFormat="1" applyFont="1"/>
    <xf numFmtId="49" fontId="11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="115" zoomScaleNormal="115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163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2" x14ac:dyDescent="0.25">
      <c r="A2" s="1" t="s">
        <v>81</v>
      </c>
      <c r="E2" t="s">
        <v>1</v>
      </c>
      <c r="J2" t="s">
        <v>2</v>
      </c>
    </row>
    <row r="3" spans="1:12" x14ac:dyDescent="0.25">
      <c r="A3" s="1" t="s">
        <v>3</v>
      </c>
      <c r="E3" t="s">
        <v>4</v>
      </c>
      <c r="H3" t="s">
        <v>5</v>
      </c>
      <c r="J3" s="112" t="s">
        <v>6</v>
      </c>
      <c r="K3" s="112"/>
      <c r="L3" s="112"/>
    </row>
    <row r="4" spans="1:12" ht="15" customHeight="1" x14ac:dyDescent="0.25">
      <c r="A4" s="1" t="s">
        <v>7</v>
      </c>
      <c r="E4" t="s">
        <v>8</v>
      </c>
      <c r="F4" s="2"/>
      <c r="G4" s="2"/>
      <c r="H4" s="2" t="s">
        <v>9</v>
      </c>
      <c r="I4" s="2"/>
      <c r="J4" s="112" t="s">
        <v>63</v>
      </c>
      <c r="K4" s="112"/>
      <c r="L4" s="112"/>
    </row>
    <row r="5" spans="1:12" ht="18.75" x14ac:dyDescent="0.3">
      <c r="A5" s="91"/>
      <c r="J5" s="125" t="s">
        <v>64</v>
      </c>
      <c r="K5" s="125"/>
      <c r="L5" s="125"/>
    </row>
    <row r="6" spans="1:12" ht="31.5" x14ac:dyDescent="0.25">
      <c r="A6" s="3" t="s">
        <v>10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4" t="s">
        <v>17</v>
      </c>
      <c r="I6" s="5" t="s">
        <v>18</v>
      </c>
      <c r="J6" s="124" t="s">
        <v>19</v>
      </c>
      <c r="K6" s="124"/>
      <c r="L6" s="5" t="s">
        <v>20</v>
      </c>
    </row>
    <row r="7" spans="1:12" ht="15" customHeight="1" x14ac:dyDescent="0.25">
      <c r="A7" s="7">
        <v>1</v>
      </c>
      <c r="B7" s="6" t="s">
        <v>72</v>
      </c>
      <c r="C7" s="31" t="s">
        <v>28</v>
      </c>
      <c r="D7" s="7">
        <v>44521</v>
      </c>
      <c r="E7" s="8" t="s">
        <v>29</v>
      </c>
      <c r="F7" s="100" t="s">
        <v>30</v>
      </c>
      <c r="G7" s="7">
        <v>110000</v>
      </c>
      <c r="H7" s="6"/>
      <c r="I7" s="7"/>
      <c r="J7" s="7"/>
      <c r="K7" s="8"/>
      <c r="L7" s="100" t="s">
        <v>31</v>
      </c>
    </row>
    <row r="8" spans="1:12" ht="15.75" customHeight="1" x14ac:dyDescent="0.25">
      <c r="A8" s="7">
        <v>2</v>
      </c>
      <c r="B8" s="6" t="s">
        <v>65</v>
      </c>
      <c r="C8" s="31" t="s">
        <v>22</v>
      </c>
      <c r="D8" s="7">
        <v>67664</v>
      </c>
      <c r="E8" s="8" t="s">
        <v>23</v>
      </c>
      <c r="F8" s="100"/>
      <c r="G8" s="7">
        <v>110000</v>
      </c>
      <c r="H8" s="6"/>
      <c r="I8" s="7"/>
      <c r="J8" s="56" t="s">
        <v>66</v>
      </c>
      <c r="K8" s="56" t="s">
        <v>67</v>
      </c>
      <c r="L8" s="100" t="s">
        <v>32</v>
      </c>
    </row>
    <row r="9" spans="1:12" ht="15.75" customHeight="1" x14ac:dyDescent="0.25">
      <c r="A9" s="7">
        <v>3</v>
      </c>
      <c r="B9" s="6" t="s">
        <v>21</v>
      </c>
      <c r="C9" s="31" t="s">
        <v>22</v>
      </c>
      <c r="D9" s="7">
        <v>61145</v>
      </c>
      <c r="E9" s="8" t="s">
        <v>23</v>
      </c>
      <c r="F9" s="100" t="s">
        <v>24</v>
      </c>
      <c r="G9" s="7">
        <v>90000</v>
      </c>
      <c r="H9" s="9"/>
      <c r="I9" s="10"/>
      <c r="J9" s="56" t="s">
        <v>25</v>
      </c>
      <c r="K9" s="39"/>
      <c r="L9" s="11" t="s">
        <v>26</v>
      </c>
    </row>
    <row r="10" spans="1:12" ht="15" customHeight="1" x14ac:dyDescent="0.25">
      <c r="A10" s="7">
        <v>4</v>
      </c>
      <c r="B10" s="12" t="s">
        <v>85</v>
      </c>
      <c r="C10" s="31" t="s">
        <v>86</v>
      </c>
      <c r="D10" s="7"/>
      <c r="E10" s="8" t="s">
        <v>87</v>
      </c>
      <c r="F10" s="100"/>
      <c r="G10" s="7">
        <v>130000</v>
      </c>
      <c r="H10" s="40"/>
      <c r="I10" s="40"/>
      <c r="J10" s="54" t="s">
        <v>88</v>
      </c>
      <c r="K10" s="54" t="s">
        <v>89</v>
      </c>
      <c r="L10" s="100" t="s">
        <v>48</v>
      </c>
    </row>
    <row r="11" spans="1:12" ht="15" customHeight="1" x14ac:dyDescent="0.25">
      <c r="A11" s="114" t="s">
        <v>33</v>
      </c>
      <c r="B11" s="115"/>
      <c r="C11" s="115"/>
      <c r="D11" s="115"/>
      <c r="E11" s="115"/>
      <c r="F11" s="116"/>
      <c r="G11" s="46">
        <f>SUM(G7:G10)</f>
        <v>440000</v>
      </c>
      <c r="H11" s="47"/>
      <c r="I11" s="46"/>
      <c r="J11" s="13"/>
      <c r="K11" s="13"/>
    </row>
    <row r="12" spans="1:12" ht="15" customHeight="1" x14ac:dyDescent="0.25">
      <c r="A12" s="117" t="s">
        <v>73</v>
      </c>
      <c r="B12" s="118"/>
      <c r="C12" s="118"/>
      <c r="D12" s="118"/>
      <c r="E12" s="118"/>
      <c r="F12" s="119"/>
      <c r="G12" s="29">
        <f>G11*-0.12</f>
        <v>-52800</v>
      </c>
      <c r="H12" s="14"/>
      <c r="I12" s="15"/>
      <c r="J12" s="13"/>
      <c r="K12" s="13"/>
    </row>
    <row r="13" spans="1:12" ht="15" customHeight="1" x14ac:dyDescent="0.25">
      <c r="A13" s="117" t="s">
        <v>77</v>
      </c>
      <c r="B13" s="118"/>
      <c r="C13" s="118"/>
      <c r="D13" s="118"/>
      <c r="E13" s="118"/>
      <c r="F13" s="119"/>
      <c r="G13" s="29">
        <f>SUM(G11:G12)</f>
        <v>387200</v>
      </c>
      <c r="H13" s="14"/>
      <c r="I13" s="15"/>
      <c r="J13" s="13"/>
      <c r="K13" s="13"/>
    </row>
    <row r="14" spans="1:12" ht="15" customHeight="1" x14ac:dyDescent="0.25">
      <c r="A14" s="120" t="s">
        <v>78</v>
      </c>
      <c r="B14" s="121"/>
      <c r="C14" s="121"/>
      <c r="D14" s="121"/>
      <c r="E14" s="121"/>
      <c r="F14" s="122"/>
      <c r="G14" s="29">
        <f>G11*-0.05</f>
        <v>-22000</v>
      </c>
      <c r="H14" s="29"/>
      <c r="I14" s="48"/>
      <c r="J14" s="49"/>
    </row>
    <row r="15" spans="1:12" ht="15.75" customHeight="1" x14ac:dyDescent="0.25"/>
    <row r="16" spans="1:12" ht="15.75" customHeight="1" x14ac:dyDescent="0.25"/>
    <row r="17" spans="1:12" ht="15.75" x14ac:dyDescent="0.25">
      <c r="A17" s="7">
        <v>5</v>
      </c>
      <c r="B17" s="12" t="s">
        <v>69</v>
      </c>
      <c r="C17" s="31" t="s">
        <v>28</v>
      </c>
      <c r="D17" s="7">
        <v>48716</v>
      </c>
      <c r="E17" s="8" t="s">
        <v>29</v>
      </c>
      <c r="F17" s="100" t="s">
        <v>70</v>
      </c>
      <c r="G17" s="7">
        <v>90000</v>
      </c>
      <c r="H17" s="7"/>
      <c r="I17" s="7"/>
      <c r="J17" s="101" t="s">
        <v>82</v>
      </c>
      <c r="K17" s="101" t="s">
        <v>83</v>
      </c>
      <c r="L17" s="100" t="s">
        <v>84</v>
      </c>
    </row>
    <row r="18" spans="1:12" ht="17.25" customHeight="1" x14ac:dyDescent="0.25">
      <c r="A18" s="113" t="s">
        <v>110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</row>
    <row r="19" spans="1:12" ht="17.25" customHeight="1" x14ac:dyDescent="0.25">
      <c r="A19" s="112" t="s">
        <v>111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</row>
    <row r="20" spans="1:12" ht="12.75" customHeight="1" x14ac:dyDescent="0.25">
      <c r="A20" s="112" t="s">
        <v>152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</row>
    <row r="21" spans="1:12" ht="19.5" customHeight="1" x14ac:dyDescent="0.25">
      <c r="A21" s="113" t="s">
        <v>153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  <row r="24" spans="1:12" ht="15.75" customHeight="1" x14ac:dyDescent="0.25"/>
  </sheetData>
  <mergeCells count="13">
    <mergeCell ref="A1:K1"/>
    <mergeCell ref="J3:L3"/>
    <mergeCell ref="J6:K6"/>
    <mergeCell ref="J5:L5"/>
    <mergeCell ref="J4:L4"/>
    <mergeCell ref="A20:L20"/>
    <mergeCell ref="A21:L21"/>
    <mergeCell ref="A11:F11"/>
    <mergeCell ref="A12:F12"/>
    <mergeCell ref="A13:F13"/>
    <mergeCell ref="A19:L19"/>
    <mergeCell ref="A14:F14"/>
    <mergeCell ref="A18:L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zoomScaleNormal="100" workbookViewId="0">
      <selection activeCell="I26" sqref="I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26" t="s">
        <v>164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4" ht="18.75" x14ac:dyDescent="0.3">
      <c r="A2" s="1" t="s">
        <v>0</v>
      </c>
      <c r="E2" s="127" t="s">
        <v>122</v>
      </c>
      <c r="F2" s="127"/>
      <c r="G2" s="127"/>
      <c r="H2" s="127"/>
      <c r="I2" s="127"/>
      <c r="J2" s="127"/>
      <c r="K2" s="128" t="s">
        <v>2</v>
      </c>
      <c r="L2" s="128"/>
    </row>
    <row r="3" spans="1:14" ht="18.75" x14ac:dyDescent="0.3">
      <c r="A3" s="1" t="s">
        <v>3</v>
      </c>
      <c r="E3" s="17"/>
      <c r="F3" s="17"/>
      <c r="G3" s="17"/>
      <c r="H3" s="17" t="s">
        <v>5</v>
      </c>
      <c r="I3" s="17"/>
      <c r="K3" s="129"/>
      <c r="L3" s="129"/>
    </row>
    <row r="4" spans="1:14" ht="18.75" x14ac:dyDescent="0.3">
      <c r="A4" s="1" t="s">
        <v>7</v>
      </c>
      <c r="D4" s="91" t="s">
        <v>34</v>
      </c>
      <c r="E4" s="91"/>
      <c r="F4" s="91"/>
      <c r="G4" s="91"/>
      <c r="H4" s="91" t="s">
        <v>123</v>
      </c>
      <c r="I4" s="91"/>
      <c r="J4" s="91"/>
      <c r="K4" s="112"/>
      <c r="L4" s="112"/>
      <c r="M4" s="112"/>
    </row>
    <row r="5" spans="1:14" x14ac:dyDescent="0.25">
      <c r="F5" s="36"/>
      <c r="K5" s="125"/>
      <c r="L5" s="125"/>
      <c r="M5" s="112"/>
    </row>
    <row r="6" spans="1:14" x14ac:dyDescent="0.25">
      <c r="A6" s="39" t="s">
        <v>10</v>
      </c>
      <c r="B6" s="18" t="s">
        <v>11</v>
      </c>
      <c r="C6" s="18" t="s">
        <v>35</v>
      </c>
      <c r="D6" s="18" t="s">
        <v>19</v>
      </c>
      <c r="E6" s="18" t="s">
        <v>36</v>
      </c>
      <c r="F6" s="18" t="s">
        <v>37</v>
      </c>
      <c r="G6" s="18" t="s">
        <v>74</v>
      </c>
      <c r="H6" s="19" t="s">
        <v>38</v>
      </c>
      <c r="I6" s="18" t="s">
        <v>17</v>
      </c>
      <c r="J6" s="20" t="s">
        <v>39</v>
      </c>
      <c r="K6" s="18" t="s">
        <v>40</v>
      </c>
      <c r="L6" s="20" t="s">
        <v>62</v>
      </c>
    </row>
    <row r="7" spans="1:14" ht="18.75" x14ac:dyDescent="0.25">
      <c r="A7" s="11">
        <v>1</v>
      </c>
      <c r="B7" s="82" t="s">
        <v>80</v>
      </c>
      <c r="C7" s="60" t="s">
        <v>42</v>
      </c>
      <c r="D7" s="75" t="s">
        <v>154</v>
      </c>
      <c r="E7" s="30">
        <v>30000</v>
      </c>
      <c r="F7" s="30">
        <v>89200</v>
      </c>
      <c r="G7" s="30">
        <v>89200</v>
      </c>
      <c r="H7" s="61">
        <v>30000</v>
      </c>
      <c r="I7" s="30"/>
      <c r="J7" s="67">
        <f>SUM(H7:I7)</f>
        <v>30000</v>
      </c>
      <c r="K7" s="41" t="s">
        <v>167</v>
      </c>
      <c r="L7" s="77" t="s">
        <v>155</v>
      </c>
      <c r="M7" s="36"/>
      <c r="N7" s="36"/>
    </row>
    <row r="8" spans="1:14" ht="21" x14ac:dyDescent="0.25">
      <c r="A8" s="11">
        <v>2</v>
      </c>
      <c r="B8" s="69" t="s">
        <v>68</v>
      </c>
      <c r="C8" s="60" t="s">
        <v>44</v>
      </c>
      <c r="D8" s="75" t="s">
        <v>114</v>
      </c>
      <c r="E8" s="30">
        <v>35000</v>
      </c>
      <c r="F8" s="30">
        <v>120500</v>
      </c>
      <c r="G8" s="30">
        <v>45500</v>
      </c>
      <c r="H8" s="61"/>
      <c r="I8" s="61"/>
      <c r="J8" s="67">
        <f t="shared" ref="J8:J11" si="0">SUM(H8:I8)</f>
        <v>0</v>
      </c>
      <c r="K8" s="41"/>
      <c r="L8" s="77"/>
      <c r="N8" s="36"/>
    </row>
    <row r="9" spans="1:14" ht="21" x14ac:dyDescent="0.25">
      <c r="A9" s="11">
        <v>3</v>
      </c>
      <c r="B9" s="69" t="s">
        <v>46</v>
      </c>
      <c r="C9" s="60" t="s">
        <v>47</v>
      </c>
      <c r="D9" s="76" t="s">
        <v>120</v>
      </c>
      <c r="E9" s="30">
        <v>40000</v>
      </c>
      <c r="F9" s="30">
        <v>184000</v>
      </c>
      <c r="G9" s="30">
        <v>64000</v>
      </c>
      <c r="H9" s="61">
        <v>40000</v>
      </c>
      <c r="I9" s="30"/>
      <c r="J9" s="67">
        <f t="shared" si="0"/>
        <v>40000</v>
      </c>
      <c r="K9" s="41" t="s">
        <v>168</v>
      </c>
      <c r="L9" s="77" t="s">
        <v>156</v>
      </c>
      <c r="M9" s="36"/>
    </row>
    <row r="10" spans="1:14" ht="18.75" x14ac:dyDescent="0.25">
      <c r="A10" s="11">
        <v>4</v>
      </c>
      <c r="B10" s="32" t="s">
        <v>75</v>
      </c>
      <c r="C10" s="60" t="s">
        <v>27</v>
      </c>
      <c r="D10" s="76" t="s">
        <v>121</v>
      </c>
      <c r="E10" s="30">
        <v>56800</v>
      </c>
      <c r="F10" s="30">
        <v>54400</v>
      </c>
      <c r="G10" s="38"/>
      <c r="H10" s="61">
        <v>56800</v>
      </c>
      <c r="I10" s="30">
        <v>61700</v>
      </c>
      <c r="J10" s="67">
        <f t="shared" si="0"/>
        <v>118500</v>
      </c>
      <c r="K10" s="41" t="s">
        <v>169</v>
      </c>
      <c r="L10" s="77" t="s">
        <v>170</v>
      </c>
    </row>
    <row r="11" spans="1:14" ht="14.25" customHeight="1" x14ac:dyDescent="0.25">
      <c r="A11" s="11">
        <v>5</v>
      </c>
      <c r="B11" s="83" t="s">
        <v>112</v>
      </c>
      <c r="C11" s="60" t="s">
        <v>84</v>
      </c>
      <c r="D11" s="78" t="s">
        <v>116</v>
      </c>
      <c r="E11" s="30">
        <v>90000</v>
      </c>
      <c r="F11" s="84">
        <v>402000</v>
      </c>
      <c r="G11" s="84">
        <v>72000</v>
      </c>
      <c r="H11" s="61"/>
      <c r="I11" s="38"/>
      <c r="J11" s="67">
        <f t="shared" si="0"/>
        <v>0</v>
      </c>
      <c r="K11" s="41"/>
      <c r="L11" s="77"/>
      <c r="M11" s="36"/>
      <c r="N11" s="36"/>
    </row>
    <row r="12" spans="1:14" ht="18.75" x14ac:dyDescent="0.25">
      <c r="A12" s="130" t="s">
        <v>49</v>
      </c>
      <c r="B12" s="130"/>
      <c r="C12" s="130"/>
      <c r="D12" s="130"/>
      <c r="E12" s="33">
        <f t="shared" ref="E12:J12" si="1">SUM(E7:E11)</f>
        <v>251800</v>
      </c>
      <c r="F12" s="43">
        <f t="shared" si="1"/>
        <v>850100</v>
      </c>
      <c r="G12" s="33">
        <f t="shared" si="1"/>
        <v>270700</v>
      </c>
      <c r="H12" s="68">
        <f t="shared" si="1"/>
        <v>126800</v>
      </c>
      <c r="I12" s="33">
        <f t="shared" si="1"/>
        <v>61700</v>
      </c>
      <c r="J12" s="68">
        <f t="shared" si="1"/>
        <v>188500</v>
      </c>
      <c r="K12" s="41" t="s">
        <v>171</v>
      </c>
      <c r="L12" s="111" t="s">
        <v>157</v>
      </c>
    </row>
    <row r="13" spans="1:14" x14ac:dyDescent="0.25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</row>
    <row r="14" spans="1:14" ht="18" customHeight="1" x14ac:dyDescent="0.25"/>
    <row r="15" spans="1:14" ht="18" customHeight="1" x14ac:dyDescent="0.25">
      <c r="A15" s="11">
        <v>5</v>
      </c>
      <c r="B15" s="32" t="s">
        <v>76</v>
      </c>
      <c r="C15" s="60" t="s">
        <v>71</v>
      </c>
      <c r="D15" s="76" t="s">
        <v>115</v>
      </c>
      <c r="E15" s="30"/>
      <c r="F15" s="38">
        <v>262890</v>
      </c>
      <c r="G15" s="30">
        <v>219190</v>
      </c>
      <c r="H15" s="131" t="s">
        <v>135</v>
      </c>
      <c r="I15" s="132"/>
      <c r="J15" s="132"/>
      <c r="K15" s="132"/>
      <c r="L15" s="133"/>
    </row>
    <row r="16" spans="1:14" ht="18" customHeight="1" x14ac:dyDescent="0.25">
      <c r="F16" s="36"/>
      <c r="H16" s="36"/>
      <c r="K16" t="s">
        <v>81</v>
      </c>
      <c r="M16" s="36"/>
    </row>
    <row r="17" spans="1:12" ht="18" customHeight="1" x14ac:dyDescent="0.25">
      <c r="A17" s="11">
        <v>1</v>
      </c>
      <c r="B17" s="82" t="s">
        <v>80</v>
      </c>
      <c r="C17" s="60" t="s">
        <v>42</v>
      </c>
      <c r="D17" s="134" t="s">
        <v>119</v>
      </c>
      <c r="E17" s="134"/>
      <c r="F17" s="134"/>
      <c r="G17" s="52"/>
      <c r="H17" s="103"/>
      <c r="I17" s="52"/>
      <c r="J17" s="104"/>
      <c r="K17" s="105"/>
      <c r="L17" s="106"/>
    </row>
    <row r="18" spans="1:12" ht="12" customHeight="1" x14ac:dyDescent="0.25">
      <c r="F18" s="36"/>
      <c r="H18" s="36"/>
    </row>
    <row r="19" spans="1:12" ht="16.5" customHeight="1" x14ac:dyDescent="0.25">
      <c r="F19" s="36"/>
    </row>
    <row r="20" spans="1:12" ht="9.75" customHeight="1" x14ac:dyDescent="0.25"/>
    <row r="21" spans="1:12" ht="13.5" customHeight="1" x14ac:dyDescent="0.25">
      <c r="J21" s="36"/>
    </row>
    <row r="22" spans="1:12" ht="8.25" customHeight="1" x14ac:dyDescent="0.25"/>
    <row r="23" spans="1:12" ht="17.25" customHeight="1" x14ac:dyDescent="0.25">
      <c r="H23" s="36"/>
    </row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10">
    <mergeCell ref="K5:M5"/>
    <mergeCell ref="A12:D12"/>
    <mergeCell ref="A13:L13"/>
    <mergeCell ref="H15:L15"/>
    <mergeCell ref="D17:F17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workbookViewId="0">
      <selection activeCell="G22" sqref="G22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26" t="s">
        <v>165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9" ht="18.75" x14ac:dyDescent="0.3">
      <c r="A2" s="1" t="s">
        <v>0</v>
      </c>
      <c r="E2" s="127" t="s">
        <v>122</v>
      </c>
      <c r="F2" s="127"/>
      <c r="G2" s="127"/>
      <c r="H2" s="127"/>
      <c r="I2" s="127"/>
      <c r="J2" s="127"/>
      <c r="K2" s="128" t="s">
        <v>2</v>
      </c>
      <c r="L2" s="128"/>
    </row>
    <row r="3" spans="1:19" ht="18.75" x14ac:dyDescent="0.3">
      <c r="A3" s="1" t="s">
        <v>3</v>
      </c>
      <c r="E3" s="17"/>
      <c r="F3" s="17"/>
      <c r="G3" s="17"/>
      <c r="H3" s="17" t="s">
        <v>5</v>
      </c>
      <c r="I3" s="17"/>
      <c r="K3" s="129"/>
      <c r="L3" s="129"/>
      <c r="M3" s="36"/>
    </row>
    <row r="4" spans="1:19" ht="18.75" x14ac:dyDescent="0.3">
      <c r="A4" s="1" t="s">
        <v>7</v>
      </c>
      <c r="D4" s="91" t="s">
        <v>34</v>
      </c>
      <c r="E4" s="91"/>
      <c r="F4" s="91"/>
      <c r="G4" s="91"/>
      <c r="H4" s="91" t="s">
        <v>123</v>
      </c>
      <c r="I4" s="91"/>
      <c r="J4" s="91"/>
      <c r="K4" s="112"/>
      <c r="L4" s="112"/>
      <c r="M4" s="112"/>
    </row>
    <row r="5" spans="1:19" x14ac:dyDescent="0.25">
      <c r="K5" s="88"/>
      <c r="L5" s="88"/>
      <c r="M5" s="88"/>
    </row>
    <row r="6" spans="1:19" x14ac:dyDescent="0.25">
      <c r="A6" s="57" t="s">
        <v>10</v>
      </c>
      <c r="B6" s="58" t="s">
        <v>11</v>
      </c>
      <c r="C6" s="58" t="s">
        <v>90</v>
      </c>
      <c r="D6" s="58" t="s">
        <v>19</v>
      </c>
      <c r="E6" s="18" t="s">
        <v>36</v>
      </c>
      <c r="F6" s="58" t="s">
        <v>37</v>
      </c>
      <c r="G6" s="58" t="s">
        <v>74</v>
      </c>
      <c r="H6" s="19" t="s">
        <v>38</v>
      </c>
      <c r="I6" s="58" t="s">
        <v>17</v>
      </c>
      <c r="J6" s="58" t="s">
        <v>91</v>
      </c>
      <c r="K6" s="58" t="s">
        <v>40</v>
      </c>
      <c r="L6" s="58" t="s">
        <v>62</v>
      </c>
      <c r="N6" s="50"/>
    </row>
    <row r="7" spans="1:19" ht="12.75" customHeight="1" x14ac:dyDescent="0.25">
      <c r="A7" s="11">
        <v>1</v>
      </c>
      <c r="B7" s="59" t="s">
        <v>136</v>
      </c>
      <c r="C7" s="60" t="s">
        <v>92</v>
      </c>
      <c r="D7" s="80" t="s">
        <v>137</v>
      </c>
      <c r="E7" s="30">
        <v>50000</v>
      </c>
      <c r="F7" s="30"/>
      <c r="G7" s="30"/>
      <c r="H7" s="61">
        <v>50000</v>
      </c>
      <c r="I7" s="30"/>
      <c r="J7" s="61">
        <f>SUM(H7:I7)</f>
        <v>50000</v>
      </c>
      <c r="K7" s="51" t="s">
        <v>172</v>
      </c>
      <c r="L7" s="99" t="s">
        <v>156</v>
      </c>
      <c r="M7" s="107" t="s">
        <v>173</v>
      </c>
      <c r="N7" s="52"/>
    </row>
    <row r="8" spans="1:19" ht="14.25" customHeight="1" x14ac:dyDescent="0.25">
      <c r="A8" s="11">
        <v>2</v>
      </c>
      <c r="B8" s="59" t="s">
        <v>138</v>
      </c>
      <c r="C8" s="60" t="s">
        <v>45</v>
      </c>
      <c r="D8" s="80" t="s">
        <v>139</v>
      </c>
      <c r="E8" s="30">
        <v>50000</v>
      </c>
      <c r="F8" s="61"/>
      <c r="G8" s="61"/>
      <c r="H8" s="61">
        <v>50000</v>
      </c>
      <c r="I8" s="30"/>
      <c r="J8" s="61">
        <f t="shared" ref="J8:J24" si="0">SUM(H8:I8)</f>
        <v>50000</v>
      </c>
      <c r="K8" s="51" t="s">
        <v>174</v>
      </c>
      <c r="L8" s="110" t="s">
        <v>156</v>
      </c>
      <c r="M8" s="107" t="s">
        <v>175</v>
      </c>
      <c r="N8" s="52"/>
    </row>
    <row r="9" spans="1:19" ht="14.25" customHeight="1" x14ac:dyDescent="0.25">
      <c r="A9" s="11">
        <v>3</v>
      </c>
      <c r="B9" s="53" t="s">
        <v>140</v>
      </c>
      <c r="C9" s="60" t="s">
        <v>93</v>
      </c>
      <c r="D9" s="80" t="s">
        <v>141</v>
      </c>
      <c r="E9" s="30">
        <v>50000</v>
      </c>
      <c r="F9" s="30">
        <v>125000</v>
      </c>
      <c r="G9" s="61">
        <v>25000</v>
      </c>
      <c r="H9" s="61"/>
      <c r="I9" s="30"/>
      <c r="J9" s="61">
        <f t="shared" si="0"/>
        <v>0</v>
      </c>
      <c r="K9" s="51"/>
      <c r="L9" s="99"/>
      <c r="M9" s="36"/>
      <c r="N9" s="52"/>
    </row>
    <row r="10" spans="1:19" ht="17.25" customHeight="1" x14ac:dyDescent="0.25">
      <c r="A10" s="11">
        <v>4</v>
      </c>
      <c r="B10" s="70" t="s">
        <v>142</v>
      </c>
      <c r="C10" s="60" t="s">
        <v>94</v>
      </c>
      <c r="D10" s="80" t="s">
        <v>131</v>
      </c>
      <c r="E10" s="30">
        <v>70000</v>
      </c>
      <c r="F10" s="61">
        <v>74800</v>
      </c>
      <c r="G10" s="61">
        <v>74800</v>
      </c>
      <c r="H10" s="61">
        <v>70000</v>
      </c>
      <c r="I10" s="30"/>
      <c r="J10" s="61">
        <f t="shared" si="0"/>
        <v>70000</v>
      </c>
      <c r="K10" s="51" t="s">
        <v>176</v>
      </c>
      <c r="L10" s="110" t="s">
        <v>155</v>
      </c>
      <c r="M10" s="87"/>
      <c r="N10" s="2"/>
      <c r="O10" s="2"/>
    </row>
    <row r="11" spans="1:19" ht="17.25" customHeight="1" x14ac:dyDescent="0.25">
      <c r="A11" s="11">
        <v>6</v>
      </c>
      <c r="B11" s="70" t="s">
        <v>142</v>
      </c>
      <c r="C11" s="60" t="s">
        <v>95</v>
      </c>
      <c r="D11" s="80" t="s">
        <v>131</v>
      </c>
      <c r="E11" s="30">
        <v>50000</v>
      </c>
      <c r="F11" s="30"/>
      <c r="G11" s="30"/>
      <c r="H11" s="61">
        <v>50000</v>
      </c>
      <c r="I11" s="30"/>
      <c r="J11" s="61">
        <f t="shared" si="0"/>
        <v>50000</v>
      </c>
      <c r="K11" s="51" t="s">
        <v>176</v>
      </c>
      <c r="L11" s="110" t="s">
        <v>155</v>
      </c>
      <c r="M11" s="36"/>
      <c r="N11" s="2"/>
      <c r="O11" s="2"/>
      <c r="P11" s="2"/>
      <c r="Q11" s="2"/>
      <c r="R11" s="2"/>
      <c r="S11" s="2"/>
    </row>
    <row r="12" spans="1:19" ht="20.25" customHeight="1" x14ac:dyDescent="0.25">
      <c r="A12" s="11">
        <v>7</v>
      </c>
      <c r="B12" s="86" t="s">
        <v>124</v>
      </c>
      <c r="C12" s="60" t="s">
        <v>41</v>
      </c>
      <c r="D12" s="80" t="s">
        <v>125</v>
      </c>
      <c r="E12" s="30">
        <v>50000</v>
      </c>
      <c r="F12" s="61">
        <v>15000</v>
      </c>
      <c r="G12" s="61">
        <v>15000</v>
      </c>
      <c r="H12" s="61">
        <v>50000</v>
      </c>
      <c r="I12" s="30"/>
      <c r="J12" s="61">
        <f t="shared" si="0"/>
        <v>50000</v>
      </c>
      <c r="K12" s="51" t="s">
        <v>177</v>
      </c>
      <c r="L12" s="110" t="s">
        <v>156</v>
      </c>
      <c r="M12" s="2"/>
      <c r="N12" s="2"/>
      <c r="O12" s="2"/>
      <c r="P12" s="2"/>
      <c r="Q12" s="2"/>
      <c r="R12" s="2"/>
      <c r="S12" s="2"/>
    </row>
    <row r="13" spans="1:19" ht="18" customHeight="1" x14ac:dyDescent="0.25">
      <c r="A13" s="11">
        <v>8</v>
      </c>
      <c r="B13" s="53" t="s">
        <v>132</v>
      </c>
      <c r="C13" s="60" t="s">
        <v>43</v>
      </c>
      <c r="D13" s="80" t="s">
        <v>133</v>
      </c>
      <c r="E13" s="30">
        <v>50000</v>
      </c>
      <c r="F13" s="30">
        <v>170000</v>
      </c>
      <c r="G13" s="61">
        <v>20000</v>
      </c>
      <c r="H13" s="61">
        <v>50000</v>
      </c>
      <c r="I13" s="38">
        <v>150000</v>
      </c>
      <c r="J13" s="61">
        <f t="shared" si="0"/>
        <v>200000</v>
      </c>
      <c r="K13" s="51" t="s">
        <v>178</v>
      </c>
      <c r="L13" s="154" t="s">
        <v>179</v>
      </c>
      <c r="M13" s="2"/>
      <c r="N13" s="2"/>
      <c r="O13" s="2"/>
      <c r="P13" s="2"/>
      <c r="Q13" s="2"/>
      <c r="R13" s="2"/>
      <c r="S13" s="2"/>
    </row>
    <row r="14" spans="1:19" ht="13.5" customHeight="1" x14ac:dyDescent="0.25">
      <c r="A14" s="11">
        <v>9</v>
      </c>
      <c r="B14" s="62"/>
      <c r="C14" s="60" t="s">
        <v>97</v>
      </c>
      <c r="D14" s="80"/>
      <c r="E14" s="30">
        <v>50000</v>
      </c>
      <c r="F14" s="30"/>
      <c r="G14" s="30"/>
      <c r="H14" s="61"/>
      <c r="I14" s="30"/>
      <c r="J14" s="61">
        <f t="shared" si="0"/>
        <v>0</v>
      </c>
      <c r="K14" s="79"/>
      <c r="L14" s="110"/>
      <c r="M14" s="36"/>
      <c r="N14" s="52"/>
      <c r="P14" s="85"/>
    </row>
    <row r="15" spans="1:19" ht="21" x14ac:dyDescent="0.25">
      <c r="A15" s="11">
        <v>10</v>
      </c>
      <c r="B15" s="59"/>
      <c r="C15" s="60" t="s">
        <v>98</v>
      </c>
      <c r="D15" s="76"/>
      <c r="E15" s="30">
        <v>70000</v>
      </c>
      <c r="F15" s="61"/>
      <c r="G15" s="61"/>
      <c r="H15" s="61"/>
      <c r="I15" s="30"/>
      <c r="J15" s="61">
        <f t="shared" si="0"/>
        <v>0</v>
      </c>
      <c r="K15" s="41"/>
      <c r="L15" s="110"/>
      <c r="M15" s="36"/>
      <c r="N15" s="52"/>
      <c r="P15" s="85"/>
    </row>
    <row r="16" spans="1:19" ht="18.75" x14ac:dyDescent="0.25">
      <c r="A16" s="11">
        <v>11</v>
      </c>
      <c r="B16" s="59" t="s">
        <v>113</v>
      </c>
      <c r="C16" s="60" t="s">
        <v>99</v>
      </c>
      <c r="D16" s="80" t="s">
        <v>117</v>
      </c>
      <c r="E16" s="30">
        <v>70000</v>
      </c>
      <c r="F16" s="30">
        <v>84000</v>
      </c>
      <c r="G16" s="61">
        <v>14000</v>
      </c>
      <c r="H16" s="61">
        <v>70000</v>
      </c>
      <c r="I16" s="30">
        <v>70000</v>
      </c>
      <c r="J16" s="61">
        <f t="shared" si="0"/>
        <v>140000</v>
      </c>
      <c r="K16" s="51" t="s">
        <v>180</v>
      </c>
      <c r="L16" s="99" t="s">
        <v>181</v>
      </c>
      <c r="M16" s="36"/>
      <c r="N16" s="52"/>
    </row>
    <row r="17" spans="1:14" ht="18" customHeight="1" x14ac:dyDescent="0.25">
      <c r="A17" s="11">
        <v>12</v>
      </c>
      <c r="B17" s="70" t="s">
        <v>127</v>
      </c>
      <c r="C17" s="60" t="s">
        <v>100</v>
      </c>
      <c r="D17" s="80" t="s">
        <v>128</v>
      </c>
      <c r="E17" s="30">
        <v>50000</v>
      </c>
      <c r="F17" s="61">
        <v>5000</v>
      </c>
      <c r="G17" s="61">
        <v>5000</v>
      </c>
      <c r="H17" s="61">
        <v>50000</v>
      </c>
      <c r="I17" s="30"/>
      <c r="J17" s="61">
        <f t="shared" si="0"/>
        <v>50000</v>
      </c>
      <c r="K17" s="41" t="s">
        <v>168</v>
      </c>
      <c r="L17" s="99" t="s">
        <v>156</v>
      </c>
      <c r="N17" s="52"/>
    </row>
    <row r="18" spans="1:14" ht="18.75" x14ac:dyDescent="0.25">
      <c r="A18" s="11">
        <v>13</v>
      </c>
      <c r="B18" s="53" t="s">
        <v>159</v>
      </c>
      <c r="C18" s="60" t="s">
        <v>102</v>
      </c>
      <c r="D18" s="80" t="s">
        <v>160</v>
      </c>
      <c r="E18" s="30">
        <v>50000</v>
      </c>
      <c r="F18" s="30">
        <v>68000</v>
      </c>
      <c r="G18" s="30">
        <v>68000</v>
      </c>
      <c r="H18" s="61">
        <v>50000</v>
      </c>
      <c r="I18" s="30"/>
      <c r="J18" s="61">
        <f t="shared" si="0"/>
        <v>50000</v>
      </c>
      <c r="K18" s="54" t="s">
        <v>167</v>
      </c>
      <c r="L18" s="99" t="s">
        <v>156</v>
      </c>
      <c r="M18" s="36"/>
      <c r="N18" s="52"/>
    </row>
    <row r="19" spans="1:14" ht="18" customHeight="1" x14ac:dyDescent="0.25">
      <c r="A19" s="11">
        <v>14</v>
      </c>
      <c r="B19" s="92" t="s">
        <v>150</v>
      </c>
      <c r="C19" s="60" t="s">
        <v>103</v>
      </c>
      <c r="D19" s="80" t="s">
        <v>151</v>
      </c>
      <c r="E19" s="30">
        <v>50000</v>
      </c>
      <c r="F19" s="84">
        <v>5000</v>
      </c>
      <c r="G19" s="84">
        <v>5000</v>
      </c>
      <c r="H19" s="61">
        <v>50000</v>
      </c>
      <c r="I19" s="30"/>
      <c r="J19" s="61">
        <f t="shared" si="0"/>
        <v>50000</v>
      </c>
      <c r="K19" s="41" t="s">
        <v>167</v>
      </c>
      <c r="L19" s="99" t="s">
        <v>158</v>
      </c>
      <c r="M19" s="36"/>
      <c r="N19" s="52"/>
    </row>
    <row r="20" spans="1:14" ht="21" x14ac:dyDescent="0.25">
      <c r="A20" s="11">
        <v>15</v>
      </c>
      <c r="B20" s="92"/>
      <c r="C20" s="60" t="s">
        <v>104</v>
      </c>
      <c r="D20" s="80"/>
      <c r="E20" s="30">
        <v>50000</v>
      </c>
      <c r="F20" s="30"/>
      <c r="G20" s="61"/>
      <c r="H20" s="61"/>
      <c r="I20" s="30"/>
      <c r="J20" s="61">
        <f t="shared" si="0"/>
        <v>0</v>
      </c>
      <c r="K20" s="41"/>
      <c r="L20" s="110"/>
      <c r="M20" s="98"/>
      <c r="N20" s="52"/>
    </row>
    <row r="21" spans="1:14" ht="18.75" x14ac:dyDescent="0.25">
      <c r="A21" s="11">
        <v>16</v>
      </c>
      <c r="B21" s="59" t="s">
        <v>129</v>
      </c>
      <c r="C21" s="60" t="s">
        <v>105</v>
      </c>
      <c r="D21" s="80" t="s">
        <v>130</v>
      </c>
      <c r="E21" s="30">
        <v>50000</v>
      </c>
      <c r="F21" s="30">
        <v>150000</v>
      </c>
      <c r="G21" s="61">
        <v>30000</v>
      </c>
      <c r="H21" s="61">
        <v>50000</v>
      </c>
      <c r="I21" s="30"/>
      <c r="J21" s="61">
        <f t="shared" si="0"/>
        <v>50000</v>
      </c>
      <c r="K21" s="41" t="s">
        <v>167</v>
      </c>
      <c r="L21" s="99" t="s">
        <v>156</v>
      </c>
      <c r="M21" s="98"/>
      <c r="N21" s="36"/>
    </row>
    <row r="22" spans="1:14" ht="18.75" x14ac:dyDescent="0.25">
      <c r="A22" s="11">
        <v>17</v>
      </c>
      <c r="B22" s="64" t="s">
        <v>106</v>
      </c>
      <c r="C22" s="63" t="s">
        <v>107</v>
      </c>
      <c r="D22" s="81"/>
      <c r="E22" s="65"/>
      <c r="F22" s="71"/>
      <c r="G22" s="66"/>
      <c r="H22" s="66"/>
      <c r="I22" s="66"/>
      <c r="J22" s="66"/>
      <c r="K22" s="66"/>
      <c r="L22" s="66"/>
      <c r="M22" s="36"/>
    </row>
    <row r="23" spans="1:14" ht="18.75" x14ac:dyDescent="0.25">
      <c r="A23" s="11">
        <v>18</v>
      </c>
      <c r="B23" s="70" t="s">
        <v>143</v>
      </c>
      <c r="C23" s="60" t="s">
        <v>108</v>
      </c>
      <c r="D23" s="80" t="s">
        <v>144</v>
      </c>
      <c r="E23" s="30">
        <v>50000</v>
      </c>
      <c r="F23" s="30">
        <v>60000</v>
      </c>
      <c r="G23" s="30">
        <v>10000</v>
      </c>
      <c r="H23" s="61">
        <v>50000</v>
      </c>
      <c r="I23" s="30"/>
      <c r="J23" s="61">
        <f t="shared" si="0"/>
        <v>50000</v>
      </c>
      <c r="K23" s="51" t="s">
        <v>177</v>
      </c>
      <c r="L23" s="99" t="s">
        <v>158</v>
      </c>
      <c r="M23" s="36"/>
    </row>
    <row r="24" spans="1:14" ht="18.75" x14ac:dyDescent="0.25">
      <c r="A24" s="109">
        <v>19</v>
      </c>
      <c r="B24" s="70"/>
      <c r="C24" s="60" t="s">
        <v>71</v>
      </c>
      <c r="D24" s="80"/>
      <c r="E24" s="30">
        <v>70000</v>
      </c>
      <c r="F24" s="30"/>
      <c r="G24" s="30"/>
      <c r="H24" s="61"/>
      <c r="I24" s="30"/>
      <c r="J24" s="61">
        <f t="shared" si="0"/>
        <v>0</v>
      </c>
      <c r="K24" s="51"/>
      <c r="L24" s="99"/>
      <c r="M24" s="36"/>
    </row>
    <row r="25" spans="1:14" ht="18.75" x14ac:dyDescent="0.25">
      <c r="A25" s="135" t="s">
        <v>49</v>
      </c>
      <c r="B25" s="136"/>
      <c r="C25" s="136"/>
      <c r="D25" s="137"/>
      <c r="E25" s="102">
        <f>SUM(E7:E24)</f>
        <v>930000</v>
      </c>
      <c r="F25" s="33">
        <f t="shared" ref="F25:J25" si="1">SUM(F7:F24)</f>
        <v>756800</v>
      </c>
      <c r="G25" s="33">
        <f t="shared" si="1"/>
        <v>266800</v>
      </c>
      <c r="H25" s="68">
        <f t="shared" si="1"/>
        <v>640000</v>
      </c>
      <c r="I25" s="102">
        <f t="shared" si="1"/>
        <v>220000</v>
      </c>
      <c r="J25" s="68">
        <f t="shared" si="1"/>
        <v>860000</v>
      </c>
      <c r="K25" s="55" t="s">
        <v>171</v>
      </c>
      <c r="L25" s="108" t="s">
        <v>157</v>
      </c>
    </row>
    <row r="26" spans="1:14" x14ac:dyDescent="0.25">
      <c r="F26" s="36"/>
    </row>
    <row r="28" spans="1:14" ht="15" customHeight="1" x14ac:dyDescent="0.25">
      <c r="A28" s="94">
        <v>11</v>
      </c>
      <c r="B28" s="92" t="s">
        <v>127</v>
      </c>
      <c r="C28" s="95" t="s">
        <v>100</v>
      </c>
      <c r="D28" s="80" t="s">
        <v>128</v>
      </c>
      <c r="E28" s="145" t="s">
        <v>145</v>
      </c>
      <c r="F28" s="146"/>
      <c r="G28" s="146"/>
      <c r="H28" s="146"/>
      <c r="I28" s="146"/>
      <c r="J28" s="146"/>
      <c r="K28" s="146"/>
      <c r="L28" s="147"/>
      <c r="N28" s="36"/>
    </row>
    <row r="29" spans="1:14" x14ac:dyDescent="0.25">
      <c r="A29" s="94">
        <v>5</v>
      </c>
      <c r="B29" s="92" t="s">
        <v>146</v>
      </c>
      <c r="C29" s="95" t="s">
        <v>95</v>
      </c>
      <c r="D29" s="96" t="s">
        <v>131</v>
      </c>
      <c r="E29" s="138" t="s">
        <v>147</v>
      </c>
      <c r="F29" s="139"/>
      <c r="G29" s="139"/>
      <c r="H29" s="139"/>
      <c r="I29" s="139"/>
      <c r="J29" s="139"/>
      <c r="K29" s="139"/>
      <c r="L29" s="140"/>
    </row>
    <row r="30" spans="1:14" x14ac:dyDescent="0.25">
      <c r="A30" s="141" t="s">
        <v>148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</row>
    <row r="31" spans="1:14" x14ac:dyDescent="0.25">
      <c r="A31" s="92">
        <v>13</v>
      </c>
      <c r="B31" s="92" t="s">
        <v>101</v>
      </c>
      <c r="C31" s="92" t="s">
        <v>102</v>
      </c>
      <c r="D31" s="92" t="s">
        <v>118</v>
      </c>
      <c r="E31" s="92">
        <v>50000</v>
      </c>
      <c r="F31" s="142" t="s">
        <v>149</v>
      </c>
      <c r="G31" s="143"/>
      <c r="H31" s="143"/>
      <c r="I31" s="143"/>
      <c r="J31" s="143"/>
      <c r="K31" s="143"/>
      <c r="L31" s="144"/>
    </row>
    <row r="32" spans="1:14" ht="15" customHeight="1" x14ac:dyDescent="0.2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1:12" ht="18.75" x14ac:dyDescent="0.25">
      <c r="A33" s="11">
        <v>9</v>
      </c>
      <c r="B33" s="62" t="s">
        <v>96</v>
      </c>
      <c r="C33" s="60" t="s">
        <v>97</v>
      </c>
      <c r="D33" s="80" t="s">
        <v>126</v>
      </c>
      <c r="E33" s="30">
        <v>40000</v>
      </c>
      <c r="F33" s="30">
        <v>596000</v>
      </c>
      <c r="G33" s="30">
        <v>112000</v>
      </c>
      <c r="H33" s="131" t="s">
        <v>161</v>
      </c>
      <c r="I33" s="132"/>
      <c r="J33" s="132"/>
      <c r="K33" s="132"/>
      <c r="L33" s="133"/>
    </row>
    <row r="36" spans="1:12" x14ac:dyDescent="0.25">
      <c r="H36" s="36"/>
      <c r="J36" s="36"/>
    </row>
  </sheetData>
  <mergeCells count="11">
    <mergeCell ref="A1:K1"/>
    <mergeCell ref="E2:J2"/>
    <mergeCell ref="K2:L2"/>
    <mergeCell ref="K3:L3"/>
    <mergeCell ref="K4:M4"/>
    <mergeCell ref="A25:D25"/>
    <mergeCell ref="E29:L29"/>
    <mergeCell ref="A30:L30"/>
    <mergeCell ref="F31:L31"/>
    <mergeCell ref="H33:L33"/>
    <mergeCell ref="E28:L28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8"/>
  <sheetViews>
    <sheetView tabSelected="1" workbookViewId="0">
      <selection activeCell="B15" sqref="B15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26" t="s">
        <v>166</v>
      </c>
      <c r="B1" s="126"/>
      <c r="C1" s="126"/>
      <c r="D1" s="126"/>
      <c r="E1" s="126"/>
      <c r="F1" s="126"/>
      <c r="G1" s="126"/>
      <c r="H1" s="126"/>
      <c r="I1" s="126"/>
    </row>
    <row r="2" spans="1:10" ht="18.75" x14ac:dyDescent="0.3">
      <c r="A2" s="1" t="s">
        <v>109</v>
      </c>
      <c r="C2" s="17" t="s">
        <v>1</v>
      </c>
      <c r="F2" s="17"/>
      <c r="H2" s="90" t="s">
        <v>2</v>
      </c>
      <c r="I2" s="90"/>
    </row>
    <row r="3" spans="1:10" ht="18.75" x14ac:dyDescent="0.3">
      <c r="A3" s="1" t="s">
        <v>3</v>
      </c>
      <c r="C3" s="17" t="s">
        <v>4</v>
      </c>
      <c r="F3" s="17"/>
      <c r="G3" s="17" t="s">
        <v>5</v>
      </c>
    </row>
    <row r="4" spans="1:10" ht="18.75" x14ac:dyDescent="0.3">
      <c r="A4" s="1" t="s">
        <v>7</v>
      </c>
      <c r="B4" s="17" t="s">
        <v>34</v>
      </c>
      <c r="C4" s="17"/>
      <c r="D4" s="91" t="s">
        <v>61</v>
      </c>
      <c r="G4" s="91"/>
    </row>
    <row r="5" spans="1:10" ht="18.75" x14ac:dyDescent="0.3">
      <c r="C5" s="93" t="s">
        <v>134</v>
      </c>
      <c r="D5" s="93"/>
      <c r="F5" s="149"/>
      <c r="G5" s="149"/>
      <c r="H5" s="88"/>
    </row>
    <row r="6" spans="1:10" x14ac:dyDescent="0.25">
      <c r="H6" s="89"/>
    </row>
    <row r="7" spans="1:10" ht="18.75" x14ac:dyDescent="0.3">
      <c r="A7" s="21" t="s">
        <v>50</v>
      </c>
      <c r="B7" s="21" t="s">
        <v>51</v>
      </c>
      <c r="C7" s="21" t="s">
        <v>52</v>
      </c>
      <c r="D7" s="22">
        <v>0.05</v>
      </c>
      <c r="E7" s="22">
        <v>0.1</v>
      </c>
      <c r="F7" s="23" t="s">
        <v>53</v>
      </c>
      <c r="G7" s="23" t="s">
        <v>54</v>
      </c>
      <c r="H7" s="24" t="s">
        <v>55</v>
      </c>
    </row>
    <row r="8" spans="1:10" ht="18.75" x14ac:dyDescent="0.3">
      <c r="A8" s="34" t="s">
        <v>162</v>
      </c>
      <c r="B8" s="25">
        <v>188500</v>
      </c>
      <c r="C8" s="16"/>
      <c r="D8" s="26"/>
      <c r="E8" s="26">
        <f>B8*0.1</f>
        <v>18850</v>
      </c>
      <c r="F8" s="26">
        <f>(B8+C8)*0.12</f>
        <v>22620</v>
      </c>
      <c r="G8" s="26"/>
      <c r="H8" s="27">
        <f>B8*0.78</f>
        <v>147030</v>
      </c>
    </row>
    <row r="9" spans="1:10" ht="18.75" x14ac:dyDescent="0.3">
      <c r="A9" s="34" t="s">
        <v>182</v>
      </c>
      <c r="B9" s="25">
        <v>860000</v>
      </c>
      <c r="C9" s="16"/>
      <c r="D9" s="26"/>
      <c r="E9" s="26">
        <f>B9*0.1</f>
        <v>86000</v>
      </c>
      <c r="F9" s="26">
        <f>(B9+C9)*0.12</f>
        <v>103200</v>
      </c>
      <c r="G9" s="26"/>
      <c r="H9" s="27">
        <f>B9*0.78</f>
        <v>670800</v>
      </c>
    </row>
    <row r="10" spans="1:10" ht="18.75" x14ac:dyDescent="0.3">
      <c r="A10" s="16" t="s">
        <v>56</v>
      </c>
      <c r="B10" s="16"/>
      <c r="C10" s="25">
        <v>110000</v>
      </c>
      <c r="D10" s="25">
        <f>C10*0.05</f>
        <v>5500</v>
      </c>
      <c r="E10" s="26"/>
      <c r="F10" s="26">
        <f t="shared" ref="F10:F12" si="0">(B10+C10)*0.12</f>
        <v>13200</v>
      </c>
      <c r="G10" s="27">
        <f t="shared" ref="G10:G11" si="1">C10*0.88</f>
        <v>96800</v>
      </c>
      <c r="H10" s="27"/>
    </row>
    <row r="11" spans="1:10" ht="18.75" x14ac:dyDescent="0.3">
      <c r="A11" s="16" t="s">
        <v>57</v>
      </c>
      <c r="B11" s="16"/>
      <c r="C11" s="25">
        <v>330000</v>
      </c>
      <c r="D11" s="25">
        <f>C11*0.05</f>
        <v>16500</v>
      </c>
      <c r="E11" s="26"/>
      <c r="F11" s="26">
        <f t="shared" si="0"/>
        <v>39600</v>
      </c>
      <c r="G11" s="27">
        <f t="shared" si="1"/>
        <v>290400</v>
      </c>
      <c r="H11" s="26"/>
      <c r="J11" s="42"/>
    </row>
    <row r="12" spans="1:10" ht="18.75" x14ac:dyDescent="0.3">
      <c r="A12" s="21" t="s">
        <v>58</v>
      </c>
      <c r="B12" s="28">
        <f>SUM(B8:B11)</f>
        <v>1048500</v>
      </c>
      <c r="C12" s="44">
        <f>SUM(C10:C11)</f>
        <v>440000</v>
      </c>
      <c r="D12" s="27">
        <f>SUM(D10:D11)</f>
        <v>22000</v>
      </c>
      <c r="E12" s="35">
        <f>SUM(E8:E11)</f>
        <v>104850</v>
      </c>
      <c r="F12" s="26">
        <f t="shared" si="0"/>
        <v>178620</v>
      </c>
      <c r="G12" s="27">
        <f>C12*0.88</f>
        <v>387200</v>
      </c>
      <c r="H12" s="27">
        <f>SUM(H8:H11)</f>
        <v>817830</v>
      </c>
    </row>
    <row r="13" spans="1:10" ht="23.25" x14ac:dyDescent="0.35">
      <c r="A13" s="45" t="s">
        <v>59</v>
      </c>
      <c r="B13" s="27">
        <f>B12+C12</f>
        <v>1488500</v>
      </c>
      <c r="C13" s="25"/>
      <c r="D13" s="150">
        <f>SUM(B13:C13)</f>
        <v>1488500</v>
      </c>
      <c r="E13" s="150"/>
      <c r="F13" s="151"/>
      <c r="G13" s="151"/>
      <c r="H13" s="151"/>
    </row>
    <row r="14" spans="1:10" ht="21" x14ac:dyDescent="0.35">
      <c r="A14" s="45" t="s">
        <v>60</v>
      </c>
      <c r="B14" s="27">
        <f>-(D12+E12)</f>
        <v>-126850</v>
      </c>
      <c r="C14" s="152"/>
      <c r="D14" s="153"/>
      <c r="E14" s="153"/>
      <c r="F14" s="153"/>
      <c r="G14" s="153"/>
      <c r="H14" s="153"/>
    </row>
    <row r="15" spans="1:10" ht="18.75" x14ac:dyDescent="0.3">
      <c r="A15" s="74" t="s">
        <v>183</v>
      </c>
      <c r="B15" s="37">
        <f>B12+B14</f>
        <v>921650</v>
      </c>
      <c r="C15" s="72"/>
      <c r="D15" s="148"/>
      <c r="E15" s="148"/>
      <c r="F15" s="148"/>
      <c r="G15" s="148"/>
      <c r="H15" s="148"/>
    </row>
    <row r="16" spans="1:10" ht="6" customHeight="1" x14ac:dyDescent="0.3">
      <c r="C16" s="73"/>
      <c r="D16" s="72"/>
      <c r="E16" s="72"/>
      <c r="F16" s="72"/>
      <c r="G16" s="72"/>
      <c r="H16" s="72"/>
    </row>
    <row r="17" spans="1:2" ht="18.75" x14ac:dyDescent="0.3">
      <c r="A17" s="17" t="s">
        <v>79</v>
      </c>
      <c r="B17" s="42"/>
    </row>
    <row r="18" spans="1:2" ht="6" customHeight="1" x14ac:dyDescent="0.25"/>
  </sheetData>
  <mergeCells count="6">
    <mergeCell ref="D15:H15"/>
    <mergeCell ref="A1:I1"/>
    <mergeCell ref="F5:G5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OCTOBRE 2022</vt:lpstr>
      <vt:lpstr>LOYERS D'OCTOBRE 2022</vt:lpstr>
      <vt:lpstr>LOYERS ENCAISSES NOVEMBRE 2022</vt:lpstr>
      <vt:lpstr>BILAN D'OCTOBRE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2022-11-16T10:20:02Z</cp:lastPrinted>
  <dcterms:created xsi:type="dcterms:W3CDTF">2015-04-15T15:36:35Z</dcterms:created>
  <dcterms:modified xsi:type="dcterms:W3CDTF">2022-11-16T10:46:38Z</dcterms:modified>
</cp:coreProperties>
</file>