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20\PROPRIETAIRES\FOFANA KOURANIMA\FICHE D ENCAISSEMENT\LES BILANS MENSUELS\BILANS 2020\"/>
    </mc:Choice>
  </mc:AlternateContent>
  <bookViews>
    <workbookView xWindow="240" yWindow="45" windowWidth="19440" windowHeight="7995" activeTab="3"/>
  </bookViews>
  <sheets>
    <sheet name="BAUX D'OCTOBRE 2020" sheetId="2" r:id="rId1"/>
    <sheet name="LOYERS ENCAISSES DE NOV 2020" sheetId="4" r:id="rId2"/>
    <sheet name="LOYERS ENCAISSES  D'OCT 2020" sheetId="5" r:id="rId3"/>
    <sheet name="BILAN D'OCTOBRE 2020" sheetId="3" r:id="rId4"/>
  </sheets>
  <calcPr calcId="152511"/>
</workbook>
</file>

<file path=xl/calcChain.xml><?xml version="1.0" encoding="utf-8"?>
<calcChain xmlns="http://schemas.openxmlformats.org/spreadsheetml/2006/main">
  <c r="B18" i="3" l="1"/>
  <c r="I24" i="4" l="1"/>
  <c r="H24" i="4"/>
  <c r="G24" i="4"/>
  <c r="F24" i="4"/>
  <c r="E24" i="4"/>
  <c r="J23" i="4"/>
  <c r="J22" i="4"/>
  <c r="J21" i="4"/>
  <c r="J20" i="4"/>
  <c r="J19" i="4"/>
  <c r="J18" i="4"/>
  <c r="J17" i="4"/>
  <c r="J16" i="4"/>
  <c r="J15" i="4"/>
  <c r="J14" i="4"/>
  <c r="J13" i="4"/>
  <c r="J12" i="4"/>
  <c r="J24" i="4" s="1"/>
  <c r="J11" i="4"/>
  <c r="J10" i="4"/>
  <c r="J9" i="4"/>
  <c r="J8" i="4"/>
  <c r="J17" i="5" l="1"/>
  <c r="I17" i="5"/>
  <c r="H17" i="5"/>
  <c r="G17" i="5"/>
  <c r="F17" i="5"/>
  <c r="E17" i="5"/>
  <c r="J16" i="5"/>
  <c r="J15" i="5"/>
  <c r="J14" i="5"/>
  <c r="J13" i="5"/>
  <c r="J12" i="5"/>
  <c r="J11" i="5"/>
  <c r="J10" i="5"/>
  <c r="J9" i="5"/>
  <c r="J8" i="5"/>
  <c r="J7" i="5"/>
  <c r="G11" i="2" l="1"/>
  <c r="G14" i="2" l="1"/>
  <c r="G12" i="2" l="1"/>
  <c r="G13" i="2" s="1"/>
  <c r="C12" i="3" l="1"/>
  <c r="B12" i="3" l="1"/>
  <c r="H9" i="3" l="1"/>
  <c r="F9" i="3"/>
  <c r="E9" i="3"/>
  <c r="F12" i="3" l="1"/>
  <c r="G12" i="3"/>
  <c r="G10" i="3" l="1"/>
  <c r="G11" i="3"/>
  <c r="H8" i="3" l="1"/>
  <c r="H12" i="3" s="1"/>
  <c r="F10" i="3" l="1"/>
  <c r="F11" i="3"/>
  <c r="F8" i="3"/>
  <c r="D11" i="3" l="1"/>
  <c r="D10" i="3"/>
  <c r="E8" i="3"/>
  <c r="E12" i="3" s="1"/>
  <c r="D12" i="3" l="1"/>
  <c r="B14" i="3" s="1"/>
  <c r="B13" i="3"/>
  <c r="D13" i="3" s="1"/>
</calcChain>
</file>

<file path=xl/sharedStrings.xml><?xml version="1.0" encoding="utf-8"?>
<sst xmlns="http://schemas.openxmlformats.org/spreadsheetml/2006/main" count="239" uniqueCount="174">
  <si>
    <t>CABINET CONSEILS  ET DE GESTION IMMOBILIERE  (CCGIM) </t>
  </si>
  <si>
    <t>BENEFICIAIRE: MADAME FOFANA KOURANIMA</t>
  </si>
  <si>
    <t>N° CC:9602847Q</t>
  </si>
  <si>
    <t>07 85 65 28 - 03 32 59 24 - 04 92 79 51</t>
  </si>
  <si>
    <t>YOPOUGON NIANGON ACADEMIE</t>
  </si>
  <si>
    <t>LOT N° 1477 - ILOT 158</t>
  </si>
  <si>
    <t>M FOFANA: 06 27 32 43</t>
  </si>
  <si>
    <t>Email:amadasta@yahoo.fr</t>
  </si>
  <si>
    <t>10 BP 799 ABIDJAN 10</t>
  </si>
  <si>
    <t>FILLE FATOU : 07 11 53 84</t>
  </si>
  <si>
    <t>N°</t>
  </si>
  <si>
    <t>NOM &amp; PRENOMS</t>
  </si>
  <si>
    <t>GRADE</t>
  </si>
  <si>
    <t>MECANO</t>
  </si>
  <si>
    <t>AFFECTATION</t>
  </si>
  <si>
    <t>N° BAIL</t>
  </si>
  <si>
    <t>MONTANT</t>
  </si>
  <si>
    <t>ARRIERES</t>
  </si>
  <si>
    <t>COMPLEMENT</t>
  </si>
  <si>
    <t>CONTACTS</t>
  </si>
  <si>
    <t>N° APPT</t>
  </si>
  <si>
    <t>FOFANA KASSIM</t>
  </si>
  <si>
    <t>SM</t>
  </si>
  <si>
    <t>MARINE NATIONALE</t>
  </si>
  <si>
    <t>0099/12</t>
  </si>
  <si>
    <t>41649106</t>
  </si>
  <si>
    <t>2G1</t>
  </si>
  <si>
    <t>2G2</t>
  </si>
  <si>
    <t>MDL</t>
  </si>
  <si>
    <t>GENDARMERIE</t>
  </si>
  <si>
    <t>1756208</t>
  </si>
  <si>
    <t>AR2</t>
  </si>
  <si>
    <t>AR1</t>
  </si>
  <si>
    <t>TOTAL DES BAUX</t>
  </si>
  <si>
    <t xml:space="preserve">10 BP 799 ABIDJAN 10  </t>
  </si>
  <si>
    <t xml:space="preserve">    FILLE FATOU : 07 11 53 84</t>
  </si>
  <si>
    <t>Mme : 07680863</t>
  </si>
  <si>
    <t xml:space="preserve">     Mr: 06273243</t>
  </si>
  <si>
    <t>N° PORTE</t>
  </si>
  <si>
    <t>LOYERS</t>
  </si>
  <si>
    <t>LOYERS NP</t>
  </si>
  <si>
    <t>LOYERS PAYES</t>
  </si>
  <si>
    <t>MONTANTS PAYES</t>
  </si>
  <si>
    <t>DATES</t>
  </si>
  <si>
    <t>M2</t>
  </si>
  <si>
    <t>M3</t>
  </si>
  <si>
    <t>Mme OULAÏ ODILE</t>
  </si>
  <si>
    <t>M4</t>
  </si>
  <si>
    <t>RC1</t>
  </si>
  <si>
    <t>RC3</t>
  </si>
  <si>
    <t>N'DA KOUAKOU</t>
  </si>
  <si>
    <t>1G2</t>
  </si>
  <si>
    <t>C2-F4</t>
  </si>
  <si>
    <t>TOTAL</t>
  </si>
  <si>
    <t>QUARTIER</t>
  </si>
  <si>
    <t>LOYERS ENCAISSES</t>
  </si>
  <si>
    <t>BAUX</t>
  </si>
  <si>
    <t>IMPOT</t>
  </si>
  <si>
    <t>AVOIRS BAUX</t>
  </si>
  <si>
    <t>AVOIRS LOYERS</t>
  </si>
  <si>
    <t>SGBCI</t>
  </si>
  <si>
    <t>SIB</t>
  </si>
  <si>
    <t>TOTAUX</t>
  </si>
  <si>
    <t>BILAN KOURANIMA</t>
  </si>
  <si>
    <t>BILAN CCGIM</t>
  </si>
  <si>
    <t xml:space="preserve">    - FILLE FATOU : 07 11 53 84</t>
  </si>
  <si>
    <t>Observations</t>
  </si>
  <si>
    <t>M DIOMANDE LOSSENI</t>
  </si>
  <si>
    <t>57924621 - 02427607</t>
  </si>
  <si>
    <t>TRAORE VIE</t>
  </si>
  <si>
    <t>07184074</t>
  </si>
  <si>
    <t>04006011</t>
  </si>
  <si>
    <t>M N'GUESSAN ZINIBA</t>
  </si>
  <si>
    <t>M FOFANA: 06 27 32 43 - 78 54 34 50</t>
  </si>
  <si>
    <t>SOUMAÏLA 87 00 34 01</t>
  </si>
  <si>
    <t>40445986-77784402</t>
  </si>
  <si>
    <t>TANOH N'DRI BERENGER</t>
  </si>
  <si>
    <t>2013000781</t>
  </si>
  <si>
    <t>3G2</t>
  </si>
  <si>
    <t>TOURE KOSSA BLE ERIC (SGBCI)</t>
  </si>
  <si>
    <t>PRELEVEMENT DIRECT DES IMPOTS 12% SUR LES BAUX</t>
  </si>
  <si>
    <t>PENALITES</t>
  </si>
  <si>
    <t>FOFANA MAMADOU POLICIER</t>
  </si>
  <si>
    <t>08412622-43001639</t>
  </si>
  <si>
    <t>DIOMANDE LOSSENY POLICIER</t>
  </si>
  <si>
    <t>57924621-02427607</t>
  </si>
  <si>
    <t>MONTANT DES BAUX VIRES SUR  LES COMPTES</t>
  </si>
  <si>
    <t xml:space="preserve">COMMISSION BAUX CCGIM </t>
  </si>
  <si>
    <t>SIB: 66 900000459640 45</t>
  </si>
  <si>
    <t>Mme AKE ROSINE (SARAH)</t>
  </si>
  <si>
    <t>08511244-09805919</t>
  </si>
  <si>
    <t xml:space="preserve"> </t>
  </si>
  <si>
    <t>47144460</t>
  </si>
  <si>
    <t>03297692</t>
  </si>
  <si>
    <t>3D2</t>
  </si>
  <si>
    <t>BAÏ MATHIEU</t>
  </si>
  <si>
    <t>ADJT</t>
  </si>
  <si>
    <t>POLICE</t>
  </si>
  <si>
    <t>04 34 61 34</t>
  </si>
  <si>
    <t>07 34 34 52</t>
  </si>
  <si>
    <t>NOUVEAU LOCATAIRE -  BAIL POLICE A COMPTER D'AVRIL 2020</t>
  </si>
  <si>
    <t>07678755-53289116</t>
  </si>
  <si>
    <t>PORTE</t>
  </si>
  <si>
    <t>MONTANTS</t>
  </si>
  <si>
    <t>AKA AKE HERMANCE</t>
  </si>
  <si>
    <t>RC2</t>
  </si>
  <si>
    <t>09303686</t>
  </si>
  <si>
    <t>RC4</t>
  </si>
  <si>
    <t>3G1</t>
  </si>
  <si>
    <t>41629154-07332890</t>
  </si>
  <si>
    <t>M IRIE BI CLEMENT</t>
  </si>
  <si>
    <t>M1</t>
  </si>
  <si>
    <t>07744211-44702857</t>
  </si>
  <si>
    <t>Mlle DIOMANDE STEPHANIE</t>
  </si>
  <si>
    <t>1G3</t>
  </si>
  <si>
    <t>86276482-78740950</t>
  </si>
  <si>
    <t xml:space="preserve">FOFANA MOUSSA </t>
  </si>
  <si>
    <t>1D1</t>
  </si>
  <si>
    <t>47291598-01417514</t>
  </si>
  <si>
    <t>1D2</t>
  </si>
  <si>
    <t>1G1</t>
  </si>
  <si>
    <t>Mlle TIOTE NAFOUADE</t>
  </si>
  <si>
    <t>1G4</t>
  </si>
  <si>
    <t>48222403-76751927</t>
  </si>
  <si>
    <t>OULAÏ KANE AUBIN</t>
  </si>
  <si>
    <t>2D1</t>
  </si>
  <si>
    <t>67476249-01531502</t>
  </si>
  <si>
    <t>2D2</t>
  </si>
  <si>
    <t>49347547-57739223</t>
  </si>
  <si>
    <t>2D3</t>
  </si>
  <si>
    <t>ENFANTS FOFANA</t>
  </si>
  <si>
    <t>2D4</t>
  </si>
  <si>
    <t>3D1</t>
  </si>
  <si>
    <t>Mme ADAM ROCHE (MDL N'DA)</t>
  </si>
  <si>
    <t>POCKA GNOLEBA ARISTIDE GHISLAIN</t>
  </si>
  <si>
    <t>KOFFI KADIEMON KAZEMIR</t>
  </si>
  <si>
    <t>88209821-41486103</t>
  </si>
  <si>
    <t>09241251-04538804</t>
  </si>
  <si>
    <t>ORANGE</t>
  </si>
  <si>
    <t>CCGIM (Cabinet Conseil et de Gestion Immobilière)</t>
  </si>
  <si>
    <t>11/09/20</t>
  </si>
  <si>
    <t>YOPOUGON NIANGON ACADEMIE 10/2020</t>
  </si>
  <si>
    <t>SON BAIL EST DE 110 000 F IL COMPTE PAYER PAR VIREMENT BANCAIRE DE 20 000 F CFA A LA BACI COMPTE DU GERANT BAGAYOGO AMADOU</t>
  </si>
  <si>
    <t>BAIL RESILIE LE 31 AOUT 2020 EN COMPENSATION DE 90 000 F PRELEVE SUR SA SOLDE A LA DEMANDE DU SERVICE LOGEMENT GENDARMERIE</t>
  </si>
  <si>
    <t>LES CLES ONT ÉTÉ  RESTITUEES  LE 22 SEPTEMBRE 2020</t>
  </si>
  <si>
    <t>UNE RECLAMATION A ÉTÉ DEPOSEE A SON MINISTERE LE 25/09/2020 DES 120 000 F DECOMPLEMENT, IL A PAYE 40 000 F A FATOU</t>
  </si>
  <si>
    <t>UNE RECLAMATION A ÉTÉ DEPOSEE A SON SERVICE LE 28/09/2020 POUR LES FACTURES ET LE RESTE DES TRAVAUX</t>
  </si>
  <si>
    <t>CCGIM</t>
  </si>
  <si>
    <t>DIKI DIABATE</t>
  </si>
  <si>
    <t>48105959-02622769</t>
  </si>
  <si>
    <t>AV 10+11/20 ESP</t>
  </si>
  <si>
    <t>BONKANOU CHRISTOPHE  49258719 LE 09/10/20</t>
  </si>
  <si>
    <t>BILAN : MOIS D'OCTOBRE 2020</t>
  </si>
  <si>
    <t>YOPOUGON NIANGON ACADEMIE  11/2020</t>
  </si>
  <si>
    <t>TROP PERCU 09/20</t>
  </si>
  <si>
    <t>REMBOURSEMENT IMPAYES CIE C2-F4 PAR LE LOCATAIRE 09/2020</t>
  </si>
  <si>
    <t>TOTAL VERSE LE 14/11/2020</t>
  </si>
  <si>
    <t>VERSE A ROUGEO LE 21/10/20 TRAVAUX CR4</t>
  </si>
  <si>
    <t>TRANSFERT PAR MTN 56336648 LE 21/10/2020</t>
  </si>
  <si>
    <t>ETAT DES ENCAISSEMENTS : MOIS  D'OCTOBRE 2020</t>
  </si>
  <si>
    <t>24/10 OM</t>
  </si>
  <si>
    <t>30/10/20</t>
  </si>
  <si>
    <t>14/11/20</t>
  </si>
  <si>
    <t>BHCI</t>
  </si>
  <si>
    <t>13/11/20</t>
  </si>
  <si>
    <t>28/10/20</t>
  </si>
  <si>
    <t>ETAT DES ENCAISSEMENTS : MOIS DE NOVEMBRE 2020</t>
  </si>
  <si>
    <t>27/10 OM</t>
  </si>
  <si>
    <t>10/11/20</t>
  </si>
  <si>
    <t>12/11/20</t>
  </si>
  <si>
    <t xml:space="preserve">REVERSEMENT LOYERS PAR ROUGEO LE  02/11/20   </t>
  </si>
  <si>
    <t>40 000 F DE M BAÏ ET 30 000  de Mme ODILE 09/2020</t>
  </si>
  <si>
    <t>RELEVE MENSUEL DES BAUX : MOIS D'OCTOBRE 2020</t>
  </si>
  <si>
    <t>VERSES LE 14/11/2020 A LA 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</si>
</sst>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F&quot;;[Red]\-#,##0\ &quot;F&quot;"/>
    <numFmt numFmtId="165" formatCode="#,##0\ &quot;F&quot;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/>
    <xf numFmtId="0" fontId="9" fillId="0" borderId="2" xfId="0" applyFont="1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0" fillId="0" borderId="1" xfId="0" applyFont="1" applyBorder="1" applyAlignment="1">
      <alignment horizontal="center"/>
    </xf>
    <xf numFmtId="49" fontId="0" fillId="2" borderId="1" xfId="0" applyNumberFormat="1" applyFill="1" applyBorder="1" applyAlignment="1">
      <alignment horizontal="left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9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/>
    <xf numFmtId="165" fontId="2" fillId="0" borderId="1" xfId="0" applyNumberFormat="1" applyFont="1" applyBorder="1"/>
    <xf numFmtId="0" fontId="2" fillId="2" borderId="1" xfId="0" applyFont="1" applyFill="1" applyBorder="1"/>
    <xf numFmtId="165" fontId="2" fillId="2" borderId="1" xfId="0" applyNumberFormat="1" applyFont="1" applyFill="1" applyBorder="1"/>
    <xf numFmtId="165" fontId="11" fillId="2" borderId="1" xfId="0" applyNumberFormat="1" applyFont="1" applyFill="1" applyBorder="1"/>
    <xf numFmtId="0" fontId="2" fillId="0" borderId="0" xfId="0" applyFont="1" applyAlignment="1"/>
    <xf numFmtId="0" fontId="2" fillId="0" borderId="0" xfId="0" applyFont="1" applyAlignment="1">
      <alignment horizontal="left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 applyBorder="1"/>
    <xf numFmtId="3" fontId="1" fillId="0" borderId="2" xfId="0" applyNumberFormat="1" applyFont="1" applyBorder="1"/>
    <xf numFmtId="49" fontId="0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3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65" fontId="6" fillId="2" borderId="1" xfId="0" applyNumberFormat="1" applyFont="1" applyFill="1" applyBorder="1"/>
    <xf numFmtId="164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165" fontId="11" fillId="0" borderId="1" xfId="0" applyNumberFormat="1" applyFont="1" applyBorder="1"/>
    <xf numFmtId="164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 wrapText="1"/>
    </xf>
    <xf numFmtId="3" fontId="6" fillId="0" borderId="5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right"/>
    </xf>
    <xf numFmtId="49" fontId="6" fillId="2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164" fontId="5" fillId="0" borderId="1" xfId="0" applyNumberFormat="1" applyFont="1" applyBorder="1" applyAlignment="1">
      <alignment horizontal="center" vertical="center"/>
    </xf>
    <xf numFmtId="165" fontId="11" fillId="2" borderId="3" xfId="0" applyNumberFormat="1" applyFont="1" applyFill="1" applyBorder="1"/>
    <xf numFmtId="0" fontId="16" fillId="0" borderId="1" xfId="0" applyFont="1" applyFill="1" applyBorder="1" applyAlignment="1">
      <alignment horizontal="right"/>
    </xf>
    <xf numFmtId="165" fontId="2" fillId="0" borderId="1" xfId="0" applyNumberFormat="1" applyFont="1" applyFill="1" applyBorder="1"/>
    <xf numFmtId="3" fontId="1" fillId="0" borderId="5" xfId="0" applyNumberFormat="1" applyFont="1" applyBorder="1" applyAlignment="1">
      <alignment horizontal="right" vertical="center"/>
    </xf>
    <xf numFmtId="3" fontId="9" fillId="0" borderId="5" xfId="0" applyNumberFormat="1" applyFont="1" applyBorder="1" applyAlignment="1">
      <alignment horizontal="right" vertical="center"/>
    </xf>
    <xf numFmtId="3" fontId="1" fillId="0" borderId="1" xfId="0" applyNumberFormat="1" applyFont="1" applyBorder="1"/>
    <xf numFmtId="0" fontId="1" fillId="2" borderId="0" xfId="0" applyFont="1" applyFill="1" applyBorder="1"/>
    <xf numFmtId="0" fontId="5" fillId="0" borderId="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9" fillId="2" borderId="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/>
    </xf>
    <xf numFmtId="0" fontId="6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4" fontId="8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49" fontId="0" fillId="2" borderId="3" xfId="0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49" fontId="14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164" fontId="6" fillId="3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right"/>
    </xf>
    <xf numFmtId="0" fontId="15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3" fontId="5" fillId="0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0" fillId="0" borderId="2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3" fontId="6" fillId="0" borderId="2" xfId="0" applyNumberFormat="1" applyFont="1" applyBorder="1" applyAlignment="1">
      <alignment horizontal="left" vertical="center" wrapText="1"/>
    </xf>
    <xf numFmtId="3" fontId="6" fillId="0" borderId="6" xfId="0" applyNumberFormat="1" applyFont="1" applyBorder="1" applyAlignment="1">
      <alignment horizontal="left" vertical="center" wrapText="1"/>
    </xf>
    <xf numFmtId="3" fontId="6" fillId="0" borderId="3" xfId="0" applyNumberFormat="1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49" fontId="2" fillId="0" borderId="0" xfId="0" applyNumberFormat="1" applyFont="1" applyAlignment="1">
      <alignment horizontal="center"/>
    </xf>
    <xf numFmtId="165" fontId="1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5" fontId="11" fillId="0" borderId="0" xfId="0" applyNumberFormat="1" applyFont="1" applyBorder="1"/>
    <xf numFmtId="165" fontId="1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115" zoomScaleNormal="115" workbookViewId="0">
      <selection activeCell="A2" sqref="A2"/>
    </sheetView>
  </sheetViews>
  <sheetFormatPr baseColWidth="10" defaultRowHeight="15" x14ac:dyDescent="0.25"/>
  <cols>
    <col min="1" max="1" width="3" customWidth="1"/>
    <col min="2" max="2" width="29.7109375" customWidth="1"/>
    <col min="3" max="3" width="7.5703125" customWidth="1"/>
    <col min="4" max="4" width="9.7109375" customWidth="1"/>
    <col min="5" max="5" width="18.85546875" customWidth="1"/>
    <col min="6" max="6" width="12.85546875" customWidth="1"/>
    <col min="7" max="7" width="11.140625" customWidth="1"/>
    <col min="8" max="8" width="10.42578125" customWidth="1"/>
    <col min="9" max="9" width="12" customWidth="1"/>
    <col min="10" max="10" width="9.7109375" customWidth="1"/>
    <col min="11" max="11" width="9.140625" customWidth="1"/>
    <col min="12" max="12" width="7.28515625" customWidth="1"/>
  </cols>
  <sheetData>
    <row r="1" spans="1:12" ht="27.75" customHeight="1" x14ac:dyDescent="0.25">
      <c r="A1" s="118" t="s">
        <v>172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"/>
    </row>
    <row r="2" spans="1:12" x14ac:dyDescent="0.25">
      <c r="A2" s="2" t="s">
        <v>91</v>
      </c>
      <c r="B2" s="1"/>
      <c r="C2" s="1"/>
      <c r="D2" s="1"/>
      <c r="E2" s="1" t="s">
        <v>1</v>
      </c>
      <c r="F2" s="1"/>
      <c r="G2" s="1"/>
      <c r="H2" s="1"/>
      <c r="I2" s="1"/>
      <c r="J2" s="1" t="s">
        <v>2</v>
      </c>
      <c r="K2" s="1"/>
      <c r="L2" s="1"/>
    </row>
    <row r="3" spans="1:12" x14ac:dyDescent="0.25">
      <c r="A3" s="2" t="s">
        <v>3</v>
      </c>
      <c r="B3" s="1"/>
      <c r="C3" s="1"/>
      <c r="D3" s="1"/>
      <c r="E3" s="1" t="s">
        <v>4</v>
      </c>
      <c r="F3" s="1"/>
      <c r="G3" s="1"/>
      <c r="H3" s="1" t="s">
        <v>5</v>
      </c>
      <c r="I3" s="1"/>
      <c r="J3" s="119" t="s">
        <v>6</v>
      </c>
      <c r="K3" s="119"/>
      <c r="L3" s="119"/>
    </row>
    <row r="4" spans="1:12" ht="15" customHeight="1" x14ac:dyDescent="0.25">
      <c r="A4" s="2" t="s">
        <v>7</v>
      </c>
      <c r="B4" s="1"/>
      <c r="C4" s="1"/>
      <c r="D4" s="1"/>
      <c r="E4" s="1" t="s">
        <v>8</v>
      </c>
      <c r="F4" s="3"/>
      <c r="G4" s="3"/>
      <c r="H4" s="3" t="s">
        <v>9</v>
      </c>
      <c r="I4" s="3"/>
      <c r="J4" s="119" t="s">
        <v>67</v>
      </c>
      <c r="K4" s="119"/>
      <c r="L4" s="119"/>
    </row>
    <row r="5" spans="1:12" ht="18.75" x14ac:dyDescent="0.3">
      <c r="A5" s="102"/>
      <c r="J5" s="121" t="s">
        <v>68</v>
      </c>
      <c r="K5" s="121"/>
      <c r="L5" s="121"/>
    </row>
    <row r="6" spans="1:12" ht="31.5" x14ac:dyDescent="0.2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5" t="s">
        <v>17</v>
      </c>
      <c r="I6" s="6" t="s">
        <v>18</v>
      </c>
      <c r="J6" s="120" t="s">
        <v>19</v>
      </c>
      <c r="K6" s="120"/>
      <c r="L6" s="101" t="s">
        <v>20</v>
      </c>
    </row>
    <row r="7" spans="1:12" ht="15" customHeight="1" x14ac:dyDescent="0.25">
      <c r="A7" s="8">
        <v>1</v>
      </c>
      <c r="B7" s="7" t="s">
        <v>79</v>
      </c>
      <c r="C7" s="45" t="s">
        <v>28</v>
      </c>
      <c r="D7" s="8">
        <v>44521</v>
      </c>
      <c r="E7" s="37" t="s">
        <v>29</v>
      </c>
      <c r="F7" s="100" t="s">
        <v>30</v>
      </c>
      <c r="G7" s="8">
        <v>90000</v>
      </c>
      <c r="H7" s="13"/>
      <c r="I7" s="8"/>
      <c r="J7" s="11"/>
      <c r="K7" s="11"/>
      <c r="L7" s="100" t="s">
        <v>31</v>
      </c>
    </row>
    <row r="8" spans="1:12" ht="15.75" customHeight="1" x14ac:dyDescent="0.25">
      <c r="A8" s="8">
        <v>2</v>
      </c>
      <c r="B8" s="7" t="s">
        <v>69</v>
      </c>
      <c r="C8" s="45" t="s">
        <v>22</v>
      </c>
      <c r="D8" s="8">
        <v>67664</v>
      </c>
      <c r="E8" s="37" t="s">
        <v>23</v>
      </c>
      <c r="F8" s="100"/>
      <c r="G8" s="8">
        <v>90000</v>
      </c>
      <c r="H8" s="13"/>
      <c r="I8" s="8"/>
      <c r="J8" s="81" t="s">
        <v>70</v>
      </c>
      <c r="K8" s="81" t="s">
        <v>71</v>
      </c>
      <c r="L8" s="100" t="s">
        <v>32</v>
      </c>
    </row>
    <row r="9" spans="1:12" ht="15.75" customHeight="1" x14ac:dyDescent="0.25">
      <c r="A9" s="8">
        <v>3</v>
      </c>
      <c r="B9" s="7" t="s">
        <v>21</v>
      </c>
      <c r="C9" s="45" t="s">
        <v>22</v>
      </c>
      <c r="D9" s="8">
        <v>61145</v>
      </c>
      <c r="E9" s="9" t="s">
        <v>23</v>
      </c>
      <c r="F9" s="100" t="s">
        <v>24</v>
      </c>
      <c r="G9" s="8">
        <v>70000</v>
      </c>
      <c r="H9" s="10"/>
      <c r="I9" s="11"/>
      <c r="J9" s="81" t="s">
        <v>25</v>
      </c>
      <c r="K9" s="57"/>
      <c r="L9" s="12" t="s">
        <v>26</v>
      </c>
    </row>
    <row r="10" spans="1:12" ht="15" customHeight="1" x14ac:dyDescent="0.25">
      <c r="A10" s="8">
        <v>4</v>
      </c>
      <c r="B10" s="14" t="s">
        <v>95</v>
      </c>
      <c r="C10" s="45" t="s">
        <v>96</v>
      </c>
      <c r="D10" s="8"/>
      <c r="E10" s="37" t="s">
        <v>97</v>
      </c>
      <c r="F10" s="100"/>
      <c r="G10" s="8">
        <v>110000</v>
      </c>
      <c r="H10" s="58"/>
      <c r="I10" s="59"/>
      <c r="J10" s="79" t="s">
        <v>98</v>
      </c>
      <c r="K10" s="79" t="s">
        <v>99</v>
      </c>
      <c r="L10" s="100" t="s">
        <v>52</v>
      </c>
    </row>
    <row r="11" spans="1:12" ht="15" customHeight="1" x14ac:dyDescent="0.25">
      <c r="A11" s="122" t="s">
        <v>33</v>
      </c>
      <c r="B11" s="123"/>
      <c r="C11" s="123"/>
      <c r="D11" s="123"/>
      <c r="E11" s="123"/>
      <c r="F11" s="124"/>
      <c r="G11" s="67">
        <f>SUM(G7:G10)</f>
        <v>360000</v>
      </c>
      <c r="H11" s="68"/>
      <c r="I11" s="67"/>
      <c r="J11" s="15"/>
      <c r="K11" s="15"/>
    </row>
    <row r="12" spans="1:12" ht="15" customHeight="1" x14ac:dyDescent="0.25">
      <c r="A12" s="125" t="s">
        <v>80</v>
      </c>
      <c r="B12" s="126"/>
      <c r="C12" s="126"/>
      <c r="D12" s="126"/>
      <c r="E12" s="126"/>
      <c r="F12" s="127"/>
      <c r="G12" s="16">
        <f>G11*-0.12</f>
        <v>-43200</v>
      </c>
      <c r="H12" s="17"/>
      <c r="I12" s="18"/>
      <c r="J12" s="15"/>
      <c r="K12" s="15"/>
    </row>
    <row r="13" spans="1:12" ht="15" customHeight="1" x14ac:dyDescent="0.25">
      <c r="A13" s="125" t="s">
        <v>86</v>
      </c>
      <c r="B13" s="126"/>
      <c r="C13" s="126"/>
      <c r="D13" s="126"/>
      <c r="E13" s="126"/>
      <c r="F13" s="127"/>
      <c r="G13" s="39">
        <f>SUM(G11:G12)</f>
        <v>316800</v>
      </c>
      <c r="H13" s="17"/>
      <c r="I13" s="18"/>
      <c r="J13" s="15"/>
      <c r="K13" s="15"/>
    </row>
    <row r="14" spans="1:12" ht="15" customHeight="1" x14ac:dyDescent="0.25">
      <c r="A14" s="134" t="s">
        <v>87</v>
      </c>
      <c r="B14" s="135"/>
      <c r="C14" s="135"/>
      <c r="D14" s="135"/>
      <c r="E14" s="135"/>
      <c r="F14" s="136"/>
      <c r="G14" s="39">
        <f>G11*-0.05</f>
        <v>-18000</v>
      </c>
      <c r="H14" s="39"/>
      <c r="I14" s="69"/>
      <c r="J14" s="70"/>
    </row>
    <row r="15" spans="1:12" ht="15.75" customHeight="1" x14ac:dyDescent="0.25"/>
    <row r="16" spans="1:12" ht="15.75" x14ac:dyDescent="0.25">
      <c r="A16" s="8">
        <v>6</v>
      </c>
      <c r="B16" s="14" t="s">
        <v>95</v>
      </c>
      <c r="C16" s="45" t="s">
        <v>96</v>
      </c>
      <c r="D16" s="8"/>
      <c r="E16" s="37" t="s">
        <v>97</v>
      </c>
      <c r="F16" s="128" t="s">
        <v>100</v>
      </c>
      <c r="G16" s="128"/>
      <c r="H16" s="128"/>
      <c r="I16" s="128"/>
      <c r="J16" s="128"/>
      <c r="K16" s="128"/>
      <c r="L16" s="128"/>
    </row>
    <row r="17" spans="1:12" ht="15.75" customHeight="1" x14ac:dyDescent="0.25">
      <c r="A17" s="129" t="s">
        <v>142</v>
      </c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29"/>
    </row>
    <row r="18" spans="1:12" ht="9" customHeight="1" x14ac:dyDescent="0.25"/>
    <row r="19" spans="1:12" ht="15.75" x14ac:dyDescent="0.25">
      <c r="A19" s="131" t="s">
        <v>145</v>
      </c>
      <c r="B19" s="132"/>
      <c r="C19" s="132"/>
      <c r="D19" s="132"/>
      <c r="E19" s="132"/>
      <c r="F19" s="132"/>
      <c r="G19" s="132"/>
      <c r="H19" s="132"/>
      <c r="I19" s="132"/>
      <c r="J19" s="132"/>
      <c r="K19" s="132"/>
      <c r="L19" s="133"/>
    </row>
    <row r="20" spans="1:12" ht="9" customHeight="1" x14ac:dyDescent="0.25"/>
    <row r="21" spans="1:12" ht="19.5" customHeight="1" x14ac:dyDescent="0.25">
      <c r="A21" s="8">
        <v>5</v>
      </c>
      <c r="B21" s="14" t="s">
        <v>76</v>
      </c>
      <c r="C21" s="45" t="s">
        <v>28</v>
      </c>
      <c r="D21" s="8">
        <v>48716</v>
      </c>
      <c r="E21" s="37" t="s">
        <v>29</v>
      </c>
      <c r="F21" s="100" t="s">
        <v>77</v>
      </c>
      <c r="G21" s="8">
        <v>90000</v>
      </c>
      <c r="H21" s="8"/>
      <c r="I21" s="43"/>
      <c r="J21" s="81" t="s">
        <v>92</v>
      </c>
      <c r="K21" s="81" t="s">
        <v>93</v>
      </c>
      <c r="L21" s="100" t="s">
        <v>94</v>
      </c>
    </row>
    <row r="22" spans="1:12" x14ac:dyDescent="0.25">
      <c r="A22" s="130" t="s">
        <v>143</v>
      </c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</row>
    <row r="23" spans="1:12" x14ac:dyDescent="0.25">
      <c r="A23" s="119" t="s">
        <v>144</v>
      </c>
      <c r="B23" s="119"/>
      <c r="C23" s="119"/>
      <c r="D23" s="119"/>
      <c r="E23" s="119"/>
      <c r="F23" s="119"/>
      <c r="G23" s="119"/>
      <c r="H23" s="119"/>
      <c r="I23" s="119"/>
      <c r="J23" s="119"/>
      <c r="K23" s="119"/>
      <c r="L23" s="119"/>
    </row>
    <row r="24" spans="1:12" ht="15.75" x14ac:dyDescent="0.25">
      <c r="A24" s="131" t="s">
        <v>146</v>
      </c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3"/>
    </row>
  </sheetData>
  <mergeCells count="15">
    <mergeCell ref="A22:L22"/>
    <mergeCell ref="A23:L23"/>
    <mergeCell ref="A19:L19"/>
    <mergeCell ref="A24:L24"/>
    <mergeCell ref="A14:F14"/>
    <mergeCell ref="A11:F11"/>
    <mergeCell ref="A12:F12"/>
    <mergeCell ref="A13:F13"/>
    <mergeCell ref="F16:L16"/>
    <mergeCell ref="A17:L17"/>
    <mergeCell ref="A1:K1"/>
    <mergeCell ref="J3:L3"/>
    <mergeCell ref="J6:K6"/>
    <mergeCell ref="J5:L5"/>
    <mergeCell ref="J4:L4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H18" sqref="H18"/>
    </sheetView>
  </sheetViews>
  <sheetFormatPr baseColWidth="10" defaultRowHeight="15" x14ac:dyDescent="0.25"/>
  <cols>
    <col min="1" max="1" width="3.42578125" customWidth="1"/>
    <col min="2" max="2" width="28.85546875" customWidth="1"/>
    <col min="3" max="3" width="6.42578125" customWidth="1"/>
    <col min="4" max="4" width="17.42578125" customWidth="1"/>
    <col min="5" max="5" width="8.5703125" customWidth="1"/>
    <col min="6" max="7" width="12.7109375" customWidth="1"/>
    <col min="8" max="8" width="12" customWidth="1"/>
    <col min="9" max="9" width="8.7109375" customWidth="1"/>
    <col min="10" max="10" width="11.42578125" customWidth="1"/>
    <col min="11" max="11" width="8.5703125" customWidth="1"/>
    <col min="12" max="12" width="12.5703125" customWidth="1"/>
  </cols>
  <sheetData>
    <row r="1" spans="1:19" ht="20.25" customHeight="1" x14ac:dyDescent="0.25">
      <c r="A1" s="140" t="s">
        <v>166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</row>
    <row r="2" spans="1:19" ht="18.75" x14ac:dyDescent="0.3">
      <c r="A2" s="141" t="s">
        <v>0</v>
      </c>
      <c r="B2" s="141"/>
      <c r="C2" s="141"/>
      <c r="D2" s="141"/>
      <c r="E2" s="142" t="s">
        <v>73</v>
      </c>
      <c r="F2" s="142"/>
      <c r="G2" s="142"/>
      <c r="H2" s="142"/>
      <c r="I2" s="142"/>
      <c r="J2" s="110"/>
      <c r="K2" s="110" t="s">
        <v>2</v>
      </c>
      <c r="L2" s="110"/>
    </row>
    <row r="3" spans="1:19" ht="18.75" x14ac:dyDescent="0.3">
      <c r="A3" s="2" t="s">
        <v>3</v>
      </c>
      <c r="E3" s="20"/>
      <c r="F3" s="20"/>
      <c r="G3" s="20"/>
      <c r="H3" s="20" t="s">
        <v>5</v>
      </c>
      <c r="I3" s="20"/>
      <c r="K3" s="109" t="s">
        <v>74</v>
      </c>
      <c r="L3" s="109"/>
    </row>
    <row r="4" spans="1:19" ht="18.75" x14ac:dyDescent="0.3">
      <c r="A4" s="2" t="s">
        <v>7</v>
      </c>
      <c r="D4" s="110" t="s">
        <v>34</v>
      </c>
      <c r="E4" s="110"/>
      <c r="F4" s="110"/>
      <c r="G4" s="110"/>
      <c r="H4" s="110" t="s">
        <v>35</v>
      </c>
      <c r="I4" s="110"/>
      <c r="J4" s="110"/>
      <c r="K4" s="107" t="s">
        <v>67</v>
      </c>
      <c r="L4" s="107"/>
      <c r="M4" s="107"/>
    </row>
    <row r="5" spans="1:19" x14ac:dyDescent="0.25">
      <c r="K5" s="111" t="s">
        <v>68</v>
      </c>
      <c r="L5" s="111"/>
      <c r="M5" s="111"/>
    </row>
    <row r="6" spans="1:19" x14ac:dyDescent="0.25">
      <c r="K6" s="108"/>
      <c r="L6" s="108"/>
      <c r="M6" s="111"/>
    </row>
    <row r="7" spans="1:19" ht="12.75" customHeight="1" x14ac:dyDescent="0.25">
      <c r="A7" s="82" t="s">
        <v>10</v>
      </c>
      <c r="B7" s="83" t="s">
        <v>11</v>
      </c>
      <c r="C7" s="83" t="s">
        <v>102</v>
      </c>
      <c r="D7" s="83" t="s">
        <v>19</v>
      </c>
      <c r="E7" s="22" t="s">
        <v>39</v>
      </c>
      <c r="F7" s="83" t="s">
        <v>40</v>
      </c>
      <c r="G7" s="83" t="s">
        <v>81</v>
      </c>
      <c r="H7" s="23" t="s">
        <v>41</v>
      </c>
      <c r="I7" s="83" t="s">
        <v>17</v>
      </c>
      <c r="J7" s="83" t="s">
        <v>103</v>
      </c>
      <c r="K7" s="83" t="s">
        <v>43</v>
      </c>
      <c r="L7" s="83" t="s">
        <v>66</v>
      </c>
      <c r="M7" s="38"/>
      <c r="N7" s="71"/>
    </row>
    <row r="8" spans="1:19" ht="14.25" customHeight="1" x14ac:dyDescent="0.25">
      <c r="A8" s="12">
        <v>1</v>
      </c>
      <c r="B8" s="84" t="s">
        <v>104</v>
      </c>
      <c r="C8" s="85" t="s">
        <v>105</v>
      </c>
      <c r="D8" s="40" t="s">
        <v>106</v>
      </c>
      <c r="E8" s="86">
        <v>35000</v>
      </c>
      <c r="F8" s="87">
        <v>224000</v>
      </c>
      <c r="G8" s="87">
        <v>49000</v>
      </c>
      <c r="H8" s="87"/>
      <c r="I8" s="44">
        <v>35000</v>
      </c>
      <c r="J8" s="87">
        <f>SUM(H8:I8)</f>
        <v>35000</v>
      </c>
      <c r="K8" s="73"/>
      <c r="L8" s="75" t="s">
        <v>167</v>
      </c>
      <c r="N8" s="74"/>
    </row>
    <row r="9" spans="1:19" ht="14.25" customHeight="1" x14ac:dyDescent="0.25">
      <c r="A9" s="12"/>
      <c r="B9" s="84"/>
      <c r="C9" s="85" t="s">
        <v>49</v>
      </c>
      <c r="D9" s="40"/>
      <c r="E9" s="86">
        <v>50000</v>
      </c>
      <c r="F9" s="87"/>
      <c r="G9" s="87"/>
      <c r="H9" s="87"/>
      <c r="I9" s="44"/>
      <c r="J9" s="87">
        <f t="shared" ref="J9:J23" si="0">SUM(H9:I9)</f>
        <v>0</v>
      </c>
      <c r="K9" s="73"/>
      <c r="L9" s="75"/>
      <c r="N9" s="74"/>
    </row>
    <row r="10" spans="1:19" ht="17.25" customHeight="1" x14ac:dyDescent="0.25">
      <c r="A10" s="12"/>
      <c r="B10" s="113"/>
      <c r="C10" s="85" t="s">
        <v>107</v>
      </c>
      <c r="D10" s="40"/>
      <c r="E10" s="86">
        <v>50000</v>
      </c>
      <c r="F10" s="87"/>
      <c r="G10" s="44"/>
      <c r="H10" s="87"/>
      <c r="I10" s="44"/>
      <c r="J10" s="87">
        <f t="shared" si="0"/>
        <v>0</v>
      </c>
      <c r="K10" s="73"/>
      <c r="L10" s="114"/>
      <c r="N10" s="74"/>
    </row>
    <row r="11" spans="1:19" ht="17.25" customHeight="1" x14ac:dyDescent="0.25">
      <c r="A11" s="12">
        <v>2</v>
      </c>
      <c r="B11" s="115" t="s">
        <v>133</v>
      </c>
      <c r="C11" s="85" t="s">
        <v>108</v>
      </c>
      <c r="D11" s="40" t="s">
        <v>109</v>
      </c>
      <c r="E11" s="86">
        <v>70000</v>
      </c>
      <c r="F11" s="87">
        <v>70000</v>
      </c>
      <c r="G11" s="87">
        <v>70000</v>
      </c>
      <c r="H11" s="87">
        <v>70000</v>
      </c>
      <c r="I11" s="44"/>
      <c r="J11" s="87">
        <f t="shared" si="0"/>
        <v>70000</v>
      </c>
      <c r="K11" s="73" t="s">
        <v>168</v>
      </c>
      <c r="L11" s="75" t="s">
        <v>138</v>
      </c>
      <c r="N11" s="74"/>
    </row>
    <row r="12" spans="1:19" ht="20.25" customHeight="1" x14ac:dyDescent="0.25">
      <c r="A12" s="12">
        <v>3</v>
      </c>
      <c r="B12" s="84" t="s">
        <v>110</v>
      </c>
      <c r="C12" s="85" t="s">
        <v>111</v>
      </c>
      <c r="D12" s="40" t="s">
        <v>112</v>
      </c>
      <c r="E12" s="86">
        <v>30000</v>
      </c>
      <c r="F12" s="87">
        <v>336000</v>
      </c>
      <c r="G12" s="87">
        <v>66000</v>
      </c>
      <c r="H12" s="87"/>
      <c r="I12" s="44"/>
      <c r="J12" s="87">
        <f t="shared" si="0"/>
        <v>0</v>
      </c>
      <c r="K12" s="73"/>
      <c r="L12" s="75"/>
      <c r="M12" s="143"/>
      <c r="N12" s="144"/>
      <c r="O12" s="144"/>
      <c r="P12" s="144"/>
      <c r="Q12" s="144"/>
      <c r="R12" s="144"/>
      <c r="S12" s="144"/>
    </row>
    <row r="13" spans="1:19" ht="18" customHeight="1" x14ac:dyDescent="0.25">
      <c r="A13" s="12"/>
      <c r="B13" s="84"/>
      <c r="C13" s="85" t="s">
        <v>44</v>
      </c>
      <c r="D13" s="40"/>
      <c r="E13" s="86">
        <v>50000</v>
      </c>
      <c r="F13" s="87"/>
      <c r="G13" s="87"/>
      <c r="H13" s="87"/>
      <c r="I13" s="44"/>
      <c r="J13" s="87">
        <f t="shared" si="0"/>
        <v>0</v>
      </c>
      <c r="K13" s="73"/>
      <c r="L13" s="75"/>
      <c r="M13" s="103"/>
      <c r="N13" s="109"/>
      <c r="O13" s="109"/>
      <c r="P13" s="109"/>
      <c r="Q13" s="109"/>
      <c r="R13" s="109"/>
      <c r="S13" s="109"/>
    </row>
    <row r="14" spans="1:19" ht="13.5" customHeight="1" x14ac:dyDescent="0.25">
      <c r="A14" s="12">
        <v>4</v>
      </c>
      <c r="B14" s="88" t="s">
        <v>113</v>
      </c>
      <c r="C14" s="85" t="s">
        <v>114</v>
      </c>
      <c r="D14" s="40" t="s">
        <v>115</v>
      </c>
      <c r="E14" s="86">
        <v>40000</v>
      </c>
      <c r="F14" s="87">
        <v>256000</v>
      </c>
      <c r="G14" s="87">
        <v>56000</v>
      </c>
      <c r="H14" s="87"/>
      <c r="I14" s="44"/>
      <c r="J14" s="87">
        <f t="shared" si="0"/>
        <v>0</v>
      </c>
      <c r="K14" s="73"/>
      <c r="L14" s="75"/>
      <c r="N14" s="74"/>
    </row>
    <row r="15" spans="1:19" ht="18.75" x14ac:dyDescent="0.25">
      <c r="A15" s="12"/>
      <c r="B15" s="84"/>
      <c r="C15" s="85" t="s">
        <v>119</v>
      </c>
      <c r="D15" s="40"/>
      <c r="E15" s="86">
        <v>70000</v>
      </c>
      <c r="F15" s="87"/>
      <c r="G15" s="87"/>
      <c r="H15" s="87"/>
      <c r="I15" s="44"/>
      <c r="J15" s="87">
        <f t="shared" si="0"/>
        <v>0</v>
      </c>
      <c r="K15" s="73"/>
      <c r="L15" s="75"/>
      <c r="N15" s="74"/>
    </row>
    <row r="16" spans="1:19" ht="18.75" x14ac:dyDescent="0.25">
      <c r="A16" s="12"/>
      <c r="B16" s="84"/>
      <c r="C16" s="85" t="s">
        <v>120</v>
      </c>
      <c r="D16" s="40"/>
      <c r="E16" s="86">
        <v>50000</v>
      </c>
      <c r="F16" s="87"/>
      <c r="G16" s="87"/>
      <c r="H16" s="87"/>
      <c r="I16" s="44"/>
      <c r="J16" s="87">
        <f t="shared" si="0"/>
        <v>0</v>
      </c>
      <c r="K16" s="73"/>
      <c r="L16" s="75"/>
      <c r="N16" s="74"/>
    </row>
    <row r="17" spans="1:14" ht="18" customHeight="1" x14ac:dyDescent="0.25">
      <c r="A17" s="12">
        <v>5</v>
      </c>
      <c r="B17" s="84" t="s">
        <v>121</v>
      </c>
      <c r="C17" s="85" t="s">
        <v>122</v>
      </c>
      <c r="D17" s="40" t="s">
        <v>123</v>
      </c>
      <c r="E17" s="86">
        <v>50000</v>
      </c>
      <c r="F17" s="87">
        <v>10000</v>
      </c>
      <c r="G17" s="87">
        <v>10000</v>
      </c>
      <c r="H17" s="87">
        <v>50000</v>
      </c>
      <c r="I17" s="44"/>
      <c r="J17" s="87">
        <f t="shared" si="0"/>
        <v>50000</v>
      </c>
      <c r="K17" s="73" t="s">
        <v>169</v>
      </c>
      <c r="L17" s="75" t="s">
        <v>138</v>
      </c>
      <c r="N17" s="74"/>
    </row>
    <row r="18" spans="1:14" ht="18.75" x14ac:dyDescent="0.25">
      <c r="A18" s="12">
        <v>6</v>
      </c>
      <c r="B18" s="89" t="s">
        <v>124</v>
      </c>
      <c r="C18" s="85" t="s">
        <v>125</v>
      </c>
      <c r="D18" s="40" t="s">
        <v>126</v>
      </c>
      <c r="E18" s="86">
        <v>50000</v>
      </c>
      <c r="F18" s="87">
        <v>235000</v>
      </c>
      <c r="G18" s="87">
        <v>15000</v>
      </c>
      <c r="H18" s="87"/>
      <c r="I18" s="44"/>
      <c r="J18" s="87">
        <f t="shared" si="0"/>
        <v>0</v>
      </c>
      <c r="K18" s="73"/>
      <c r="L18" s="79"/>
      <c r="M18" s="53"/>
      <c r="N18" s="74"/>
    </row>
    <row r="19" spans="1:14" ht="18" customHeight="1" x14ac:dyDescent="0.25">
      <c r="A19" s="12">
        <v>7</v>
      </c>
      <c r="B19" s="90" t="s">
        <v>134</v>
      </c>
      <c r="C19" s="85" t="s">
        <v>127</v>
      </c>
      <c r="D19" s="40" t="s">
        <v>128</v>
      </c>
      <c r="E19" s="86">
        <v>50000</v>
      </c>
      <c r="F19" s="87">
        <v>170000</v>
      </c>
      <c r="G19" s="87">
        <v>20000</v>
      </c>
      <c r="H19" s="87"/>
      <c r="I19" s="44"/>
      <c r="J19" s="87">
        <f t="shared" si="0"/>
        <v>0</v>
      </c>
      <c r="K19" s="73"/>
      <c r="L19" s="75"/>
      <c r="N19" s="74"/>
    </row>
    <row r="20" spans="1:14" ht="18.75" x14ac:dyDescent="0.25">
      <c r="A20" s="12"/>
      <c r="B20" s="84"/>
      <c r="C20" s="85" t="s">
        <v>129</v>
      </c>
      <c r="D20" s="40"/>
      <c r="E20" s="86">
        <v>50000</v>
      </c>
      <c r="F20" s="87"/>
      <c r="G20" s="87"/>
      <c r="H20" s="87"/>
      <c r="I20" s="91"/>
      <c r="J20" s="87">
        <f t="shared" si="0"/>
        <v>0</v>
      </c>
      <c r="K20" s="73"/>
      <c r="L20" s="75"/>
    </row>
    <row r="21" spans="1:14" ht="18.75" x14ac:dyDescent="0.25">
      <c r="A21" s="97">
        <v>8</v>
      </c>
      <c r="B21" s="93" t="s">
        <v>130</v>
      </c>
      <c r="C21" s="92" t="s">
        <v>131</v>
      </c>
      <c r="D21" s="77"/>
      <c r="E21" s="94"/>
      <c r="F21" s="95"/>
      <c r="G21" s="95"/>
      <c r="H21" s="95"/>
      <c r="I21" s="116"/>
      <c r="J21" s="95">
        <f t="shared" si="0"/>
        <v>0</v>
      </c>
      <c r="K21" s="78"/>
      <c r="L21" s="96"/>
    </row>
    <row r="22" spans="1:14" ht="18.75" x14ac:dyDescent="0.25">
      <c r="A22" s="72">
        <v>9</v>
      </c>
      <c r="B22" s="76" t="s">
        <v>135</v>
      </c>
      <c r="C22" s="85" t="s">
        <v>132</v>
      </c>
      <c r="D22" s="40" t="s">
        <v>136</v>
      </c>
      <c r="E22" s="86">
        <v>50000</v>
      </c>
      <c r="F22" s="98">
        <v>25000</v>
      </c>
      <c r="G22" s="98">
        <v>25000</v>
      </c>
      <c r="H22" s="87">
        <v>50000</v>
      </c>
      <c r="I22" s="44"/>
      <c r="J22" s="87">
        <f t="shared" si="0"/>
        <v>50000</v>
      </c>
      <c r="K22" s="73" t="s">
        <v>164</v>
      </c>
      <c r="L22" s="75" t="s">
        <v>138</v>
      </c>
    </row>
    <row r="23" spans="1:14" ht="18.75" x14ac:dyDescent="0.25">
      <c r="A23" s="72">
        <v>10</v>
      </c>
      <c r="B23" s="84" t="s">
        <v>148</v>
      </c>
      <c r="C23" s="85" t="s">
        <v>94</v>
      </c>
      <c r="D23" s="104" t="s">
        <v>149</v>
      </c>
      <c r="E23" s="86">
        <v>90000</v>
      </c>
      <c r="F23" s="98"/>
      <c r="G23" s="98"/>
      <c r="H23" s="87"/>
      <c r="I23" s="44"/>
      <c r="J23" s="87">
        <f t="shared" si="0"/>
        <v>0</v>
      </c>
      <c r="K23" s="73" t="s">
        <v>140</v>
      </c>
      <c r="L23" s="114" t="s">
        <v>150</v>
      </c>
    </row>
    <row r="24" spans="1:14" ht="18.75" x14ac:dyDescent="0.25">
      <c r="A24" s="145" t="s">
        <v>53</v>
      </c>
      <c r="B24" s="146"/>
      <c r="C24" s="146"/>
      <c r="D24" s="147"/>
      <c r="E24" s="63">
        <f>SUM(E8:E23)</f>
        <v>785000</v>
      </c>
      <c r="F24" s="50">
        <f t="shared" ref="F24:J24" si="1">SUM(F8:F23)</f>
        <v>1326000</v>
      </c>
      <c r="G24" s="50">
        <f t="shared" si="1"/>
        <v>311000</v>
      </c>
      <c r="H24" s="50">
        <f t="shared" si="1"/>
        <v>170000</v>
      </c>
      <c r="I24" s="50">
        <f t="shared" si="1"/>
        <v>35000</v>
      </c>
      <c r="J24" s="50">
        <f t="shared" si="1"/>
        <v>205000</v>
      </c>
      <c r="K24" s="80" t="s">
        <v>164</v>
      </c>
      <c r="L24" s="99" t="s">
        <v>147</v>
      </c>
    </row>
    <row r="25" spans="1:14" x14ac:dyDescent="0.25">
      <c r="F25" s="53"/>
    </row>
    <row r="27" spans="1:14" ht="18.75" x14ac:dyDescent="0.25">
      <c r="A27" s="12">
        <v>4</v>
      </c>
      <c r="B27" s="88" t="s">
        <v>113</v>
      </c>
      <c r="C27" s="85" t="s">
        <v>114</v>
      </c>
      <c r="D27" s="40" t="s">
        <v>115</v>
      </c>
      <c r="E27" s="86">
        <v>40000</v>
      </c>
      <c r="F27" s="87">
        <v>296000</v>
      </c>
      <c r="G27" s="137" t="s">
        <v>151</v>
      </c>
      <c r="H27" s="138"/>
      <c r="I27" s="138"/>
      <c r="J27" s="138"/>
      <c r="K27" s="138"/>
      <c r="L27" s="139"/>
    </row>
  </sheetData>
  <mergeCells count="6">
    <mergeCell ref="G27:L27"/>
    <mergeCell ref="A1:L1"/>
    <mergeCell ref="A2:D2"/>
    <mergeCell ref="E2:I2"/>
    <mergeCell ref="M12:S12"/>
    <mergeCell ref="A24:D24"/>
  </mergeCells>
  <printOptions horizontalCentered="1"/>
  <pageMargins left="0.31496062992125984" right="0.31496062992125984" top="0.15748031496062992" bottom="0.1574803149606299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Normal="100" workbookViewId="0">
      <selection activeCell="I34" sqref="I34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10.28515625" customWidth="1"/>
    <col min="10" max="10" width="13.85546875" customWidth="1"/>
    <col min="11" max="11" width="9.5703125" customWidth="1"/>
    <col min="12" max="12" width="11.28515625" customWidth="1"/>
  </cols>
  <sheetData>
    <row r="1" spans="1:14" ht="20.25" customHeight="1" x14ac:dyDescent="0.25">
      <c r="A1" s="140" t="s">
        <v>159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</row>
    <row r="2" spans="1:14" ht="18.75" x14ac:dyDescent="0.3">
      <c r="A2" s="2" t="s">
        <v>0</v>
      </c>
      <c r="E2" s="142" t="s">
        <v>73</v>
      </c>
      <c r="F2" s="142"/>
      <c r="G2" s="142"/>
      <c r="H2" s="142"/>
      <c r="I2" s="142"/>
      <c r="J2" s="142"/>
      <c r="K2" s="142" t="s">
        <v>2</v>
      </c>
      <c r="L2" s="142"/>
    </row>
    <row r="3" spans="1:14" ht="18.75" x14ac:dyDescent="0.3">
      <c r="A3" s="2" t="s">
        <v>3</v>
      </c>
      <c r="E3" s="20"/>
      <c r="F3" s="20"/>
      <c r="G3" s="20"/>
      <c r="H3" s="20" t="s">
        <v>5</v>
      </c>
      <c r="I3" s="20"/>
      <c r="K3" s="144" t="s">
        <v>74</v>
      </c>
      <c r="L3" s="144"/>
    </row>
    <row r="4" spans="1:14" ht="18.75" x14ac:dyDescent="0.3">
      <c r="A4" s="2" t="s">
        <v>7</v>
      </c>
      <c r="D4" s="110" t="s">
        <v>34</v>
      </c>
      <c r="E4" s="110"/>
      <c r="F4" s="110"/>
      <c r="G4" s="110"/>
      <c r="H4" s="110" t="s">
        <v>35</v>
      </c>
      <c r="I4" s="110"/>
      <c r="J4" s="110"/>
      <c r="K4" s="119" t="s">
        <v>67</v>
      </c>
      <c r="L4" s="119"/>
      <c r="M4" s="119"/>
    </row>
    <row r="5" spans="1:14" x14ac:dyDescent="0.25">
      <c r="K5" s="121" t="s">
        <v>68</v>
      </c>
      <c r="L5" s="121"/>
      <c r="M5" s="148"/>
    </row>
    <row r="6" spans="1:14" x14ac:dyDescent="0.25">
      <c r="A6" s="57" t="s">
        <v>10</v>
      </c>
      <c r="B6" s="22" t="s">
        <v>11</v>
      </c>
      <c r="C6" s="22" t="s">
        <v>38</v>
      </c>
      <c r="D6" s="22" t="s">
        <v>19</v>
      </c>
      <c r="E6" s="22" t="s">
        <v>39</v>
      </c>
      <c r="F6" s="22" t="s">
        <v>40</v>
      </c>
      <c r="G6" s="22" t="s">
        <v>81</v>
      </c>
      <c r="H6" s="23" t="s">
        <v>41</v>
      </c>
      <c r="I6" s="22" t="s">
        <v>17</v>
      </c>
      <c r="J6" s="24" t="s">
        <v>42</v>
      </c>
      <c r="K6" s="22" t="s">
        <v>43</v>
      </c>
      <c r="L6" s="24" t="s">
        <v>66</v>
      </c>
      <c r="M6" s="38"/>
    </row>
    <row r="7" spans="1:14" ht="15.75" x14ac:dyDescent="0.25">
      <c r="A7" s="12">
        <v>1</v>
      </c>
      <c r="B7" s="46"/>
      <c r="C7" s="47" t="s">
        <v>44</v>
      </c>
      <c r="D7" s="48"/>
      <c r="E7" s="44">
        <v>50000</v>
      </c>
      <c r="F7" s="44"/>
      <c r="G7" s="44"/>
      <c r="H7" s="44"/>
      <c r="I7" s="56"/>
      <c r="J7" s="26">
        <f>SUM(H7:I7)</f>
        <v>0</v>
      </c>
      <c r="K7" s="61"/>
      <c r="L7" s="47"/>
      <c r="M7" s="38"/>
    </row>
    <row r="8" spans="1:14" ht="15.75" x14ac:dyDescent="0.25">
      <c r="A8" s="12">
        <v>1</v>
      </c>
      <c r="B8" s="46" t="s">
        <v>89</v>
      </c>
      <c r="C8" s="47" t="s">
        <v>45</v>
      </c>
      <c r="D8" s="48" t="s">
        <v>137</v>
      </c>
      <c r="E8" s="44">
        <v>30000</v>
      </c>
      <c r="F8" s="44">
        <v>138000</v>
      </c>
      <c r="G8" s="44">
        <v>75000</v>
      </c>
      <c r="H8" s="44"/>
      <c r="I8" s="44">
        <v>30000</v>
      </c>
      <c r="J8" s="26">
        <f t="shared" ref="J8:J16" si="0">SUM(H8:I8)</f>
        <v>30000</v>
      </c>
      <c r="K8" s="61"/>
      <c r="L8" s="12" t="s">
        <v>160</v>
      </c>
      <c r="N8" s="53"/>
    </row>
    <row r="9" spans="1:14" ht="21" x14ac:dyDescent="0.25">
      <c r="A9" s="12">
        <v>2</v>
      </c>
      <c r="B9" s="105" t="s">
        <v>46</v>
      </c>
      <c r="C9" s="47" t="s">
        <v>47</v>
      </c>
      <c r="D9" s="48" t="s">
        <v>101</v>
      </c>
      <c r="E9" s="44">
        <v>30000</v>
      </c>
      <c r="F9" s="44">
        <v>165100</v>
      </c>
      <c r="G9" s="44">
        <v>63000</v>
      </c>
      <c r="H9" s="44"/>
      <c r="I9" s="44"/>
      <c r="J9" s="26">
        <f t="shared" si="0"/>
        <v>0</v>
      </c>
      <c r="K9" s="61"/>
      <c r="L9" s="44"/>
      <c r="M9" s="53"/>
    </row>
    <row r="10" spans="1:14" ht="21" x14ac:dyDescent="0.25">
      <c r="A10" s="12">
        <v>3</v>
      </c>
      <c r="B10" s="105" t="s">
        <v>72</v>
      </c>
      <c r="C10" s="12" t="s">
        <v>48</v>
      </c>
      <c r="D10" s="48" t="s">
        <v>90</v>
      </c>
      <c r="E10" s="44">
        <v>35000</v>
      </c>
      <c r="F10" s="44">
        <v>87000</v>
      </c>
      <c r="G10" s="44">
        <v>17500</v>
      </c>
      <c r="H10" s="44">
        <v>35000</v>
      </c>
      <c r="I10" s="44"/>
      <c r="J10" s="26">
        <f t="shared" si="0"/>
        <v>35000</v>
      </c>
      <c r="K10" s="61" t="s">
        <v>161</v>
      </c>
      <c r="L10" s="12" t="s">
        <v>138</v>
      </c>
      <c r="N10" s="53"/>
    </row>
    <row r="11" spans="1:14" ht="14.25" customHeight="1" x14ac:dyDescent="0.25">
      <c r="A11" s="12">
        <v>4</v>
      </c>
      <c r="B11" s="105" t="s">
        <v>50</v>
      </c>
      <c r="C11" s="47" t="s">
        <v>51</v>
      </c>
      <c r="D11" s="40" t="s">
        <v>75</v>
      </c>
      <c r="E11" s="44">
        <v>40000</v>
      </c>
      <c r="F11" s="44">
        <v>100000</v>
      </c>
      <c r="G11" s="44">
        <v>20000</v>
      </c>
      <c r="H11" s="44"/>
      <c r="I11" s="44"/>
      <c r="J11" s="26">
        <f t="shared" si="0"/>
        <v>0</v>
      </c>
      <c r="K11" s="61"/>
      <c r="L11" s="12"/>
    </row>
    <row r="12" spans="1:14" ht="15.75" x14ac:dyDescent="0.25">
      <c r="A12" s="12">
        <v>5</v>
      </c>
      <c r="B12" s="49"/>
      <c r="C12" s="47" t="s">
        <v>49</v>
      </c>
      <c r="D12" s="40"/>
      <c r="E12" s="44"/>
      <c r="F12" s="44"/>
      <c r="G12" s="44"/>
      <c r="H12" s="44"/>
      <c r="I12" s="56"/>
      <c r="J12" s="26">
        <f t="shared" si="0"/>
        <v>0</v>
      </c>
      <c r="K12" s="61"/>
      <c r="L12" s="12"/>
    </row>
    <row r="13" spans="1:14" ht="18.75" x14ac:dyDescent="0.25">
      <c r="A13" s="12">
        <v>6</v>
      </c>
      <c r="B13" s="84" t="s">
        <v>116</v>
      </c>
      <c r="C13" s="85" t="s">
        <v>117</v>
      </c>
      <c r="D13" s="40" t="s">
        <v>118</v>
      </c>
      <c r="E13" s="44">
        <v>70000</v>
      </c>
      <c r="F13" s="44">
        <v>70000</v>
      </c>
      <c r="G13" s="87"/>
      <c r="H13" s="44">
        <v>70000</v>
      </c>
      <c r="I13" s="44"/>
      <c r="J13" s="26">
        <f t="shared" si="0"/>
        <v>70000</v>
      </c>
      <c r="K13" s="61" t="s">
        <v>162</v>
      </c>
      <c r="L13" s="12" t="s">
        <v>163</v>
      </c>
    </row>
    <row r="14" spans="1:14" ht="18" customHeight="1" x14ac:dyDescent="0.25">
      <c r="A14" s="12">
        <v>7</v>
      </c>
      <c r="B14" s="46" t="s">
        <v>82</v>
      </c>
      <c r="C14" s="47" t="s">
        <v>27</v>
      </c>
      <c r="D14" s="25" t="s">
        <v>83</v>
      </c>
      <c r="E14" s="44">
        <v>59200</v>
      </c>
      <c r="F14" s="44">
        <v>59200</v>
      </c>
      <c r="G14" s="56"/>
      <c r="H14" s="44">
        <v>59200</v>
      </c>
      <c r="I14" s="44">
        <v>59200</v>
      </c>
      <c r="J14" s="26">
        <f t="shared" si="0"/>
        <v>118400</v>
      </c>
      <c r="K14" s="61" t="s">
        <v>164</v>
      </c>
      <c r="L14" s="12" t="s">
        <v>163</v>
      </c>
    </row>
    <row r="15" spans="1:14" ht="18" customHeight="1" x14ac:dyDescent="0.25">
      <c r="A15" s="12">
        <v>8</v>
      </c>
      <c r="B15" s="46" t="s">
        <v>84</v>
      </c>
      <c r="C15" s="47" t="s">
        <v>78</v>
      </c>
      <c r="D15" s="25" t="s">
        <v>85</v>
      </c>
      <c r="E15" s="44">
        <v>59200</v>
      </c>
      <c r="F15" s="44">
        <v>896500</v>
      </c>
      <c r="G15" s="44"/>
      <c r="H15" s="44"/>
      <c r="I15" s="56"/>
      <c r="J15" s="26">
        <f t="shared" si="0"/>
        <v>0</v>
      </c>
      <c r="K15" s="61"/>
      <c r="L15" s="12"/>
      <c r="M15" s="53"/>
      <c r="N15" s="53"/>
    </row>
    <row r="16" spans="1:14" ht="18" customHeight="1" x14ac:dyDescent="0.25">
      <c r="A16" s="12">
        <v>9</v>
      </c>
      <c r="B16" s="46" t="s">
        <v>95</v>
      </c>
      <c r="C16" s="47" t="s">
        <v>52</v>
      </c>
      <c r="D16" s="25"/>
      <c r="E16" s="44">
        <v>20000</v>
      </c>
      <c r="F16" s="44">
        <v>37595</v>
      </c>
      <c r="G16" s="44"/>
      <c r="H16" s="44">
        <v>20000</v>
      </c>
      <c r="I16" s="56"/>
      <c r="J16" s="26">
        <f t="shared" si="0"/>
        <v>20000</v>
      </c>
      <c r="K16" s="61" t="s">
        <v>165</v>
      </c>
      <c r="L16" s="12" t="s">
        <v>163</v>
      </c>
      <c r="M16" s="53"/>
      <c r="N16" s="53"/>
    </row>
    <row r="17" spans="1:12" ht="18" customHeight="1" x14ac:dyDescent="0.25">
      <c r="A17" s="149" t="s">
        <v>53</v>
      </c>
      <c r="B17" s="149"/>
      <c r="C17" s="149"/>
      <c r="D17" s="149"/>
      <c r="E17" s="50">
        <f t="shared" ref="E17:I17" si="1">SUM(E7:E16)</f>
        <v>393400</v>
      </c>
      <c r="F17" s="63">
        <f t="shared" si="1"/>
        <v>1553395</v>
      </c>
      <c r="G17" s="50">
        <f t="shared" si="1"/>
        <v>175500</v>
      </c>
      <c r="H17" s="50">
        <f t="shared" si="1"/>
        <v>184200</v>
      </c>
      <c r="I17" s="50">
        <f t="shared" si="1"/>
        <v>89200</v>
      </c>
      <c r="J17" s="50">
        <f>SUM(J7:J16)</f>
        <v>273400</v>
      </c>
      <c r="K17" s="54" t="s">
        <v>164</v>
      </c>
      <c r="L17" s="112" t="s">
        <v>147</v>
      </c>
    </row>
    <row r="18" spans="1:12" ht="12" customHeight="1" x14ac:dyDescent="0.25">
      <c r="A18" s="130"/>
      <c r="B18" s="130"/>
      <c r="C18" s="130"/>
      <c r="D18" s="130"/>
      <c r="E18" s="130"/>
      <c r="F18" s="130"/>
      <c r="G18" s="130"/>
      <c r="H18" s="130"/>
      <c r="I18" s="130"/>
      <c r="J18" s="130"/>
      <c r="K18" s="130"/>
      <c r="L18" s="130"/>
    </row>
    <row r="19" spans="1:12" ht="16.5" customHeight="1" x14ac:dyDescent="0.25"/>
    <row r="20" spans="1:12" ht="9.75" customHeight="1" x14ac:dyDescent="0.25"/>
    <row r="21" spans="1:12" ht="13.5" customHeight="1" x14ac:dyDescent="0.25"/>
    <row r="22" spans="1:12" ht="8.25" customHeight="1" x14ac:dyDescent="0.25"/>
    <row r="23" spans="1:12" ht="17.25" customHeight="1" x14ac:dyDescent="0.25"/>
    <row r="24" spans="1:12" ht="17.25" customHeight="1" x14ac:dyDescent="0.25"/>
    <row r="25" spans="1:12" ht="9" customHeight="1" x14ac:dyDescent="0.25"/>
    <row r="26" spans="1:12" ht="10.5" customHeight="1" x14ac:dyDescent="0.25"/>
    <row r="28" spans="1:12" ht="12.75" customHeight="1" x14ac:dyDescent="0.25"/>
    <row r="29" spans="1:12" ht="12.75" customHeight="1" x14ac:dyDescent="0.25"/>
    <row r="30" spans="1:12" ht="6" customHeight="1" x14ac:dyDescent="0.25"/>
  </sheetData>
  <mergeCells count="8">
    <mergeCell ref="K5:M5"/>
    <mergeCell ref="A17:D17"/>
    <mergeCell ref="A18:L18"/>
    <mergeCell ref="A1:K1"/>
    <mergeCell ref="E2:J2"/>
    <mergeCell ref="K2:L2"/>
    <mergeCell ref="K3:L3"/>
    <mergeCell ref="K4:M4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tabSelected="1" workbookViewId="0">
      <selection activeCell="D26" sqref="D26"/>
    </sheetView>
  </sheetViews>
  <sheetFormatPr baseColWidth="10" defaultRowHeight="15" x14ac:dyDescent="0.25"/>
  <cols>
    <col min="1" max="1" width="39.85546875" customWidth="1"/>
    <col min="2" max="2" width="22" customWidth="1"/>
    <col min="3" max="3" width="12.140625" customWidth="1"/>
    <col min="4" max="4" width="11" customWidth="1"/>
    <col min="5" max="5" width="10.42578125" customWidth="1"/>
    <col min="6" max="6" width="10.7109375" customWidth="1"/>
    <col min="7" max="7" width="16.140625" customWidth="1"/>
    <col min="8" max="8" width="19" customWidth="1"/>
  </cols>
  <sheetData>
    <row r="1" spans="1:10" ht="18.75" x14ac:dyDescent="0.25">
      <c r="A1" s="140" t="s">
        <v>152</v>
      </c>
      <c r="B1" s="140"/>
      <c r="C1" s="140"/>
      <c r="D1" s="140"/>
      <c r="E1" s="140"/>
      <c r="F1" s="140"/>
      <c r="G1" s="140"/>
      <c r="H1" s="140"/>
      <c r="I1" s="140"/>
    </row>
    <row r="2" spans="1:10" ht="18.75" x14ac:dyDescent="0.3">
      <c r="A2" s="2" t="s">
        <v>139</v>
      </c>
      <c r="C2" s="20" t="s">
        <v>1</v>
      </c>
      <c r="F2" s="20"/>
      <c r="H2" s="36" t="s">
        <v>2</v>
      </c>
      <c r="I2" s="36"/>
    </row>
    <row r="3" spans="1:10" ht="18.75" x14ac:dyDescent="0.3">
      <c r="A3" s="2" t="s">
        <v>3</v>
      </c>
      <c r="C3" s="20" t="s">
        <v>4</v>
      </c>
      <c r="F3" s="20"/>
      <c r="G3" s="20" t="s">
        <v>5</v>
      </c>
    </row>
    <row r="4" spans="1:10" ht="18.75" x14ac:dyDescent="0.3">
      <c r="A4" s="2" t="s">
        <v>7</v>
      </c>
      <c r="B4" s="35" t="s">
        <v>34</v>
      </c>
      <c r="C4" s="35"/>
      <c r="D4" s="21" t="s">
        <v>65</v>
      </c>
      <c r="G4" s="21"/>
    </row>
    <row r="5" spans="1:10" ht="18.75" x14ac:dyDescent="0.3">
      <c r="C5" s="153" t="s">
        <v>36</v>
      </c>
      <c r="D5" s="153"/>
      <c r="F5" s="153" t="s">
        <v>37</v>
      </c>
      <c r="G5" s="153"/>
      <c r="H5" s="41" t="s">
        <v>67</v>
      </c>
    </row>
    <row r="6" spans="1:10" x14ac:dyDescent="0.25">
      <c r="H6" s="42" t="s">
        <v>68</v>
      </c>
    </row>
    <row r="7" spans="1:10" ht="18.75" x14ac:dyDescent="0.3">
      <c r="A7" s="27" t="s">
        <v>54</v>
      </c>
      <c r="B7" s="27" t="s">
        <v>55</v>
      </c>
      <c r="C7" s="27" t="s">
        <v>56</v>
      </c>
      <c r="D7" s="28">
        <v>0.05</v>
      </c>
      <c r="E7" s="28">
        <v>0.1</v>
      </c>
      <c r="F7" s="29" t="s">
        <v>57</v>
      </c>
      <c r="G7" s="29" t="s">
        <v>58</v>
      </c>
      <c r="H7" s="30" t="s">
        <v>59</v>
      </c>
    </row>
    <row r="8" spans="1:10" ht="18.75" x14ac:dyDescent="0.3">
      <c r="A8" s="51" t="s">
        <v>141</v>
      </c>
      <c r="B8" s="31">
        <v>273400</v>
      </c>
      <c r="C8" s="19"/>
      <c r="D8" s="32"/>
      <c r="E8" s="32">
        <f>B8*0.1</f>
        <v>27340</v>
      </c>
      <c r="F8" s="32">
        <f>(B8+C8)*0.12</f>
        <v>32808</v>
      </c>
      <c r="G8" s="32"/>
      <c r="H8" s="33">
        <f>B8*0.78</f>
        <v>213252</v>
      </c>
    </row>
    <row r="9" spans="1:10" ht="18.75" x14ac:dyDescent="0.3">
      <c r="A9" s="51" t="s">
        <v>153</v>
      </c>
      <c r="B9" s="31">
        <v>205000</v>
      </c>
      <c r="C9" s="19"/>
      <c r="D9" s="32"/>
      <c r="E9" s="32">
        <f>B9*0.1</f>
        <v>20500</v>
      </c>
      <c r="F9" s="32">
        <f>(B9+C9)*0.12</f>
        <v>24600</v>
      </c>
      <c r="G9" s="32"/>
      <c r="H9" s="33">
        <f>B9*0.78</f>
        <v>159900</v>
      </c>
    </row>
    <row r="10" spans="1:10" ht="18.75" x14ac:dyDescent="0.3">
      <c r="A10" s="19" t="s">
        <v>60</v>
      </c>
      <c r="B10" s="19"/>
      <c r="C10" s="31">
        <v>90000</v>
      </c>
      <c r="D10" s="31">
        <f>C10*0.05</f>
        <v>4500</v>
      </c>
      <c r="E10" s="32"/>
      <c r="F10" s="32">
        <f t="shared" ref="F10:F12" si="0">(B10+C10)*0.12</f>
        <v>10800</v>
      </c>
      <c r="G10" s="33">
        <f t="shared" ref="G10:G11" si="1">C10*0.88</f>
        <v>79200</v>
      </c>
      <c r="H10" s="33"/>
    </row>
    <row r="11" spans="1:10" ht="18.75" x14ac:dyDescent="0.3">
      <c r="A11" s="19" t="s">
        <v>61</v>
      </c>
      <c r="B11" s="19"/>
      <c r="C11" s="31">
        <v>270000</v>
      </c>
      <c r="D11" s="31">
        <f>C11*0.05</f>
        <v>13500</v>
      </c>
      <c r="E11" s="32"/>
      <c r="F11" s="32">
        <f t="shared" si="0"/>
        <v>32400</v>
      </c>
      <c r="G11" s="33">
        <f t="shared" si="1"/>
        <v>237600</v>
      </c>
      <c r="H11" s="32"/>
      <c r="J11" s="62"/>
    </row>
    <row r="12" spans="1:10" ht="18.75" x14ac:dyDescent="0.3">
      <c r="A12" s="27" t="s">
        <v>62</v>
      </c>
      <c r="B12" s="34">
        <f>SUM(B8:B11)</f>
        <v>478400</v>
      </c>
      <c r="C12" s="64">
        <f>SUM(C10:C11)</f>
        <v>360000</v>
      </c>
      <c r="D12" s="33">
        <f>SUM(D10:D11)</f>
        <v>18000</v>
      </c>
      <c r="E12" s="52">
        <f>SUM(E8:E11)</f>
        <v>47840</v>
      </c>
      <c r="F12" s="32">
        <f t="shared" si="0"/>
        <v>100608</v>
      </c>
      <c r="G12" s="33">
        <f>C12*0.88</f>
        <v>316800</v>
      </c>
      <c r="H12" s="33">
        <f>SUM(H8:H11)</f>
        <v>373152</v>
      </c>
    </row>
    <row r="13" spans="1:10" ht="23.25" x14ac:dyDescent="0.35">
      <c r="A13" s="65" t="s">
        <v>63</v>
      </c>
      <c r="B13" s="33">
        <f>B12+C12</f>
        <v>838400</v>
      </c>
      <c r="C13" s="66"/>
      <c r="D13" s="154">
        <f>SUM(B13:C13)</f>
        <v>838400</v>
      </c>
      <c r="E13" s="154"/>
      <c r="F13" s="155"/>
      <c r="G13" s="155"/>
      <c r="H13" s="155"/>
    </row>
    <row r="14" spans="1:10" ht="21" x14ac:dyDescent="0.35">
      <c r="A14" s="60" t="s">
        <v>64</v>
      </c>
      <c r="B14" s="33">
        <f>-(D12+E12)</f>
        <v>-65840</v>
      </c>
      <c r="C14" s="150"/>
      <c r="D14" s="151"/>
      <c r="E14" s="151"/>
      <c r="F14" s="151"/>
      <c r="G14" s="151"/>
      <c r="H14" s="151"/>
    </row>
    <row r="15" spans="1:10" ht="21" x14ac:dyDescent="0.35">
      <c r="A15" s="60" t="s">
        <v>154</v>
      </c>
      <c r="B15" s="33">
        <v>-22405</v>
      </c>
      <c r="C15" s="152" t="s">
        <v>155</v>
      </c>
      <c r="D15" s="148"/>
      <c r="E15" s="148"/>
      <c r="F15" s="148"/>
      <c r="G15" s="148"/>
      <c r="H15" s="148"/>
    </row>
    <row r="16" spans="1:10" ht="18.75" x14ac:dyDescent="0.3">
      <c r="A16" s="106" t="s">
        <v>157</v>
      </c>
      <c r="B16" s="33">
        <v>-30000</v>
      </c>
      <c r="C16" s="152" t="s">
        <v>158</v>
      </c>
      <c r="D16" s="148"/>
      <c r="E16" s="148"/>
      <c r="F16" s="148"/>
      <c r="G16" s="148"/>
      <c r="H16" s="148"/>
    </row>
    <row r="17" spans="1:8" ht="18.75" x14ac:dyDescent="0.3">
      <c r="A17" s="117" t="s">
        <v>170</v>
      </c>
      <c r="B17" s="33">
        <v>70000</v>
      </c>
      <c r="C17" s="152" t="s">
        <v>171</v>
      </c>
      <c r="D17" s="148"/>
      <c r="E17" s="148"/>
      <c r="F17" s="148"/>
      <c r="G17" s="148"/>
      <c r="H17" s="148"/>
    </row>
    <row r="18" spans="1:8" ht="18.75" x14ac:dyDescent="0.3">
      <c r="A18" s="27" t="s">
        <v>156</v>
      </c>
      <c r="B18" s="55">
        <f>B12+B14+B15+B16+B17</f>
        <v>430155</v>
      </c>
      <c r="C18" s="156">
        <v>430300</v>
      </c>
      <c r="D18" s="157" t="s">
        <v>173</v>
      </c>
      <c r="E18" s="157"/>
      <c r="F18" s="157"/>
      <c r="G18" s="157"/>
      <c r="H18" s="157"/>
    </row>
    <row r="19" spans="1:8" ht="6" customHeight="1" x14ac:dyDescent="0.3">
      <c r="A19" s="38"/>
      <c r="B19" s="38"/>
      <c r="C19" s="156"/>
      <c r="D19" s="156"/>
      <c r="E19" s="156"/>
      <c r="F19" s="156"/>
      <c r="G19" s="156"/>
      <c r="H19" s="156"/>
    </row>
    <row r="20" spans="1:8" ht="18.75" x14ac:dyDescent="0.3">
      <c r="A20" s="20" t="s">
        <v>88</v>
      </c>
      <c r="B20" s="62"/>
    </row>
    <row r="21" spans="1:8" ht="6" customHeight="1" x14ac:dyDescent="0.25"/>
  </sheetData>
  <mergeCells count="10">
    <mergeCell ref="C14:H14"/>
    <mergeCell ref="C15:H15"/>
    <mergeCell ref="A1:I1"/>
    <mergeCell ref="C5:D5"/>
    <mergeCell ref="F5:G5"/>
    <mergeCell ref="D13:E13"/>
    <mergeCell ref="F13:H13"/>
    <mergeCell ref="C16:H16"/>
    <mergeCell ref="C17:H17"/>
    <mergeCell ref="D18:H18"/>
  </mergeCells>
  <printOptions horizontalCentered="1"/>
  <pageMargins left="0.11811023622047245" right="0.11811023622047245" top="0.35433070866141736" bottom="0.35433070866141736" header="0.31496062992125984" footer="0.31496062992125984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BAUX D'OCTOBRE 2020</vt:lpstr>
      <vt:lpstr>LOYERS ENCAISSES DE NOV 2020</vt:lpstr>
      <vt:lpstr>LOYERS ENCAISSES  D'OCT 2020</vt:lpstr>
      <vt:lpstr>BILAN D'OCTOBRE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gouro</cp:lastModifiedBy>
  <cp:lastPrinted>2020-11-13T15:07:30Z</cp:lastPrinted>
  <dcterms:created xsi:type="dcterms:W3CDTF">2015-04-15T15:36:35Z</dcterms:created>
  <dcterms:modified xsi:type="dcterms:W3CDTF">2020-11-13T15:25:49Z</dcterms:modified>
</cp:coreProperties>
</file>