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TOURE MOUSSA\FICHES D'ENCAISSEMENT\BONIKRO EN HAUT\"/>
    </mc:Choice>
  </mc:AlternateContent>
  <xr:revisionPtr revIDLastSave="0" documentId="13_ncr:1_{51DC7B77-D7CD-4871-9B7E-2AB1D8FA73AB}" xr6:coauthVersionLast="47" xr6:coauthVersionMax="47" xr10:uidLastSave="{00000000-0000-0000-0000-000000000000}"/>
  <bookViews>
    <workbookView xWindow="-120" yWindow="-120" windowWidth="29040" windowHeight="15990" firstSheet="15" activeTab="23" xr2:uid="{00000000-000D-0000-FFFF-FFFF00000000}"/>
  </bookViews>
  <sheets>
    <sheet name="DECEMBRE 2020" sheetId="76" r:id="rId1"/>
    <sheet name="JANVIER 2021" sheetId="77" r:id="rId2"/>
    <sheet name="FEVRIER 2021" sheetId="78" r:id="rId3"/>
    <sheet name="MARS 2021" sheetId="79" r:id="rId4"/>
    <sheet name="AVRIL 2021" sheetId="80" r:id="rId5"/>
    <sheet name="MAI 2021" sheetId="81" r:id="rId6"/>
    <sheet name="JUIN 2021" sheetId="82" r:id="rId7"/>
    <sheet name="JUILLET 2021" sheetId="83" r:id="rId8"/>
    <sheet name="AOUT 2021" sheetId="84" r:id="rId9"/>
    <sheet name="SEPTEMBRE 2021" sheetId="85" r:id="rId10"/>
    <sheet name="OCTOBRE 2021" sheetId="86" r:id="rId11"/>
    <sheet name="NOVEMBRE 2021" sheetId="87" r:id="rId12"/>
    <sheet name="DECEMBRE 2021" sheetId="88" r:id="rId13"/>
    <sheet name="JANVIER 2022" sheetId="89" r:id="rId14"/>
    <sheet name="FEVRIER 2022" sheetId="90" r:id="rId15"/>
    <sheet name="MARS 2022" sheetId="91" r:id="rId16"/>
    <sheet name="AVRIL 2022" sheetId="92" r:id="rId17"/>
    <sheet name="MAI 2022" sheetId="93" r:id="rId18"/>
    <sheet name="JUIN 2022" sheetId="94" r:id="rId19"/>
    <sheet name="JUILLET 2022 " sheetId="95" r:id="rId20"/>
    <sheet name="AOUT 2022" sheetId="96" r:id="rId21"/>
    <sheet name="SEPTEMBRE 2022" sheetId="97" r:id="rId22"/>
    <sheet name="OCTOBRE 2022" sheetId="98" r:id="rId23"/>
    <sheet name="NOVEMBRE 2022" sheetId="99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8" l="1"/>
  <c r="G17" i="99"/>
  <c r="F17" i="99"/>
  <c r="E17" i="99"/>
  <c r="J23" i="98"/>
  <c r="J19" i="98"/>
  <c r="J18" i="98"/>
  <c r="H17" i="98"/>
  <c r="I17" i="98"/>
  <c r="J17" i="98"/>
  <c r="J14" i="98"/>
  <c r="J15" i="98"/>
  <c r="J16" i="98"/>
  <c r="J13" i="98"/>
  <c r="G17" i="98"/>
  <c r="F17" i="98"/>
  <c r="E17" i="98"/>
  <c r="H17" i="97" l="1"/>
  <c r="I17" i="97"/>
  <c r="J14" i="97"/>
  <c r="J15" i="97"/>
  <c r="J16" i="97"/>
  <c r="J13" i="97"/>
  <c r="J17" i="97" l="1"/>
  <c r="J18" i="97" s="1"/>
  <c r="J19" i="97" s="1"/>
  <c r="J23" i="97" s="1"/>
  <c r="G17" i="97"/>
  <c r="F17" i="97"/>
  <c r="E17" i="97"/>
  <c r="H17" i="96" l="1"/>
  <c r="I17" i="96"/>
  <c r="J14" i="96"/>
  <c r="J15" i="96"/>
  <c r="J16" i="96"/>
  <c r="J13" i="96"/>
  <c r="J17" i="96" l="1"/>
  <c r="J18" i="96" s="1"/>
  <c r="J19" i="96" s="1"/>
  <c r="J23" i="96" s="1"/>
  <c r="G17" i="96"/>
  <c r="F17" i="96"/>
  <c r="E17" i="96"/>
  <c r="G17" i="95" l="1"/>
  <c r="H17" i="95"/>
  <c r="I17" i="95"/>
  <c r="J14" i="95"/>
  <c r="J15" i="95"/>
  <c r="J16" i="95"/>
  <c r="J13" i="95"/>
  <c r="J17" i="95" l="1"/>
  <c r="J18" i="95"/>
  <c r="J19" i="95" s="1"/>
  <c r="J23" i="95" s="1"/>
  <c r="F17" i="95"/>
  <c r="E17" i="95"/>
  <c r="H17" i="94" l="1"/>
  <c r="I17" i="94"/>
  <c r="J14" i="94"/>
  <c r="J15" i="94"/>
  <c r="J16" i="94"/>
  <c r="J13" i="94"/>
  <c r="J17" i="94" l="1"/>
  <c r="F17" i="94"/>
  <c r="E17" i="94"/>
  <c r="J18" i="94" l="1"/>
  <c r="J19" i="94" s="1"/>
  <c r="J23" i="94" s="1"/>
  <c r="H17" i="93"/>
  <c r="I17" i="93"/>
  <c r="J17" i="93"/>
  <c r="F17" i="93" l="1"/>
  <c r="E17" i="93"/>
  <c r="J18" i="93" l="1"/>
  <c r="J19" i="93" s="1"/>
  <c r="J23" i="93" s="1"/>
  <c r="I17" i="92"/>
  <c r="H17" i="92"/>
  <c r="J14" i="92"/>
  <c r="J15" i="92"/>
  <c r="J16" i="92"/>
  <c r="J13" i="92"/>
  <c r="J17" i="92" l="1"/>
  <c r="J18" i="92" l="1"/>
  <c r="J19" i="92" s="1"/>
  <c r="J24" i="92" s="1"/>
  <c r="G17" i="92"/>
  <c r="F17" i="92"/>
  <c r="E17" i="92"/>
  <c r="J14" i="91" l="1"/>
  <c r="J15" i="91"/>
  <c r="J16" i="91"/>
  <c r="J13" i="91"/>
  <c r="H17" i="91"/>
  <c r="I17" i="91"/>
  <c r="J17" i="91" l="1"/>
  <c r="G17" i="91"/>
  <c r="F17" i="91"/>
  <c r="E17" i="91"/>
  <c r="H17" i="90"/>
  <c r="I17" i="90"/>
  <c r="J14" i="90"/>
  <c r="J17" i="90" s="1"/>
  <c r="J15" i="90"/>
  <c r="J16" i="90"/>
  <c r="J13" i="90"/>
  <c r="J18" i="91" l="1"/>
  <c r="J19" i="91" s="1"/>
  <c r="J23" i="91" s="1"/>
  <c r="J18" i="90"/>
  <c r="J19" i="90" s="1"/>
  <c r="J24" i="90" s="1"/>
  <c r="G17" i="90"/>
  <c r="F17" i="90"/>
  <c r="E17" i="90"/>
  <c r="H17" i="89" l="1"/>
  <c r="I17" i="89"/>
  <c r="J14" i="89"/>
  <c r="J15" i="89"/>
  <c r="J16" i="89"/>
  <c r="J13" i="89"/>
  <c r="J17" i="89" l="1"/>
  <c r="J18" i="89" s="1"/>
  <c r="G17" i="89"/>
  <c r="F17" i="89"/>
  <c r="E17" i="89"/>
  <c r="J19" i="89" l="1"/>
  <c r="J23" i="89" s="1"/>
  <c r="H17" i="88"/>
  <c r="I17" i="88"/>
  <c r="J14" i="88"/>
  <c r="J17" i="88" s="1"/>
  <c r="J15" i="88"/>
  <c r="J16" i="88"/>
  <c r="J13" i="88"/>
  <c r="J18" i="88" l="1"/>
  <c r="J19" i="88" s="1"/>
  <c r="J23" i="88" s="1"/>
  <c r="G17" i="88"/>
  <c r="F17" i="88"/>
  <c r="E17" i="88"/>
  <c r="I17" i="87" l="1"/>
  <c r="H17" i="87"/>
  <c r="G17" i="87"/>
  <c r="F17" i="87"/>
  <c r="E17" i="87"/>
  <c r="J16" i="87"/>
  <c r="J15" i="87"/>
  <c r="J14" i="87"/>
  <c r="J13" i="87"/>
  <c r="I18" i="86"/>
  <c r="H18" i="86"/>
  <c r="J14" i="86"/>
  <c r="J15" i="86"/>
  <c r="J16" i="86"/>
  <c r="J17" i="86"/>
  <c r="J13" i="86"/>
  <c r="J17" i="87" l="1"/>
  <c r="J18" i="86"/>
  <c r="J19" i="86" s="1"/>
  <c r="J20" i="86" s="1"/>
  <c r="J27" i="86" s="1"/>
  <c r="H29" i="85"/>
  <c r="J18" i="87" l="1"/>
  <c r="J19" i="87" s="1"/>
  <c r="J25" i="87" s="1"/>
  <c r="G18" i="86"/>
  <c r="F18" i="86"/>
  <c r="E18" i="86"/>
  <c r="J16" i="85" l="1"/>
  <c r="J17" i="85"/>
  <c r="J13" i="85"/>
  <c r="J14" i="85"/>
  <c r="I18" i="85" l="1"/>
  <c r="H18" i="85"/>
  <c r="J15" i="85"/>
  <c r="J18" i="85" s="1"/>
  <c r="J19" i="85" s="1"/>
  <c r="J20" i="85" s="1"/>
  <c r="J24" i="85" s="1"/>
  <c r="J15" i="84"/>
  <c r="G18" i="85" l="1"/>
  <c r="F18" i="85"/>
  <c r="E18" i="85"/>
  <c r="J24" i="84" l="1"/>
  <c r="H18" i="84"/>
  <c r="I18" i="84"/>
  <c r="J14" i="84"/>
  <c r="J16" i="84"/>
  <c r="J17" i="84"/>
  <c r="J13" i="84"/>
  <c r="J18" i="84" s="1"/>
  <c r="J19" i="84" s="1"/>
  <c r="G18" i="84" l="1"/>
  <c r="F18" i="84"/>
  <c r="E18" i="84"/>
  <c r="K25" i="82" l="1"/>
  <c r="H18" i="83" l="1"/>
  <c r="I18" i="83"/>
  <c r="J14" i="83"/>
  <c r="J15" i="83"/>
  <c r="J16" i="83"/>
  <c r="J17" i="83"/>
  <c r="J13" i="83"/>
  <c r="J18" i="83" l="1"/>
  <c r="J19" i="83"/>
  <c r="J20" i="83" s="1"/>
  <c r="J24" i="83" s="1"/>
  <c r="G18" i="83"/>
  <c r="F18" i="83"/>
  <c r="E18" i="83"/>
  <c r="H18" i="82" l="1"/>
  <c r="I18" i="82"/>
  <c r="J16" i="82" l="1"/>
  <c r="J18" i="82" s="1"/>
  <c r="J19" i="82" l="1"/>
  <c r="J20" i="82" s="1"/>
  <c r="J27" i="82" s="1"/>
  <c r="G18" i="82"/>
  <c r="F18" i="82"/>
  <c r="E18" i="82"/>
  <c r="F18" i="81"/>
  <c r="G18" i="81"/>
  <c r="H18" i="81"/>
  <c r="I18" i="81"/>
  <c r="E18" i="81"/>
  <c r="J13" i="81" l="1"/>
  <c r="J14" i="81"/>
  <c r="J15" i="81"/>
  <c r="J16" i="81"/>
  <c r="J17" i="81"/>
  <c r="J18" i="81" l="1"/>
  <c r="J19" i="81"/>
  <c r="J20" i="81" s="1"/>
  <c r="J28" i="81" s="1"/>
  <c r="J14" i="80"/>
  <c r="J15" i="80"/>
  <c r="J16" i="80"/>
  <c r="J17" i="80"/>
  <c r="J13" i="80"/>
  <c r="H18" i="80" l="1"/>
  <c r="I18" i="80"/>
  <c r="J18" i="80" l="1"/>
  <c r="J19" i="80" l="1"/>
  <c r="J20" i="80" s="1"/>
  <c r="J27" i="80" s="1"/>
  <c r="G18" i="80"/>
  <c r="F18" i="80"/>
  <c r="E18" i="80"/>
  <c r="J14" i="79" l="1"/>
  <c r="J13" i="79" l="1"/>
  <c r="J17" i="79" l="1"/>
  <c r="J15" i="79"/>
  <c r="J16" i="79"/>
  <c r="J18" i="79" l="1"/>
  <c r="D33" i="79"/>
  <c r="J25" i="79" s="1"/>
  <c r="J19" i="79" l="1"/>
  <c r="J20" i="79" s="1"/>
  <c r="J27" i="79" s="1"/>
  <c r="G18" i="79"/>
  <c r="F18" i="79"/>
  <c r="E18" i="79"/>
  <c r="J14" i="78" l="1"/>
  <c r="J15" i="78"/>
  <c r="J16" i="78"/>
  <c r="D36" i="77" l="1"/>
  <c r="H17" i="78"/>
  <c r="I17" i="78"/>
  <c r="D30" i="78"/>
  <c r="J13" i="78" l="1"/>
  <c r="J17" i="78" s="1"/>
  <c r="J32" i="78"/>
  <c r="J18" i="78" l="1"/>
  <c r="J19" i="78" s="1"/>
  <c r="J25" i="78" s="1"/>
  <c r="G17" i="78"/>
  <c r="F17" i="78"/>
  <c r="E17" i="78"/>
  <c r="J31" i="77" l="1"/>
  <c r="J26" i="77"/>
  <c r="J16" i="77" l="1"/>
  <c r="J17" i="77"/>
  <c r="J18" i="77"/>
  <c r="J14" i="77"/>
  <c r="J15" i="77"/>
  <c r="I19" i="77"/>
  <c r="H19" i="77"/>
  <c r="J19" i="77" l="1"/>
  <c r="G19" i="77"/>
  <c r="F19" i="77"/>
  <c r="E19" i="77"/>
  <c r="J20" i="77" l="1"/>
  <c r="J21" i="77" s="1"/>
  <c r="J28" i="77" s="1"/>
  <c r="D33" i="76"/>
  <c r="I19" i="76" l="1"/>
  <c r="H19" i="76"/>
  <c r="J17" i="76"/>
  <c r="J18" i="76"/>
  <c r="J14" i="76"/>
  <c r="J15" i="76"/>
  <c r="J16" i="76"/>
  <c r="J19" i="76" l="1"/>
  <c r="G19" i="76"/>
  <c r="F19" i="76"/>
  <c r="E19" i="76"/>
  <c r="J20" i="76" l="1"/>
  <c r="J21" i="76" s="1"/>
  <c r="J26" i="76" s="1"/>
</calcChain>
</file>

<file path=xl/sharedStrings.xml><?xml version="1.0" encoding="utf-8"?>
<sst xmlns="http://schemas.openxmlformats.org/spreadsheetml/2006/main" count="1372" uniqueCount="231">
  <si>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</si>
  <si>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</si>
  <si>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</si>
  <si>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</si>
  <si>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</si>
  <si>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</si>
  <si>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</si>
  <si>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</si>
  <si>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</si>
  <si>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</si>
  <si>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</si>
  <si>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</si>
  <si>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</si>
  <si>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</si>
  <si>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</si>
  <si>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</si>
  <si>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</si>
  <si>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</si>
  <si>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</si>
  <si>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</si>
  <si>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</si>
  <si>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</si>
  <si>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</si>
  <si>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</si>
  <si>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</si>
  <si>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SIDIBE YACOUBA</t>
  </si>
  <si>
    <t>H1</t>
  </si>
  <si>
    <t>H3</t>
  </si>
  <si>
    <t>H4</t>
  </si>
  <si>
    <t>H7</t>
  </si>
  <si>
    <t>SIGNATURES</t>
  </si>
  <si>
    <t>H5/H6</t>
  </si>
  <si>
    <t>COMMISSION CCGIM</t>
  </si>
  <si>
    <t>PENALITES</t>
  </si>
  <si>
    <t>HADJA KORO</t>
  </si>
  <si>
    <t>02 78 00 72</t>
  </si>
  <si>
    <t>48 14 22 22</t>
  </si>
  <si>
    <t>VIE BA M TRAORE</t>
  </si>
  <si>
    <t>07 77 44 27</t>
  </si>
  <si>
    <t>CCGIM</t>
  </si>
  <si>
    <t>TOTAL   A VERSER</t>
  </si>
  <si>
    <t>MTN</t>
  </si>
  <si>
    <t>TOTAL  EN HAUT 1 A VERSER</t>
  </si>
  <si>
    <t>TOTAL  EN HAUT 2 A VERSER</t>
  </si>
  <si>
    <t>TOTAL  EN BAS 1 A VERSER</t>
  </si>
  <si>
    <t>TOTAL  EN BAS 2 A VERSER</t>
  </si>
  <si>
    <t xml:space="preserve">EPARGNE TRAVAUX </t>
  </si>
  <si>
    <t>DEPENSES DU MOIS</t>
  </si>
  <si>
    <t>EXISTANT EPARGNE</t>
  </si>
  <si>
    <t>EPARGNE</t>
  </si>
  <si>
    <t>EPARGNE DU MOIS</t>
  </si>
  <si>
    <t>05538371-53045542</t>
  </si>
  <si>
    <t>H8</t>
  </si>
  <si>
    <t>57353768</t>
  </si>
  <si>
    <t>N° CC: 0513520V   -    CENTRE D'IMPOSITION: YOP I</t>
  </si>
  <si>
    <t>Mme SORO ALICE</t>
  </si>
  <si>
    <t>ORANGE</t>
  </si>
  <si>
    <t>57907694</t>
  </si>
  <si>
    <t xml:space="preserve">FICHE DES ENCAISSEMENTS : MOIS DE DECEMBRE 2020 </t>
  </si>
  <si>
    <t xml:space="preserve">FRAIS DE JUSTICE </t>
  </si>
  <si>
    <t>26/12 OM</t>
  </si>
  <si>
    <t>ASSIGNATION EN  REFERE + ENROLEMENT AU GREFFE AVEC Me BLON CONTRE SIDIBE ET KONE</t>
  </si>
  <si>
    <t>07/01/21</t>
  </si>
  <si>
    <t>08/01/21</t>
  </si>
  <si>
    <t>11/01/21</t>
  </si>
  <si>
    <t>12/01/21</t>
  </si>
  <si>
    <t>RETRAIT SUR EPARGNE</t>
  </si>
  <si>
    <t>RETRAIT SUR EPARGNE LE 06/12/2020 PAR Mlle TRAORE LADY</t>
  </si>
  <si>
    <t>FICHE DES ENCAISSEMENTS : MOIS DE JANVIER 2021</t>
  </si>
  <si>
    <t>14/01/21 MOOV</t>
  </si>
  <si>
    <t>29/01/21</t>
  </si>
  <si>
    <t>08/02/21</t>
  </si>
  <si>
    <t>CAUTION</t>
  </si>
  <si>
    <t>PENALITES KONE H1</t>
  </si>
  <si>
    <t>REMBOURSEMENT COMPTEUR CIE PPTE</t>
  </si>
  <si>
    <t>CAUTION KONE H1</t>
  </si>
  <si>
    <t>ARRIERES 12/2020  +01/2021</t>
  </si>
  <si>
    <t xml:space="preserve">M KONE DRISSA H1 DOIT </t>
  </si>
  <si>
    <t>MONTANT A VERSER 01/2021</t>
  </si>
  <si>
    <t>13/02/21</t>
  </si>
  <si>
    <t>46 000 F PAYE LE 23/01/2021 PAR MTN / 46 000 F PAYE LE 01/02/2021 PAR MOOV</t>
  </si>
  <si>
    <t>23/01-01/02</t>
  </si>
  <si>
    <t>10/02/21</t>
  </si>
  <si>
    <t>50 000 F LE 14/01 PAR MOOV + 42 000 LE 18/01 EN ESPECES</t>
  </si>
  <si>
    <t>15/02/21</t>
  </si>
  <si>
    <t>FICHE DES ENCAISSEMENTS : MOIS DE FEVRIER 2021</t>
  </si>
  <si>
    <t>H3/H4</t>
  </si>
  <si>
    <t>DRAME YACOUBA</t>
  </si>
  <si>
    <t>0545381370 - 0789888427</t>
  </si>
  <si>
    <t>0505538371 - 0153045542</t>
  </si>
  <si>
    <t>0757907694</t>
  </si>
  <si>
    <t>0757353768</t>
  </si>
  <si>
    <t>AV02+03/21 ESP</t>
  </si>
  <si>
    <t>REMIS LE 16/02/21</t>
  </si>
  <si>
    <t>A Mlle TRAORE LADY</t>
  </si>
  <si>
    <t>M DRAME YACOU A PAYER 125 000 F CORRESPONDANT A 2 MOIS DE CAUTION+2 MOIS D'AVANCE+1 MOIS  CCGIM LE 08/02/2021. CAUTION GEREE PAR LE CCGIM</t>
  </si>
  <si>
    <t>TRAVAUX DE MISE EN ETAT BONIKRO EN HAUT H1 LE 18/02/2021 PAR M KONE YACOUBA PEINTRE,</t>
  </si>
  <si>
    <t>TROP PERCU JANVIER 2021 (200 000 - 191 400)</t>
  </si>
  <si>
    <t>VIE BA: 07 07 77 44 27</t>
  </si>
  <si>
    <t>01 02 78 00 72</t>
  </si>
  <si>
    <t>07 48 14 22 22</t>
  </si>
  <si>
    <t>A COMPTER DE FIN FEVRIER 2021 40 000 F CFA SERONT VERSES A HADJA KORO DECISION DU 22/02/20121 PAR M TRAORE DIT VIE BA</t>
  </si>
  <si>
    <t>09/03/21</t>
  </si>
  <si>
    <t>13/03/21</t>
  </si>
  <si>
    <t>FICHE DES ENCAISSEMENTS : MOIS DE MARS 2021</t>
  </si>
  <si>
    <t>TRAVAUX D'ELECRTICTE B7 10 000 F TRANSFERE PAR MTN 0505344880 LE 19/03/2021</t>
  </si>
  <si>
    <t>MONTANT A VERSER 03/2021</t>
  </si>
  <si>
    <t>MONTANT  VERSE LE 20/03/2021</t>
  </si>
  <si>
    <t>COMPLEMENT TRAVAUX MURS BONIKRO EN BAS</t>
  </si>
  <si>
    <t>06/04/21</t>
  </si>
  <si>
    <t>11/04/21</t>
  </si>
  <si>
    <t>ESPECES</t>
  </si>
  <si>
    <t>15/04/21</t>
  </si>
  <si>
    <t>FICHE DES ENCAISSEMENTS : MOIS D'AVRIL 2021</t>
  </si>
  <si>
    <t>REMBOURSEMENT COMPLEMENT TRAVAUX MURS BONIKRO EN BAS</t>
  </si>
  <si>
    <t>ALLOCATION VEUVE TOURE HADJA KORO LE 15/04/2021 PAR  TRANSFERT ORANGE 0748142222</t>
  </si>
  <si>
    <t>TRAVAUX RENFORCEMENT MURS BONIKRO EN BAS 576 2 00 F</t>
  </si>
  <si>
    <t>PART KORO PAR TRANSFERT 0748142222</t>
  </si>
  <si>
    <t>17/05/21</t>
  </si>
  <si>
    <t>19/05/21</t>
  </si>
  <si>
    <t>MONTANT A VERSER 19/05/2021</t>
  </si>
  <si>
    <t>FICHE DES ENCAISSEMENTS : MOIS DE MAI 2021</t>
  </si>
  <si>
    <t>02/06/21</t>
  </si>
  <si>
    <t>11/06/21</t>
  </si>
  <si>
    <t>PART KORO PAR TRANSFERT 0748142222 LE 11/06/2021</t>
  </si>
  <si>
    <t>REMBOURSEMENT COMPTEUR PEPT BONIKRO EN H1 LE 11/06/2022</t>
  </si>
  <si>
    <t>REMBOURSEMENT COMPTEUR PEPT H1</t>
  </si>
  <si>
    <t xml:space="preserve"> REMBOURSEMENT COMPTEURS PEPTH1 4X25 100 F DE JUILLET A OCTOBRE 2021</t>
  </si>
  <si>
    <t>14/06/21</t>
  </si>
  <si>
    <t>18/07/21</t>
  </si>
  <si>
    <t>PART KORO PAR TRANSFERT 0748142222 LE ……./07/2021</t>
  </si>
  <si>
    <t>MONTANT A VERSER ……./07/2021</t>
  </si>
  <si>
    <t>FICHE DES ENCAISSEMENTS : MOIS DE JUIN 2021</t>
  </si>
  <si>
    <t>REMBOURSEMENT COMPTEUR PEPT BONIKRO EN H1 LE …….../07/2021</t>
  </si>
  <si>
    <t>08/07/21</t>
  </si>
  <si>
    <t>OM</t>
  </si>
  <si>
    <t>0777699256-0757353768</t>
  </si>
  <si>
    <t>16/07/21</t>
  </si>
  <si>
    <t>FICHE DES ENCAISSEMENTS : MOIS DE JUILLET 2021</t>
  </si>
  <si>
    <t>MONTANT A VERSER 03/07/2021 sur le 0707774427</t>
  </si>
  <si>
    <t>29/07/21</t>
  </si>
  <si>
    <t>WAVE</t>
  </si>
  <si>
    <t>10/08/21</t>
  </si>
  <si>
    <t>13/08/21</t>
  </si>
  <si>
    <t>MONTANT A VERSER  13/08/2021</t>
  </si>
  <si>
    <t>FICHE DES ENCAISSEMENTS : MOIS D'AOUT 2021</t>
  </si>
  <si>
    <t>15/09/21</t>
  </si>
  <si>
    <t>FICHE DES ENCAISSEMENTS : MOIS DE SEPTEMBRE 2021</t>
  </si>
  <si>
    <t>MONTANT A VERSER 15/09/2021</t>
  </si>
  <si>
    <t>29/09/21</t>
  </si>
  <si>
    <t>11/10/21</t>
  </si>
  <si>
    <t>MONTANT A VERSER 14/10/2021</t>
  </si>
  <si>
    <t>14/10/21</t>
  </si>
  <si>
    <t>FICHE DES ENCAISSEMENTS : MOIS D'OCTOBRE 2021</t>
  </si>
  <si>
    <t>10/11/21</t>
  </si>
  <si>
    <t>15/11/21</t>
  </si>
  <si>
    <t>CIE PEPT</t>
  </si>
  <si>
    <t>TRAVAUX DE MISE EN ETAT B7 BONIKRO EN BAS LE 03/11/21 A M. BOUKARY</t>
  </si>
  <si>
    <t>TRAVAUX DE VIDANGE DES REGARDS BONIKRO EN HAUT LE 05/11/21 PAR M. KONATE 0546070927</t>
  </si>
  <si>
    <t>REMBOURSEMENT BRANCHEMENT COMPTEUR CIE H4 (190 350f) + H1 (115 000f) SOIT UN TOTAL DE 305 350F A DEDUIRE DES ARRIERES DE M. DRAME</t>
  </si>
  <si>
    <t>MONTANT A VERSER 15./11/2021</t>
  </si>
  <si>
    <t>FICHE DES ENCAISSEMENTS : MOIS DE NOVEMBRE 2021</t>
  </si>
  <si>
    <t>14/12/21</t>
  </si>
  <si>
    <t>TRAVAUX DE PEINTURE N° B7</t>
  </si>
  <si>
    <t>TRAVAUX DE PEINTURE N° B4</t>
  </si>
  <si>
    <t>MONTANT A VERSER 14/12/2021</t>
  </si>
  <si>
    <t>FICHE DES ENCAISSEMENTS : MOIS DE DECEMBRE 2021</t>
  </si>
  <si>
    <t>MONTANT A VERSER …./01/2022</t>
  </si>
  <si>
    <t>16/12/21 ORANGE</t>
  </si>
  <si>
    <t>08/01/22</t>
  </si>
  <si>
    <t>14/01/22</t>
  </si>
  <si>
    <t>FICHE DES ENCAISSEMENTS : MOIS DE JANVIER 2022</t>
  </si>
  <si>
    <t>MONTANT A VERSER …./02/2022</t>
  </si>
  <si>
    <t>09/02/22</t>
  </si>
  <si>
    <t>10/02/22</t>
  </si>
  <si>
    <t>12/02/22</t>
  </si>
  <si>
    <t>FICHE DES ENCAISSEMENTS : MOIS DE FEVRIER 2022</t>
  </si>
  <si>
    <t>FRAIS DE CURAGE DES REGARDS DU BAS</t>
  </si>
  <si>
    <t>15/03/22</t>
  </si>
  <si>
    <t>MONTANT A VERSER 15/03/2022</t>
  </si>
  <si>
    <t>FICHE DES ENCAISSEMENTS : MOIS DE MARS 2022</t>
  </si>
  <si>
    <t>22/03 OM</t>
  </si>
  <si>
    <t>07/04/22</t>
  </si>
  <si>
    <t>07/04 OM</t>
  </si>
  <si>
    <t>10/04/22</t>
  </si>
  <si>
    <t>14/04/22</t>
  </si>
  <si>
    <t>FICHE DES ENCAISSEMENTS : MOIS D'AVRIL 2022</t>
  </si>
  <si>
    <t>TRAVAUX DE RENFORCEMENT DES PUITS PERDUS PAR M SIDIBE YACOUBA LE 17/04/2022</t>
  </si>
  <si>
    <t>MONTANT A VERSER 14/04/2022</t>
  </si>
  <si>
    <t>08/05/22</t>
  </si>
  <si>
    <t>11/05/22</t>
  </si>
  <si>
    <t>10/05/22</t>
  </si>
  <si>
    <t>15/05/22</t>
  </si>
  <si>
    <t>MONTANT A VERSER 15/05/2022</t>
  </si>
  <si>
    <t>FICHE DES ENCAISSEMENTS : MOIS DE MAI 2022</t>
  </si>
  <si>
    <t>MONTANT A VERSER ….../06/2022</t>
  </si>
  <si>
    <t>01/06/22</t>
  </si>
  <si>
    <t>07/06/22</t>
  </si>
  <si>
    <t xml:space="preserve">  </t>
  </si>
  <si>
    <t>15/06/22</t>
  </si>
  <si>
    <t>FICHE DES ENCAISSEMENTS : MOIS DE JUIN 2022</t>
  </si>
  <si>
    <t>MONTANT A VERSER ….../07/2022</t>
  </si>
  <si>
    <t>04/07/22</t>
  </si>
  <si>
    <t>08/07/22</t>
  </si>
  <si>
    <t>15/07/22</t>
  </si>
  <si>
    <t>FICHE DES ENCAISSEMENTS : MOIS DE JUILLET 2022</t>
  </si>
  <si>
    <t>MONTANT A VERSER ….../08/2022</t>
  </si>
  <si>
    <t>25/07/22</t>
  </si>
  <si>
    <t>08/08/22</t>
  </si>
  <si>
    <t>16/08/22</t>
  </si>
  <si>
    <t>17/08/22</t>
  </si>
  <si>
    <t>FICHE DES ENCAISSEMENTS : MOIS D'AOUT 2022</t>
  </si>
  <si>
    <t>03/09 MTN</t>
  </si>
  <si>
    <t>20/08+12/09MTN</t>
  </si>
  <si>
    <t>12/09/22</t>
  </si>
  <si>
    <t>14/09/22</t>
  </si>
  <si>
    <t>MONTANT A VERSER 14/09/2022</t>
  </si>
  <si>
    <t>FICHE DES ENCAISSEMENTS : MOIS DE SEPTEMBRE 2022</t>
  </si>
  <si>
    <t>14/09 OM</t>
  </si>
  <si>
    <t>07/10/22</t>
  </si>
  <si>
    <t>06/10/22</t>
  </si>
  <si>
    <t>MONTANT A VERSER 13/10/2022</t>
  </si>
  <si>
    <t>13/10/22</t>
  </si>
  <si>
    <t>FICHE DES ENCAISSEMENTS : MOIS D'OCTOBRE 2022</t>
  </si>
  <si>
    <t>MONTANT A VERSER 16/11/2022</t>
  </si>
  <si>
    <t>16/11/22</t>
  </si>
  <si>
    <t>FICHE DES ENCAISSEMENTS : MOIS DE NOVEMBRE 2022</t>
  </si>
  <si>
    <t>16/11 MTN</t>
  </si>
  <si>
    <t>06/11/22</t>
  </si>
  <si>
    <t>MONTANT A VERSER …..../12/2022</t>
  </si>
  <si>
    <t>21/10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</si>
</sst>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164" fontId="0" fillId="0" borderId="1" xfId="0" applyNumberFormat="1" applyBorder="1"/>
    <xf numFmtId="0" fontId="0" fillId="0" borderId="1" xfId="0" applyBorder="1"/>
    <xf numFmtId="49" fontId="3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view="pageLayout" topLeftCell="A2" zoomScaleNormal="100"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4" t="s">
        <v>58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2" ht="18.75" x14ac:dyDescent="0.3">
      <c r="D6" s="24" t="s">
        <v>16</v>
      </c>
      <c r="E6" s="24"/>
      <c r="F6" s="55" t="s">
        <v>17</v>
      </c>
      <c r="G6" s="55"/>
      <c r="H6" s="55"/>
      <c r="I6" s="55" t="s">
        <v>18</v>
      </c>
      <c r="J6" s="55"/>
      <c r="K6" s="7"/>
    </row>
    <row r="7" spans="1:12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56" t="s">
        <v>34</v>
      </c>
      <c r="D9" s="56"/>
      <c r="E9" s="56"/>
      <c r="F9" s="56" t="s">
        <v>35</v>
      </c>
      <c r="G9" s="56"/>
      <c r="H9" s="56"/>
      <c r="I9" s="56" t="s">
        <v>36</v>
      </c>
      <c r="J9" s="56"/>
      <c r="K9" s="7"/>
    </row>
    <row r="10" spans="1:12" ht="18" customHeight="1" x14ac:dyDescent="0.35">
      <c r="C10" s="56" t="s">
        <v>37</v>
      </c>
      <c r="D10" s="56"/>
      <c r="E10" s="56"/>
      <c r="F10" s="56" t="s">
        <v>38</v>
      </c>
      <c r="G10" s="56"/>
      <c r="H10" s="56"/>
      <c r="I10" s="56"/>
      <c r="J10" s="56"/>
    </row>
    <row r="11" spans="1:12" ht="4.5" customHeight="1" x14ac:dyDescent="0.35">
      <c r="C11" s="15"/>
      <c r="D11" s="15"/>
      <c r="E11" s="15"/>
      <c r="F11" s="15"/>
      <c r="G11" s="15"/>
      <c r="H11" s="15"/>
      <c r="I11" s="15"/>
      <c r="J11" s="15"/>
    </row>
    <row r="12" spans="1:12" ht="17.25" customHeight="1" x14ac:dyDescent="0.35">
      <c r="E12" s="13" t="s">
        <v>19</v>
      </c>
      <c r="F12" s="27"/>
      <c r="G12" s="13"/>
      <c r="J12" s="16"/>
    </row>
    <row r="13" spans="1:12" ht="15.75" x14ac:dyDescent="0.25">
      <c r="A13" s="1" t="s">
        <v>0</v>
      </c>
      <c r="B13" s="19" t="s">
        <v>1</v>
      </c>
      <c r="C13" s="4" t="s">
        <v>10</v>
      </c>
      <c r="D13" s="19" t="s">
        <v>9</v>
      </c>
      <c r="E13" s="19" t="s">
        <v>2</v>
      </c>
      <c r="F13" s="19" t="s">
        <v>3</v>
      </c>
      <c r="G13" s="3" t="s">
        <v>33</v>
      </c>
      <c r="H13" s="14" t="s">
        <v>8</v>
      </c>
      <c r="I13" s="19" t="s">
        <v>5</v>
      </c>
      <c r="J13" s="3" t="s">
        <v>4</v>
      </c>
      <c r="K13" s="19" t="s">
        <v>7</v>
      </c>
      <c r="L13" s="10" t="s">
        <v>30</v>
      </c>
    </row>
    <row r="14" spans="1:12" ht="18.75" customHeight="1" x14ac:dyDescent="0.25">
      <c r="A14" s="2">
        <v>1</v>
      </c>
      <c r="B14" s="8" t="s">
        <v>22</v>
      </c>
      <c r="C14" s="2" t="s">
        <v>26</v>
      </c>
      <c r="D14" s="9" t="s">
        <v>23</v>
      </c>
      <c r="E14" s="5">
        <v>20000</v>
      </c>
      <c r="F14" s="5">
        <v>106500</v>
      </c>
      <c r="G14" s="5">
        <v>81500</v>
      </c>
      <c r="H14" s="5">
        <v>20000</v>
      </c>
      <c r="I14" s="5">
        <v>5000</v>
      </c>
      <c r="J14" s="5">
        <f t="shared" ref="J14:J15" si="0">H14+I14</f>
        <v>25000</v>
      </c>
      <c r="K14" s="12" t="s">
        <v>64</v>
      </c>
      <c r="L14" s="21" t="s">
        <v>56</v>
      </c>
    </row>
    <row r="15" spans="1:12" ht="18.75" customHeight="1" x14ac:dyDescent="0.25">
      <c r="A15" s="2">
        <v>2</v>
      </c>
      <c r="B15" s="8" t="s">
        <v>20</v>
      </c>
      <c r="C15" s="2" t="s">
        <v>28</v>
      </c>
      <c r="D15" s="9" t="s">
        <v>21</v>
      </c>
      <c r="E15" s="5">
        <v>23000</v>
      </c>
      <c r="F15" s="5">
        <v>159400</v>
      </c>
      <c r="G15" s="5">
        <v>44400</v>
      </c>
      <c r="H15" s="5"/>
      <c r="I15" s="5"/>
      <c r="J15" s="5">
        <f t="shared" si="0"/>
        <v>0</v>
      </c>
      <c r="K15" s="12"/>
      <c r="L15" s="22"/>
    </row>
    <row r="16" spans="1:12" ht="18.75" customHeight="1" x14ac:dyDescent="0.25">
      <c r="A16" s="2">
        <v>3</v>
      </c>
      <c r="B16" s="8" t="s">
        <v>25</v>
      </c>
      <c r="C16" s="2" t="s">
        <v>31</v>
      </c>
      <c r="D16" s="9" t="s">
        <v>51</v>
      </c>
      <c r="E16" s="5">
        <v>18000</v>
      </c>
      <c r="F16" s="5">
        <v>191150</v>
      </c>
      <c r="G16" s="5">
        <v>55350</v>
      </c>
      <c r="H16" s="5">
        <v>18000</v>
      </c>
      <c r="I16" s="5">
        <v>42000</v>
      </c>
      <c r="J16" s="5">
        <f>H16+I16</f>
        <v>60000</v>
      </c>
      <c r="K16" s="12" t="s">
        <v>63</v>
      </c>
      <c r="L16" s="21" t="s">
        <v>41</v>
      </c>
    </row>
    <row r="17" spans="1:14" ht="18.75" customHeight="1" x14ac:dyDescent="0.25">
      <c r="A17" s="2">
        <v>4</v>
      </c>
      <c r="B17" s="8" t="s">
        <v>24</v>
      </c>
      <c r="C17" s="2" t="s">
        <v>29</v>
      </c>
      <c r="D17" s="9" t="s">
        <v>57</v>
      </c>
      <c r="E17" s="5">
        <v>11500</v>
      </c>
      <c r="F17" s="5">
        <v>32900</v>
      </c>
      <c r="G17" s="5">
        <v>6900</v>
      </c>
      <c r="H17" s="5">
        <v>11500</v>
      </c>
      <c r="I17" s="5"/>
      <c r="J17" s="5">
        <f t="shared" ref="J17:J18" si="1">H17+I17</f>
        <v>11500</v>
      </c>
      <c r="K17" s="12" t="s">
        <v>62</v>
      </c>
      <c r="L17" s="22" t="s">
        <v>56</v>
      </c>
    </row>
    <row r="18" spans="1:14" ht="18.75" customHeight="1" x14ac:dyDescent="0.25">
      <c r="A18" s="2">
        <v>5</v>
      </c>
      <c r="B18" s="8" t="s">
        <v>55</v>
      </c>
      <c r="C18" s="2" t="s">
        <v>52</v>
      </c>
      <c r="D18" s="9" t="s">
        <v>53</v>
      </c>
      <c r="E18" s="5">
        <v>15000</v>
      </c>
      <c r="F18" s="5">
        <v>49500</v>
      </c>
      <c r="G18" s="5">
        <v>4500</v>
      </c>
      <c r="H18" s="5"/>
      <c r="I18" s="5">
        <v>15000</v>
      </c>
      <c r="J18" s="5">
        <f t="shared" si="1"/>
        <v>15000</v>
      </c>
      <c r="K18" s="12"/>
      <c r="L18" s="22" t="s">
        <v>60</v>
      </c>
    </row>
    <row r="19" spans="1:14" ht="18.75" customHeight="1" x14ac:dyDescent="0.25">
      <c r="A19" s="57" t="s">
        <v>6</v>
      </c>
      <c r="B19" s="57"/>
      <c r="C19" s="57"/>
      <c r="D19" s="57"/>
      <c r="E19" s="11">
        <f>SUM(E14:E17)</f>
        <v>72500</v>
      </c>
      <c r="F19" s="11">
        <f>SUM(F14:F18)</f>
        <v>539450</v>
      </c>
      <c r="G19" s="11">
        <f>SUM(G14:G18)</f>
        <v>192650</v>
      </c>
      <c r="H19" s="11">
        <f>SUM(H14:H18)</f>
        <v>49500</v>
      </c>
      <c r="I19" s="11">
        <f t="shared" ref="I19:J19" si="2">SUM(I14:I18)</f>
        <v>62000</v>
      </c>
      <c r="J19" s="11">
        <f t="shared" si="2"/>
        <v>111500</v>
      </c>
      <c r="K19" s="23" t="s">
        <v>65</v>
      </c>
      <c r="L19" s="25" t="s">
        <v>39</v>
      </c>
    </row>
    <row r="20" spans="1:14" ht="15.75" x14ac:dyDescent="0.25">
      <c r="A20" s="58" t="s">
        <v>32</v>
      </c>
      <c r="B20" s="58"/>
      <c r="C20" s="58"/>
      <c r="D20" s="58"/>
      <c r="E20" s="58"/>
      <c r="F20" s="58"/>
      <c r="G20" s="58"/>
      <c r="H20" s="58"/>
      <c r="I20" s="58"/>
      <c r="J20" s="5">
        <f>-J19*0.1</f>
        <v>-11150</v>
      </c>
      <c r="L20" s="16"/>
    </row>
    <row r="21" spans="1:14" ht="15.75" x14ac:dyDescent="0.25">
      <c r="A21" s="51" t="s">
        <v>42</v>
      </c>
      <c r="B21" s="52"/>
      <c r="C21" s="52"/>
      <c r="D21" s="52"/>
      <c r="E21" s="52"/>
      <c r="F21" s="52"/>
      <c r="G21" s="52"/>
      <c r="H21" s="52"/>
      <c r="I21" s="53"/>
      <c r="J21" s="5">
        <f>J19+J20</f>
        <v>100350</v>
      </c>
      <c r="L21" s="16"/>
      <c r="N21" s="16"/>
    </row>
    <row r="22" spans="1:14" ht="15.75" x14ac:dyDescent="0.25">
      <c r="A22" s="51" t="s">
        <v>43</v>
      </c>
      <c r="B22" s="52"/>
      <c r="C22" s="52"/>
      <c r="D22" s="52"/>
      <c r="E22" s="52"/>
      <c r="F22" s="52"/>
      <c r="G22" s="52"/>
      <c r="H22" s="52"/>
      <c r="I22" s="53"/>
      <c r="J22" s="5">
        <v>28800</v>
      </c>
      <c r="L22" s="16"/>
    </row>
    <row r="23" spans="1:14" ht="15.75" x14ac:dyDescent="0.25">
      <c r="A23" s="60" t="s">
        <v>44</v>
      </c>
      <c r="B23" s="60"/>
      <c r="C23" s="60"/>
      <c r="D23" s="60"/>
      <c r="E23" s="60"/>
      <c r="F23" s="60"/>
      <c r="G23" s="60"/>
      <c r="H23" s="60"/>
      <c r="I23" s="60"/>
      <c r="J23" s="5">
        <v>13500</v>
      </c>
      <c r="L23" s="17"/>
    </row>
    <row r="24" spans="1:14" ht="15.75" x14ac:dyDescent="0.25">
      <c r="A24" s="60" t="s">
        <v>45</v>
      </c>
      <c r="B24" s="60"/>
      <c r="C24" s="60"/>
      <c r="D24" s="60"/>
      <c r="E24" s="60"/>
      <c r="F24" s="60"/>
      <c r="G24" s="60"/>
      <c r="H24" s="60"/>
      <c r="I24" s="60"/>
      <c r="J24" s="5">
        <v>36000</v>
      </c>
      <c r="L24" s="17"/>
    </row>
    <row r="25" spans="1:14" ht="15.75" x14ac:dyDescent="0.25">
      <c r="A25" s="51" t="s">
        <v>46</v>
      </c>
      <c r="B25" s="52"/>
      <c r="C25" s="52"/>
      <c r="D25" s="52"/>
      <c r="E25" s="52"/>
      <c r="F25" s="52"/>
      <c r="G25" s="52"/>
      <c r="H25" s="52"/>
      <c r="I25" s="53"/>
      <c r="J25" s="11">
        <v>-70000</v>
      </c>
      <c r="L25" s="17"/>
    </row>
    <row r="26" spans="1:14" ht="15" customHeight="1" x14ac:dyDescent="0.3">
      <c r="A26" s="61" t="s">
        <v>40</v>
      </c>
      <c r="B26" s="62"/>
      <c r="C26" s="62"/>
      <c r="D26" s="62"/>
      <c r="E26" s="62"/>
      <c r="F26" s="62"/>
      <c r="G26" s="62"/>
      <c r="H26" s="62"/>
      <c r="I26" s="63"/>
      <c r="J26" s="11">
        <f>SUM(J21:J25)</f>
        <v>108650</v>
      </c>
      <c r="L26" s="16"/>
    </row>
    <row r="27" spans="1:14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4" ht="15.75" x14ac:dyDescent="0.25">
      <c r="A28" s="70" t="s">
        <v>48</v>
      </c>
      <c r="B28" s="70"/>
      <c r="C28" s="70"/>
      <c r="D28" s="11">
        <v>494945</v>
      </c>
      <c r="E28" s="26"/>
      <c r="F28" s="26"/>
      <c r="G28" s="26"/>
      <c r="H28" s="26"/>
      <c r="I28" s="26"/>
      <c r="J28" s="20"/>
      <c r="K28" s="26"/>
      <c r="L28" s="20"/>
    </row>
    <row r="29" spans="1:14" ht="15.75" x14ac:dyDescent="0.25">
      <c r="A29" s="71" t="s">
        <v>50</v>
      </c>
      <c r="B29" s="72"/>
      <c r="C29" s="73"/>
      <c r="D29" s="5">
        <v>70000</v>
      </c>
      <c r="E29" s="26"/>
      <c r="F29" s="26"/>
      <c r="G29" s="26"/>
      <c r="H29" s="20"/>
      <c r="I29" s="26"/>
      <c r="J29" s="20"/>
      <c r="K29" s="26"/>
      <c r="L29" s="26"/>
    </row>
    <row r="30" spans="1:14" ht="15.75" x14ac:dyDescent="0.25">
      <c r="A30" s="74" t="s">
        <v>47</v>
      </c>
      <c r="B30" s="75"/>
      <c r="C30" s="76"/>
      <c r="D30" s="5">
        <v>-121000</v>
      </c>
      <c r="E30" s="77"/>
      <c r="F30" s="78"/>
      <c r="G30" s="78"/>
      <c r="H30" s="78"/>
      <c r="I30" s="78"/>
      <c r="J30" s="78"/>
      <c r="K30" s="78"/>
      <c r="L30" s="78"/>
    </row>
    <row r="31" spans="1:14" ht="15.75" x14ac:dyDescent="0.25">
      <c r="A31" s="65" t="s">
        <v>59</v>
      </c>
      <c r="B31" s="66"/>
      <c r="C31" s="67"/>
      <c r="D31" s="5">
        <v>-90000</v>
      </c>
      <c r="E31" s="68" t="s">
        <v>61</v>
      </c>
      <c r="F31" s="69"/>
      <c r="G31" s="69"/>
      <c r="H31" s="69"/>
      <c r="I31" s="69"/>
      <c r="J31" s="69"/>
      <c r="K31" s="69"/>
      <c r="L31" s="69"/>
    </row>
    <row r="32" spans="1:14" ht="15.75" x14ac:dyDescent="0.25">
      <c r="A32" s="65" t="s">
        <v>66</v>
      </c>
      <c r="B32" s="66"/>
      <c r="C32" s="67"/>
      <c r="D32" s="5">
        <v>-300000</v>
      </c>
      <c r="E32" s="68" t="s">
        <v>67</v>
      </c>
      <c r="F32" s="69"/>
      <c r="G32" s="69"/>
      <c r="H32" s="69"/>
      <c r="I32" s="69"/>
      <c r="J32" s="69"/>
      <c r="K32" s="69"/>
      <c r="L32" s="69"/>
    </row>
    <row r="33" spans="1:12" ht="18.75" x14ac:dyDescent="0.3">
      <c r="A33" s="79" t="s">
        <v>49</v>
      </c>
      <c r="B33" s="79"/>
      <c r="C33" s="79"/>
      <c r="D33" s="11">
        <f>SUM(D28:D32)</f>
        <v>53945</v>
      </c>
      <c r="F33" s="16"/>
      <c r="G33" s="16"/>
      <c r="H33" s="16"/>
    </row>
    <row r="34" spans="1:12" x14ac:dyDescent="0.25">
      <c r="F34" s="16"/>
      <c r="H34" s="16"/>
    </row>
    <row r="35" spans="1:12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</sheetData>
  <mergeCells count="29">
    <mergeCell ref="A35:L35"/>
    <mergeCell ref="A22:I22"/>
    <mergeCell ref="A23:I23"/>
    <mergeCell ref="A24:I24"/>
    <mergeCell ref="A25:I25"/>
    <mergeCell ref="A26:I26"/>
    <mergeCell ref="A27:L27"/>
    <mergeCell ref="A31:C31"/>
    <mergeCell ref="E31:L31"/>
    <mergeCell ref="A28:C28"/>
    <mergeCell ref="A29:C29"/>
    <mergeCell ref="A30:C30"/>
    <mergeCell ref="E30:L30"/>
    <mergeCell ref="A33:C33"/>
    <mergeCell ref="A32:C32"/>
    <mergeCell ref="E32:L32"/>
    <mergeCell ref="A21:I21"/>
    <mergeCell ref="A4:K4"/>
    <mergeCell ref="F6:H6"/>
    <mergeCell ref="I6:J6"/>
    <mergeCell ref="A7:L7"/>
    <mergeCell ref="C9:E9"/>
    <mergeCell ref="F9:H9"/>
    <mergeCell ref="I9:J9"/>
    <mergeCell ref="C10:E10"/>
    <mergeCell ref="F10:H10"/>
    <mergeCell ref="I10:J10"/>
    <mergeCell ref="A19:D19"/>
    <mergeCell ref="A20:I2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view="pageLayout" zoomScaleNormal="100" workbookViewId="0">
      <selection activeCell="H30" sqref="H30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147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85000</v>
      </c>
      <c r="G13" s="5">
        <v>10000</v>
      </c>
      <c r="H13" s="5"/>
      <c r="I13" s="5"/>
      <c r="J13" s="5">
        <f t="shared" ref="J13:J14" si="0">H13+I13</f>
        <v>0</v>
      </c>
      <c r="K13" s="12"/>
      <c r="L13" s="42"/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205200</v>
      </c>
      <c r="G14" s="5">
        <v>59200</v>
      </c>
      <c r="H14" s="5"/>
      <c r="J14" s="5">
        <f t="shared" si="0"/>
        <v>0</v>
      </c>
      <c r="K14" s="12"/>
      <c r="L14" s="42"/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135000</v>
      </c>
      <c r="G15" s="5">
        <v>15000</v>
      </c>
      <c r="H15" s="5">
        <v>30000</v>
      </c>
      <c r="I15" s="5"/>
      <c r="J15" s="5">
        <f>H15+I15</f>
        <v>30000</v>
      </c>
      <c r="K15" s="12" t="s">
        <v>149</v>
      </c>
      <c r="L15" s="42" t="s">
        <v>41</v>
      </c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71900</v>
      </c>
      <c r="G16" s="5">
        <v>15900</v>
      </c>
      <c r="H16" s="5">
        <v>15000</v>
      </c>
      <c r="I16" s="5"/>
      <c r="J16" s="5">
        <f t="shared" ref="J16:J17" si="1">H16+I16</f>
        <v>15000</v>
      </c>
      <c r="K16" s="12" t="s">
        <v>150</v>
      </c>
      <c r="L16" s="42" t="s">
        <v>56</v>
      </c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136</v>
      </c>
      <c r="E17" s="5">
        <v>15000</v>
      </c>
      <c r="F17" s="5">
        <v>50500</v>
      </c>
      <c r="G17" s="5">
        <v>10500</v>
      </c>
      <c r="H17" s="5"/>
      <c r="I17" s="5"/>
      <c r="J17" s="5">
        <f t="shared" si="1"/>
        <v>0</v>
      </c>
      <c r="K17" s="12"/>
      <c r="L17" s="42"/>
      <c r="M17" s="16"/>
    </row>
    <row r="18" spans="1:14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11">
        <f t="shared" ref="F18:G18" si="2">SUM(F13:F17)</f>
        <v>547600</v>
      </c>
      <c r="G18" s="11">
        <f t="shared" si="2"/>
        <v>110600</v>
      </c>
      <c r="H18" s="11">
        <f>SUM(H13:H17)</f>
        <v>45000</v>
      </c>
      <c r="I18" s="11">
        <f t="shared" ref="I18:J18" si="3">SUM(I13:I17)</f>
        <v>0</v>
      </c>
      <c r="J18" s="11">
        <f t="shared" si="3"/>
        <v>45000</v>
      </c>
      <c r="K18" s="12" t="s">
        <v>152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41">
        <f>-J18*0.1</f>
        <v>-4500</v>
      </c>
      <c r="K19" s="88"/>
      <c r="L19" s="88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11">
        <f>J18+J19</f>
        <v>40500</v>
      </c>
      <c r="K20" s="88"/>
      <c r="L20" s="88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11">
        <v>45000</v>
      </c>
      <c r="K21" s="88"/>
      <c r="L21" s="88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11">
        <v>108000</v>
      </c>
      <c r="K23" s="88"/>
      <c r="L23" s="88"/>
    </row>
    <row r="24" spans="1:14" ht="15" customHeight="1" x14ac:dyDescent="0.25">
      <c r="A24" s="89" t="s">
        <v>151</v>
      </c>
      <c r="B24" s="90"/>
      <c r="C24" s="90"/>
      <c r="D24" s="90"/>
      <c r="E24" s="90"/>
      <c r="F24" s="90"/>
      <c r="G24" s="90"/>
      <c r="H24" s="90"/>
      <c r="I24" s="91"/>
      <c r="J24" s="11">
        <f>SUM(J20:J23)</f>
        <v>207000</v>
      </c>
      <c r="K24" s="109"/>
      <c r="L24" s="109"/>
    </row>
    <row r="25" spans="1:14" ht="7.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4" ht="6" customHeight="1" x14ac:dyDescent="0.25">
      <c r="F26" s="16"/>
      <c r="H26" s="16"/>
    </row>
    <row r="27" spans="1:14" ht="15.75" x14ac:dyDescent="0.25">
      <c r="A27" s="106" t="s">
        <v>126</v>
      </c>
      <c r="B27" s="107"/>
      <c r="C27" s="108"/>
      <c r="D27" s="5">
        <v>-25100</v>
      </c>
      <c r="E27" s="77" t="s">
        <v>127</v>
      </c>
      <c r="F27" s="78"/>
      <c r="G27" s="78"/>
      <c r="H27" s="78"/>
      <c r="I27" s="78"/>
      <c r="J27" s="78"/>
      <c r="K27" s="78"/>
      <c r="L27" s="78"/>
    </row>
    <row r="29" spans="1:14" x14ac:dyDescent="0.25">
      <c r="H29" s="16">
        <f>F14+27500</f>
        <v>232700</v>
      </c>
    </row>
  </sheetData>
  <mergeCells count="24">
    <mergeCell ref="A4:K4"/>
    <mergeCell ref="F6:H6"/>
    <mergeCell ref="I6:J6"/>
    <mergeCell ref="A7:L7"/>
    <mergeCell ref="C9:E9"/>
    <mergeCell ref="F9:H9"/>
    <mergeCell ref="I9:J9"/>
    <mergeCell ref="B13:B14"/>
    <mergeCell ref="A18:D18"/>
    <mergeCell ref="A19:I19"/>
    <mergeCell ref="K19:L19"/>
    <mergeCell ref="A20:I20"/>
    <mergeCell ref="K20:L20"/>
    <mergeCell ref="A21:I21"/>
    <mergeCell ref="K21:L21"/>
    <mergeCell ref="A22:I22"/>
    <mergeCell ref="K22:L22"/>
    <mergeCell ref="A23:I23"/>
    <mergeCell ref="K23:L23"/>
    <mergeCell ref="A24:I24"/>
    <mergeCell ref="K24:L24"/>
    <mergeCell ref="A25:L25"/>
    <mergeCell ref="A27:C27"/>
    <mergeCell ref="E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"/>
  <sheetViews>
    <sheetView view="pageLayout" zoomScaleNormal="100" workbookViewId="0">
      <selection activeCell="K26" sqref="K2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153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112500</v>
      </c>
      <c r="G13" s="5">
        <v>12500</v>
      </c>
      <c r="H13" s="5">
        <v>25000</v>
      </c>
      <c r="I13" s="5">
        <v>90000</v>
      </c>
      <c r="J13" s="5">
        <f>H13+I13</f>
        <v>115000</v>
      </c>
      <c r="K13" s="12" t="s">
        <v>155</v>
      </c>
      <c r="L13" s="42" t="s">
        <v>156</v>
      </c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232700</v>
      </c>
      <c r="G14" s="5">
        <v>61700</v>
      </c>
      <c r="H14" s="5">
        <v>25000</v>
      </c>
      <c r="I14" s="44">
        <v>165350</v>
      </c>
      <c r="J14" s="5">
        <f t="shared" ref="J14:J17" si="0">H14+I14</f>
        <v>190350</v>
      </c>
      <c r="K14" s="12" t="s">
        <v>155</v>
      </c>
      <c r="L14" s="42" t="s">
        <v>156</v>
      </c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135000</v>
      </c>
      <c r="G15" s="5">
        <v>15000</v>
      </c>
      <c r="H15" s="5"/>
      <c r="I15" s="5"/>
      <c r="J15" s="5">
        <f t="shared" si="0"/>
        <v>0</v>
      </c>
      <c r="K15" s="12"/>
      <c r="L15" s="42"/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73400</v>
      </c>
      <c r="G16" s="5">
        <v>17400</v>
      </c>
      <c r="H16" s="5">
        <v>15000</v>
      </c>
      <c r="I16" s="5"/>
      <c r="J16" s="5">
        <f t="shared" si="0"/>
        <v>15000</v>
      </c>
      <c r="K16" s="12" t="s">
        <v>154</v>
      </c>
      <c r="L16" s="42" t="s">
        <v>135</v>
      </c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136</v>
      </c>
      <c r="E17" s="5">
        <v>15000</v>
      </c>
      <c r="F17" s="5">
        <v>670000</v>
      </c>
      <c r="G17" s="5">
        <v>12000</v>
      </c>
      <c r="H17" s="5"/>
      <c r="I17" s="5"/>
      <c r="J17" s="5">
        <f t="shared" si="0"/>
        <v>0</v>
      </c>
      <c r="K17" s="12"/>
      <c r="L17" s="42"/>
      <c r="M17" s="16"/>
    </row>
    <row r="18" spans="1:14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43">
        <f t="shared" ref="F18:G18" si="1">SUM(F13:F17)</f>
        <v>1223600</v>
      </c>
      <c r="G18" s="11">
        <f t="shared" si="1"/>
        <v>118600</v>
      </c>
      <c r="H18" s="11">
        <f>SUM(H13:H17)</f>
        <v>65000</v>
      </c>
      <c r="I18" s="11">
        <f t="shared" ref="I18:J18" si="2">SUM(I13:I17)</f>
        <v>255350</v>
      </c>
      <c r="J18" s="11">
        <f t="shared" si="2"/>
        <v>320350</v>
      </c>
      <c r="K18" s="12" t="s">
        <v>155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41">
        <f>-J18*0.1</f>
        <v>-32035</v>
      </c>
      <c r="K19" s="88"/>
      <c r="L19" s="88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11">
        <f>SUM(J18:J19)</f>
        <v>288315</v>
      </c>
      <c r="K20" s="88"/>
      <c r="L20" s="88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11">
        <v>45000</v>
      </c>
      <c r="K21" s="88"/>
      <c r="L21" s="88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11">
        <v>147600</v>
      </c>
      <c r="K23" s="88"/>
      <c r="L23" s="88"/>
    </row>
    <row r="24" spans="1:14" ht="15.75" x14ac:dyDescent="0.25">
      <c r="A24" s="51" t="s">
        <v>157</v>
      </c>
      <c r="B24" s="52"/>
      <c r="C24" s="52"/>
      <c r="D24" s="52"/>
      <c r="E24" s="52"/>
      <c r="F24" s="52"/>
      <c r="G24" s="52"/>
      <c r="H24" s="52"/>
      <c r="I24" s="53"/>
      <c r="J24" s="11">
        <v>-17000</v>
      </c>
      <c r="K24" s="17"/>
      <c r="L24" s="17"/>
    </row>
    <row r="25" spans="1:14" ht="15.75" x14ac:dyDescent="0.25">
      <c r="A25" s="51" t="s">
        <v>158</v>
      </c>
      <c r="B25" s="52"/>
      <c r="C25" s="52"/>
      <c r="D25" s="52"/>
      <c r="E25" s="52"/>
      <c r="F25" s="52"/>
      <c r="G25" s="52"/>
      <c r="H25" s="52"/>
      <c r="I25" s="53"/>
      <c r="J25" s="11">
        <v>-48480</v>
      </c>
      <c r="K25" s="17"/>
      <c r="L25" s="17"/>
    </row>
    <row r="26" spans="1:14" ht="15.75" x14ac:dyDescent="0.25">
      <c r="A26" s="110" t="s">
        <v>159</v>
      </c>
      <c r="B26" s="111"/>
      <c r="C26" s="111"/>
      <c r="D26" s="111"/>
      <c r="E26" s="111"/>
      <c r="F26" s="111"/>
      <c r="G26" s="111"/>
      <c r="H26" s="111"/>
      <c r="I26" s="112"/>
      <c r="J26" s="11">
        <v>-305350</v>
      </c>
      <c r="K26" s="17"/>
      <c r="L26" s="17"/>
    </row>
    <row r="27" spans="1:14" ht="15" customHeight="1" x14ac:dyDescent="0.25">
      <c r="A27" s="89" t="s">
        <v>160</v>
      </c>
      <c r="B27" s="90"/>
      <c r="C27" s="90"/>
      <c r="D27" s="90"/>
      <c r="E27" s="90"/>
      <c r="F27" s="90"/>
      <c r="G27" s="90"/>
      <c r="H27" s="90"/>
      <c r="I27" s="91"/>
      <c r="J27" s="11">
        <f>SUM(J20:J26)</f>
        <v>123585</v>
      </c>
      <c r="K27" s="109"/>
      <c r="L27" s="109"/>
    </row>
    <row r="28" spans="1:14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4" ht="6" customHeight="1" x14ac:dyDescent="0.25">
      <c r="F29" s="16"/>
      <c r="H29" s="16"/>
    </row>
    <row r="30" spans="1:14" ht="15.75" x14ac:dyDescent="0.25">
      <c r="A30" s="106" t="s">
        <v>126</v>
      </c>
      <c r="B30" s="107"/>
      <c r="C30" s="108"/>
      <c r="D30" s="5">
        <v>-25100</v>
      </c>
      <c r="E30" s="77" t="s">
        <v>127</v>
      </c>
      <c r="F30" s="78"/>
      <c r="G30" s="78"/>
      <c r="H30" s="78"/>
      <c r="I30" s="78"/>
      <c r="J30" s="78"/>
      <c r="K30" s="78"/>
      <c r="L30" s="78"/>
    </row>
    <row r="32" spans="1:14" x14ac:dyDescent="0.25">
      <c r="H32" s="16"/>
    </row>
  </sheetData>
  <mergeCells count="27">
    <mergeCell ref="A4:K4"/>
    <mergeCell ref="F6:H6"/>
    <mergeCell ref="I6:J6"/>
    <mergeCell ref="A7:L7"/>
    <mergeCell ref="C9:E9"/>
    <mergeCell ref="F9:H9"/>
    <mergeCell ref="I9:J9"/>
    <mergeCell ref="B13:B14"/>
    <mergeCell ref="A18:D18"/>
    <mergeCell ref="A19:I19"/>
    <mergeCell ref="K19:L19"/>
    <mergeCell ref="A20:I20"/>
    <mergeCell ref="K20:L20"/>
    <mergeCell ref="A28:L28"/>
    <mergeCell ref="A30:C30"/>
    <mergeCell ref="E30:L30"/>
    <mergeCell ref="A21:I21"/>
    <mergeCell ref="K21:L21"/>
    <mergeCell ref="A22:I22"/>
    <mergeCell ref="K22:L22"/>
    <mergeCell ref="A23:I23"/>
    <mergeCell ref="K23:L23"/>
    <mergeCell ref="A24:I24"/>
    <mergeCell ref="A25:I25"/>
    <mergeCell ref="A26:I26"/>
    <mergeCell ref="A27:I27"/>
    <mergeCell ref="K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0"/>
  <sheetViews>
    <sheetView view="pageLayout" zoomScaleNormal="100" workbookViewId="0">
      <selection activeCell="A25" sqref="A25:I25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161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15650</v>
      </c>
      <c r="G13" s="5">
        <v>15650</v>
      </c>
      <c r="H13" s="5"/>
      <c r="I13" s="5"/>
      <c r="J13" s="5">
        <f>H13+I13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168000</v>
      </c>
      <c r="G14" s="5">
        <v>18000</v>
      </c>
      <c r="H14" s="5"/>
      <c r="I14" s="5"/>
      <c r="J14" s="5">
        <f t="shared" ref="J14:J16" si="0">H14+I14</f>
        <v>0</v>
      </c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73400</v>
      </c>
      <c r="G15" s="5">
        <v>17400</v>
      </c>
      <c r="H15" s="5"/>
      <c r="I15" s="5"/>
      <c r="J15" s="5">
        <f t="shared" si="0"/>
        <v>0</v>
      </c>
      <c r="K15" s="12"/>
      <c r="L15" s="42"/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83500</v>
      </c>
      <c r="G16" s="5">
        <v>13500</v>
      </c>
      <c r="H16" s="5"/>
      <c r="I16" s="5"/>
      <c r="J16" s="5">
        <f t="shared" si="0"/>
        <v>0</v>
      </c>
      <c r="K16" s="12"/>
      <c r="L16" s="4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340550</v>
      </c>
      <c r="G17" s="11">
        <f>SUM(G13:G16)</f>
        <v>64550</v>
      </c>
      <c r="H17" s="11">
        <f>SUM(H13:H16)</f>
        <v>0</v>
      </c>
      <c r="I17" s="11">
        <f t="shared" ref="I17:J17" si="1">SUM(I13:I16)</f>
        <v>0</v>
      </c>
      <c r="J17" s="11">
        <f t="shared" si="1"/>
        <v>0</v>
      </c>
      <c r="K17" s="12" t="s">
        <v>162</v>
      </c>
      <c r="L17" s="25" t="s">
        <v>39</v>
      </c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278100</v>
      </c>
      <c r="K22" s="88"/>
      <c r="L22" s="88"/>
    </row>
    <row r="23" spans="1:14" ht="15.75" x14ac:dyDescent="0.25">
      <c r="A23" s="60" t="s">
        <v>163</v>
      </c>
      <c r="B23" s="60"/>
      <c r="C23" s="60"/>
      <c r="D23" s="60"/>
      <c r="E23" s="60"/>
      <c r="F23" s="60"/>
      <c r="G23" s="60"/>
      <c r="H23" s="60"/>
      <c r="I23" s="60"/>
      <c r="J23" s="11">
        <v>-35000</v>
      </c>
      <c r="K23" s="17"/>
      <c r="L23" s="17"/>
    </row>
    <row r="24" spans="1:14" ht="15.75" x14ac:dyDescent="0.25">
      <c r="A24" s="60" t="s">
        <v>164</v>
      </c>
      <c r="B24" s="60"/>
      <c r="C24" s="60"/>
      <c r="D24" s="60"/>
      <c r="E24" s="60"/>
      <c r="F24" s="60"/>
      <c r="G24" s="60"/>
      <c r="H24" s="60"/>
      <c r="I24" s="60"/>
      <c r="J24" s="11">
        <v>-38500</v>
      </c>
      <c r="K24" s="17"/>
      <c r="L24" s="17"/>
    </row>
    <row r="25" spans="1:14" ht="15" customHeight="1" x14ac:dyDescent="0.25">
      <c r="A25" s="89" t="s">
        <v>165</v>
      </c>
      <c r="B25" s="90"/>
      <c r="C25" s="90"/>
      <c r="D25" s="90"/>
      <c r="E25" s="90"/>
      <c r="F25" s="90"/>
      <c r="G25" s="90"/>
      <c r="H25" s="90"/>
      <c r="I25" s="91"/>
      <c r="J25" s="11">
        <f>SUM(J19:J24)</f>
        <v>263100</v>
      </c>
      <c r="K25" s="109"/>
      <c r="L25" s="109"/>
    </row>
    <row r="26" spans="1:14" ht="7.5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4" ht="6" customHeight="1" x14ac:dyDescent="0.25">
      <c r="F27" s="16"/>
      <c r="H27" s="16"/>
    </row>
    <row r="28" spans="1:14" ht="15.75" x14ac:dyDescent="0.25">
      <c r="A28" s="106" t="s">
        <v>126</v>
      </c>
      <c r="B28" s="107"/>
      <c r="C28" s="108"/>
      <c r="D28" s="5">
        <v>-25100</v>
      </c>
      <c r="E28" s="77" t="s">
        <v>127</v>
      </c>
      <c r="F28" s="78"/>
      <c r="G28" s="78"/>
      <c r="H28" s="78"/>
      <c r="I28" s="78"/>
      <c r="J28" s="78"/>
      <c r="K28" s="78"/>
      <c r="L28" s="78"/>
    </row>
    <row r="30" spans="1:14" x14ac:dyDescent="0.25">
      <c r="H30" s="16"/>
    </row>
  </sheetData>
  <mergeCells count="25"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0:I20"/>
    <mergeCell ref="K20:L20"/>
    <mergeCell ref="A21:I21"/>
    <mergeCell ref="K21:L21"/>
    <mergeCell ref="A22:I22"/>
    <mergeCell ref="K22:L22"/>
    <mergeCell ref="A23:I23"/>
    <mergeCell ref="A24:I24"/>
    <mergeCell ref="A28:C28"/>
    <mergeCell ref="E28:L28"/>
    <mergeCell ref="A25:I25"/>
    <mergeCell ref="K25:L25"/>
    <mergeCell ref="A26:L26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0"/>
  <sheetViews>
    <sheetView view="pageLayout" zoomScaleNormal="100" workbookViewId="0">
      <selection activeCell="J30" sqref="J30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166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70650</v>
      </c>
      <c r="G13" s="5">
        <v>20650</v>
      </c>
      <c r="H13" s="5"/>
      <c r="I13" s="5"/>
      <c r="J13" s="5">
        <f>SUM(H13:I13)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168000</v>
      </c>
      <c r="G14" s="5">
        <v>18000</v>
      </c>
      <c r="H14" s="5"/>
      <c r="I14" s="5"/>
      <c r="J14" s="5">
        <f t="shared" ref="J14:J16" si="0">SUM(H14:I14)</f>
        <v>0</v>
      </c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73400</v>
      </c>
      <c r="G15" s="5">
        <v>17400</v>
      </c>
      <c r="H15" s="5">
        <v>15000</v>
      </c>
      <c r="I15" s="5">
        <v>5000</v>
      </c>
      <c r="J15" s="5">
        <f t="shared" si="0"/>
        <v>20000</v>
      </c>
      <c r="K15" s="12" t="s">
        <v>169</v>
      </c>
      <c r="L15" s="42" t="s">
        <v>56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83500</v>
      </c>
      <c r="G16" s="5">
        <v>13500</v>
      </c>
      <c r="H16" s="5"/>
      <c r="I16" s="5">
        <v>60000</v>
      </c>
      <c r="J16" s="5">
        <f t="shared" si="0"/>
        <v>60000</v>
      </c>
      <c r="K16" s="12"/>
      <c r="L16" s="46" t="s">
        <v>168</v>
      </c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395550</v>
      </c>
      <c r="G17" s="11">
        <f>SUM(G13:G16)</f>
        <v>69550</v>
      </c>
      <c r="H17" s="11">
        <f t="shared" ref="H17:J17" si="1">SUM(H13:H16)</f>
        <v>15000</v>
      </c>
      <c r="I17" s="11">
        <f t="shared" si="1"/>
        <v>65000</v>
      </c>
      <c r="J17" s="11">
        <f t="shared" si="1"/>
        <v>80000</v>
      </c>
      <c r="K17" s="12" t="s">
        <v>170</v>
      </c>
      <c r="L17" s="25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-8000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72000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166500</v>
      </c>
      <c r="K22" s="88"/>
      <c r="L22" s="88"/>
    </row>
    <row r="23" spans="1:14" ht="15" customHeight="1" x14ac:dyDescent="0.25">
      <c r="A23" s="89" t="s">
        <v>167</v>
      </c>
      <c r="B23" s="90"/>
      <c r="C23" s="90"/>
      <c r="D23" s="90"/>
      <c r="E23" s="90"/>
      <c r="F23" s="90"/>
      <c r="G23" s="90"/>
      <c r="H23" s="90"/>
      <c r="I23" s="91"/>
      <c r="J23" s="11">
        <f>SUM(J19:J22)</f>
        <v>297000</v>
      </c>
      <c r="K23" s="109"/>
      <c r="L23" s="109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</row>
    <row r="30" spans="1:14" x14ac:dyDescent="0.25">
      <c r="J30" s="16"/>
    </row>
  </sheetData>
  <mergeCells count="23">
    <mergeCell ref="A23:I23"/>
    <mergeCell ref="K23:L23"/>
    <mergeCell ref="A24:L24"/>
    <mergeCell ref="A26:C26"/>
    <mergeCell ref="E26:L26"/>
    <mergeCell ref="A21:I21"/>
    <mergeCell ref="K21:L21"/>
    <mergeCell ref="A22:I22"/>
    <mergeCell ref="K22:L22"/>
    <mergeCell ref="A17:D17"/>
    <mergeCell ref="A18:I18"/>
    <mergeCell ref="K18:L18"/>
    <mergeCell ref="A19:I19"/>
    <mergeCell ref="K19:L19"/>
    <mergeCell ref="A20:I20"/>
    <mergeCell ref="K20:L20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0"/>
  <sheetViews>
    <sheetView view="pageLayout" zoomScaleNormal="100" workbookViewId="0">
      <selection activeCell="H30" sqref="H30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171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125650</v>
      </c>
      <c r="G13" s="5">
        <v>25650</v>
      </c>
      <c r="H13" s="5">
        <v>50000</v>
      </c>
      <c r="I13" s="5"/>
      <c r="J13" s="5">
        <f>SUM(H13:I13)</f>
        <v>50000</v>
      </c>
      <c r="K13" s="12" t="s">
        <v>173</v>
      </c>
      <c r="L13" s="42" t="s">
        <v>56</v>
      </c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201000</v>
      </c>
      <c r="G14" s="5">
        <v>21000</v>
      </c>
      <c r="H14" s="5">
        <v>30000</v>
      </c>
      <c r="I14" s="5"/>
      <c r="J14" s="5">
        <f t="shared" ref="J14:J16" si="0">SUM(H14:I14)</f>
        <v>30000</v>
      </c>
      <c r="K14" s="12" t="s">
        <v>174</v>
      </c>
      <c r="L14" s="42" t="s">
        <v>41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68400</v>
      </c>
      <c r="G15" s="5">
        <v>17400</v>
      </c>
      <c r="H15" s="5">
        <v>15000</v>
      </c>
      <c r="I15" s="5"/>
      <c r="J15" s="5">
        <f t="shared" si="0"/>
        <v>15000</v>
      </c>
      <c r="K15" s="12" t="s">
        <v>174</v>
      </c>
      <c r="L15" s="42" t="s">
        <v>56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55000</v>
      </c>
      <c r="G16" s="5">
        <v>15000</v>
      </c>
      <c r="H16" s="5"/>
      <c r="I16" s="5"/>
      <c r="J16" s="5">
        <f t="shared" si="0"/>
        <v>0</v>
      </c>
      <c r="K16" s="12"/>
      <c r="L16" s="46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450050</v>
      </c>
      <c r="G17" s="11">
        <f>SUM(G13:G16)</f>
        <v>79050</v>
      </c>
      <c r="H17" s="11">
        <f t="shared" ref="H17:J17" si="1">SUM(H13:H16)</f>
        <v>95000</v>
      </c>
      <c r="I17" s="11">
        <f t="shared" si="1"/>
        <v>0</v>
      </c>
      <c r="J17" s="11">
        <f t="shared" si="1"/>
        <v>95000</v>
      </c>
      <c r="K17" s="12" t="s">
        <v>175</v>
      </c>
      <c r="L17" s="25"/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-9500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85500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112500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4" ht="15" customHeight="1" x14ac:dyDescent="0.25">
      <c r="A23" s="89" t="s">
        <v>172</v>
      </c>
      <c r="B23" s="90"/>
      <c r="C23" s="90"/>
      <c r="D23" s="90"/>
      <c r="E23" s="90"/>
      <c r="F23" s="90"/>
      <c r="G23" s="90"/>
      <c r="H23" s="90"/>
      <c r="I23" s="91"/>
      <c r="J23" s="11">
        <f>SUM(J19:J22)</f>
        <v>256500</v>
      </c>
      <c r="K23" s="109"/>
      <c r="L23" s="109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</row>
    <row r="30" spans="1:14" x14ac:dyDescent="0.25">
      <c r="H30" s="16"/>
    </row>
  </sheetData>
  <mergeCells count="23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4:L24"/>
    <mergeCell ref="A26:C26"/>
    <mergeCell ref="E26:L26"/>
    <mergeCell ref="A21:I21"/>
    <mergeCell ref="K21:L21"/>
    <mergeCell ref="A22:I22"/>
    <mergeCell ref="K22:L22"/>
    <mergeCell ref="A23:I23"/>
    <mergeCell ref="K23:L23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0"/>
  <sheetViews>
    <sheetView view="pageLayout" zoomScaleNormal="100" workbookViewId="0">
      <selection activeCell="G30" sqref="G30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176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125650</v>
      </c>
      <c r="G13" s="5">
        <v>25650</v>
      </c>
      <c r="H13" s="5"/>
      <c r="I13" s="5"/>
      <c r="J13" s="5">
        <f>SUM(H13:I13)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201000</v>
      </c>
      <c r="G14" s="5">
        <v>21000</v>
      </c>
      <c r="H14" s="5"/>
      <c r="I14" s="5"/>
      <c r="J14" s="5">
        <f t="shared" ref="J14:J16" si="0">SUM(H14:I14)</f>
        <v>0</v>
      </c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68400</v>
      </c>
      <c r="G15" s="5">
        <v>17400</v>
      </c>
      <c r="H15" s="5"/>
      <c r="I15" s="5"/>
      <c r="J15" s="5">
        <f t="shared" si="0"/>
        <v>0</v>
      </c>
      <c r="K15" s="12"/>
      <c r="L15" s="42"/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71500</v>
      </c>
      <c r="G16" s="5">
        <v>16500</v>
      </c>
      <c r="H16" s="5"/>
      <c r="I16" s="5"/>
      <c r="J16" s="5">
        <f t="shared" si="0"/>
        <v>0</v>
      </c>
      <c r="K16" s="12"/>
      <c r="L16" s="46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466550</v>
      </c>
      <c r="G17" s="11">
        <f>SUM(G13:G16)</f>
        <v>80550</v>
      </c>
      <c r="H17" s="11">
        <f t="shared" ref="H17:J17" si="1">SUM(H13:H16)</f>
        <v>0</v>
      </c>
      <c r="I17" s="11">
        <f t="shared" si="1"/>
        <v>0</v>
      </c>
      <c r="J17" s="11">
        <f t="shared" si="1"/>
        <v>0</v>
      </c>
      <c r="K17" s="12" t="s">
        <v>178</v>
      </c>
      <c r="L17" s="25" t="s">
        <v>39</v>
      </c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180450</v>
      </c>
      <c r="K22" s="88"/>
      <c r="L22" s="88"/>
    </row>
    <row r="23" spans="1:14" ht="15" customHeight="1" x14ac:dyDescent="0.25">
      <c r="A23" s="113" t="s">
        <v>177</v>
      </c>
      <c r="B23" s="113"/>
      <c r="C23" s="113"/>
      <c r="D23" s="113"/>
      <c r="E23" s="113"/>
      <c r="F23" s="113"/>
      <c r="G23" s="113"/>
      <c r="H23" s="113"/>
      <c r="I23" s="113"/>
      <c r="J23" s="11">
        <v>-15000</v>
      </c>
      <c r="K23" s="40"/>
      <c r="L23" s="40"/>
    </row>
    <row r="24" spans="1:14" ht="15" customHeight="1" x14ac:dyDescent="0.25">
      <c r="A24" s="113" t="s">
        <v>179</v>
      </c>
      <c r="B24" s="113"/>
      <c r="C24" s="113"/>
      <c r="D24" s="113"/>
      <c r="E24" s="113"/>
      <c r="F24" s="113"/>
      <c r="G24" s="113"/>
      <c r="H24" s="113"/>
      <c r="I24" s="113"/>
      <c r="J24" s="11">
        <f>SUM(J19:J23)</f>
        <v>223950</v>
      </c>
      <c r="K24" s="40"/>
      <c r="L24" s="40"/>
    </row>
    <row r="25" spans="1:14" ht="7.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4" ht="6" customHeight="1" x14ac:dyDescent="0.25">
      <c r="F26" s="16"/>
      <c r="H26" s="16"/>
    </row>
    <row r="27" spans="1:14" ht="15.75" x14ac:dyDescent="0.25">
      <c r="A27" s="106" t="s">
        <v>126</v>
      </c>
      <c r="B27" s="107"/>
      <c r="C27" s="108"/>
      <c r="D27" s="5">
        <v>-25100</v>
      </c>
      <c r="E27" s="77" t="s">
        <v>127</v>
      </c>
      <c r="F27" s="78"/>
      <c r="G27" s="78"/>
      <c r="H27" s="78"/>
      <c r="I27" s="78"/>
      <c r="J27" s="78"/>
      <c r="K27" s="78"/>
      <c r="L27" s="78"/>
    </row>
    <row r="29" spans="1:14" x14ac:dyDescent="0.25">
      <c r="H29" s="16"/>
    </row>
    <row r="30" spans="1:14" x14ac:dyDescent="0.25">
      <c r="G30" s="16"/>
    </row>
  </sheetData>
  <mergeCells count="23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5:L25"/>
    <mergeCell ref="A27:C27"/>
    <mergeCell ref="E27:L27"/>
    <mergeCell ref="A21:I21"/>
    <mergeCell ref="K21:L21"/>
    <mergeCell ref="A22:I22"/>
    <mergeCell ref="K22:L22"/>
    <mergeCell ref="A23:I23"/>
    <mergeCell ref="A24:I24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8"/>
  <sheetViews>
    <sheetView view="pageLayout" zoomScaleNormal="100"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180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180650</v>
      </c>
      <c r="G13" s="5">
        <v>30650</v>
      </c>
      <c r="H13" s="5">
        <v>50000</v>
      </c>
      <c r="I13" s="5"/>
      <c r="J13" s="5">
        <f>SUM(H13:I13)</f>
        <v>50000</v>
      </c>
      <c r="K13" s="12" t="s">
        <v>184</v>
      </c>
      <c r="L13" s="42" t="s">
        <v>56</v>
      </c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234000</v>
      </c>
      <c r="G14" s="5">
        <v>24000</v>
      </c>
      <c r="H14" s="5"/>
      <c r="I14" s="5"/>
      <c r="J14" s="5">
        <f t="shared" ref="J14:J17" si="0">SUM(H14:I14)</f>
        <v>0</v>
      </c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84900</v>
      </c>
      <c r="G15" s="5">
        <v>18900</v>
      </c>
      <c r="H15" s="5">
        <v>15000</v>
      </c>
      <c r="I15" s="5">
        <v>40000</v>
      </c>
      <c r="J15" s="5">
        <f t="shared" si="0"/>
        <v>55000</v>
      </c>
      <c r="K15" s="12" t="s">
        <v>183</v>
      </c>
      <c r="L15" s="42" t="s">
        <v>181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88000</v>
      </c>
      <c r="G16" s="5">
        <v>18000</v>
      </c>
      <c r="H16" s="5">
        <v>15000</v>
      </c>
      <c r="I16" s="5">
        <v>15000</v>
      </c>
      <c r="J16" s="5">
        <f t="shared" si="0"/>
        <v>30000</v>
      </c>
      <c r="K16" s="12" t="s">
        <v>182</v>
      </c>
      <c r="L16" s="42" t="s">
        <v>141</v>
      </c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587550</v>
      </c>
      <c r="G17" s="11">
        <f>SUM(G13:G16)</f>
        <v>91550</v>
      </c>
      <c r="H17" s="11">
        <f t="shared" ref="H17:I17" si="1">SUM(H13:H16)</f>
        <v>80000</v>
      </c>
      <c r="I17" s="11">
        <f t="shared" si="1"/>
        <v>55000</v>
      </c>
      <c r="J17" s="11">
        <f t="shared" si="0"/>
        <v>135000</v>
      </c>
      <c r="K17" s="12" t="s">
        <v>185</v>
      </c>
      <c r="L17" s="25" t="s">
        <v>39</v>
      </c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-13500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121500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117000</v>
      </c>
      <c r="K22" s="88"/>
      <c r="L22" s="88"/>
    </row>
    <row r="23" spans="1:14" ht="15" customHeight="1" x14ac:dyDescent="0.25">
      <c r="A23" s="113" t="s">
        <v>188</v>
      </c>
      <c r="B23" s="113"/>
      <c r="C23" s="113"/>
      <c r="D23" s="113"/>
      <c r="E23" s="113"/>
      <c r="F23" s="113"/>
      <c r="G23" s="113"/>
      <c r="H23" s="113"/>
      <c r="I23" s="113"/>
      <c r="J23" s="11">
        <f>SUM(J19:J22)</f>
        <v>297000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4:L24"/>
    <mergeCell ref="A26:C26"/>
    <mergeCell ref="E26:L26"/>
    <mergeCell ref="A21:I21"/>
    <mergeCell ref="K21:L21"/>
    <mergeCell ref="A22:I22"/>
    <mergeCell ref="K22:L22"/>
    <mergeCell ref="A23:I23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9"/>
  <sheetViews>
    <sheetView view="pageLayout" zoomScaleNormal="100"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186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180650</v>
      </c>
      <c r="G13" s="5">
        <v>30650</v>
      </c>
      <c r="H13" s="5">
        <v>50000</v>
      </c>
      <c r="I13" s="5"/>
      <c r="J13" s="5">
        <f>SUM(H13:I13)</f>
        <v>50000</v>
      </c>
      <c r="K13" s="12" t="s">
        <v>190</v>
      </c>
      <c r="L13" s="42" t="s">
        <v>41</v>
      </c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267000</v>
      </c>
      <c r="G14" s="5">
        <v>27000</v>
      </c>
      <c r="H14" s="5">
        <v>30000</v>
      </c>
      <c r="I14" s="5"/>
      <c r="J14" s="5">
        <f t="shared" ref="J14:J17" si="0">SUM(H14:I14)</f>
        <v>30000</v>
      </c>
      <c r="K14" s="12" t="s">
        <v>191</v>
      </c>
      <c r="L14" s="42" t="s">
        <v>41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44900</v>
      </c>
      <c r="G15" s="5">
        <v>18900</v>
      </c>
      <c r="H15" s="5">
        <v>15000</v>
      </c>
      <c r="I15" s="5"/>
      <c r="J15" s="5">
        <f t="shared" si="0"/>
        <v>15000</v>
      </c>
      <c r="K15" s="12" t="s">
        <v>189</v>
      </c>
      <c r="L15" s="42" t="s">
        <v>56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73000</v>
      </c>
      <c r="G16" s="5">
        <v>18000</v>
      </c>
      <c r="H16" s="5"/>
      <c r="I16" s="5"/>
      <c r="J16" s="5">
        <f t="shared" si="0"/>
        <v>0</v>
      </c>
      <c r="K16" s="12"/>
      <c r="L16" s="4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565550</v>
      </c>
      <c r="G17" s="11">
        <f>SUM(G13:G16)</f>
        <v>94550</v>
      </c>
      <c r="H17" s="11">
        <f>SUM(H13:H16)</f>
        <v>95000</v>
      </c>
      <c r="I17" s="11">
        <f>SUM(I13:I16)</f>
        <v>0</v>
      </c>
      <c r="J17" s="11">
        <f t="shared" si="0"/>
        <v>95000</v>
      </c>
      <c r="K17" s="12" t="s">
        <v>192</v>
      </c>
      <c r="L17" s="25" t="s">
        <v>39</v>
      </c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-9500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85500</v>
      </c>
      <c r="K19" s="88"/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135000</v>
      </c>
      <c r="K22" s="88"/>
      <c r="L22" s="88"/>
    </row>
    <row r="23" spans="1:14" ht="15.75" x14ac:dyDescent="0.25">
      <c r="A23" s="60" t="s">
        <v>187</v>
      </c>
      <c r="B23" s="60"/>
      <c r="C23" s="60"/>
      <c r="D23" s="60"/>
      <c r="E23" s="60"/>
      <c r="F23" s="60"/>
      <c r="G23" s="60"/>
      <c r="H23" s="60"/>
      <c r="I23" s="60"/>
      <c r="J23" s="11">
        <v>-15000</v>
      </c>
      <c r="K23" s="17"/>
      <c r="L23" s="17"/>
    </row>
    <row r="24" spans="1:14" ht="15" customHeight="1" x14ac:dyDescent="0.25">
      <c r="A24" s="113" t="s">
        <v>193</v>
      </c>
      <c r="B24" s="113"/>
      <c r="C24" s="113"/>
      <c r="D24" s="113"/>
      <c r="E24" s="113"/>
      <c r="F24" s="113"/>
      <c r="G24" s="113"/>
      <c r="H24" s="113"/>
      <c r="I24" s="113"/>
      <c r="J24" s="11">
        <f>SUM(J19:J23)</f>
        <v>264000</v>
      </c>
      <c r="K24" s="40"/>
      <c r="L24" s="40"/>
    </row>
    <row r="25" spans="1:14" ht="7.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4" ht="6" customHeight="1" x14ac:dyDescent="0.25">
      <c r="F26" s="16"/>
      <c r="H26" s="16"/>
    </row>
    <row r="27" spans="1:14" ht="15.75" x14ac:dyDescent="0.25">
      <c r="A27" s="106" t="s">
        <v>126</v>
      </c>
      <c r="B27" s="107"/>
      <c r="C27" s="108"/>
      <c r="D27" s="5">
        <v>-25100</v>
      </c>
      <c r="E27" s="77" t="s">
        <v>127</v>
      </c>
      <c r="F27" s="78"/>
      <c r="G27" s="78"/>
      <c r="H27" s="78"/>
      <c r="I27" s="78"/>
      <c r="J27" s="78"/>
      <c r="K27" s="78"/>
      <c r="L27" s="78"/>
    </row>
    <row r="29" spans="1:14" x14ac:dyDescent="0.25">
      <c r="H29" s="16"/>
      <c r="J29" s="16"/>
    </row>
  </sheetData>
  <mergeCells count="23">
    <mergeCell ref="A27:C27"/>
    <mergeCell ref="E27:L27"/>
    <mergeCell ref="A21:I21"/>
    <mergeCell ref="K21:L21"/>
    <mergeCell ref="A22:I22"/>
    <mergeCell ref="K22:L22"/>
    <mergeCell ref="A24:I24"/>
    <mergeCell ref="A25:L25"/>
    <mergeCell ref="A23:I23"/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8"/>
  <sheetViews>
    <sheetView view="pageLayout" zoomScaleNormal="100" workbookViewId="0">
      <selection activeCell="H33" sqref="H33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194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185650</v>
      </c>
      <c r="G13" s="5">
        <v>35650</v>
      </c>
      <c r="H13" s="5"/>
      <c r="I13" s="5"/>
      <c r="J13" s="5"/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267000</v>
      </c>
      <c r="G14" s="5">
        <v>27000</v>
      </c>
      <c r="H14" s="5"/>
      <c r="I14" s="5"/>
      <c r="J14" s="5"/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44900</v>
      </c>
      <c r="G15" s="5">
        <v>18900</v>
      </c>
      <c r="H15" s="5">
        <v>15000</v>
      </c>
      <c r="I15" s="5"/>
      <c r="J15" s="5">
        <v>15000</v>
      </c>
      <c r="K15" s="12" t="s">
        <v>197</v>
      </c>
      <c r="L15" s="42" t="s">
        <v>56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89500</v>
      </c>
      <c r="G16" s="5">
        <v>19500</v>
      </c>
      <c r="H16" s="5">
        <v>15000</v>
      </c>
      <c r="I16" s="5">
        <v>15000</v>
      </c>
      <c r="J16" s="5">
        <v>30000</v>
      </c>
      <c r="K16" s="12" t="s">
        <v>196</v>
      </c>
      <c r="L16" s="42" t="s">
        <v>56</v>
      </c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587050</v>
      </c>
      <c r="G17" s="11"/>
      <c r="H17" s="11">
        <f t="shared" ref="H17:J17" si="0">SUM(H13:H16)</f>
        <v>30000</v>
      </c>
      <c r="I17" s="11">
        <f t="shared" si="0"/>
        <v>15000</v>
      </c>
      <c r="J17" s="11">
        <f t="shared" si="0"/>
        <v>45000</v>
      </c>
      <c r="K17" s="12" t="s">
        <v>199</v>
      </c>
      <c r="L17" s="25"/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-4500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40500</v>
      </c>
      <c r="K19" s="88" t="s">
        <v>198</v>
      </c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121500</v>
      </c>
      <c r="K22" s="88"/>
      <c r="L22" s="88"/>
    </row>
    <row r="23" spans="1:14" ht="15" customHeight="1" x14ac:dyDescent="0.25">
      <c r="A23" s="113" t="s">
        <v>195</v>
      </c>
      <c r="B23" s="113"/>
      <c r="C23" s="113"/>
      <c r="D23" s="113"/>
      <c r="E23" s="113"/>
      <c r="F23" s="113"/>
      <c r="G23" s="113"/>
      <c r="H23" s="113"/>
      <c r="I23" s="113"/>
      <c r="J23" s="11">
        <f>SUM(J19:J22)</f>
        <v>220500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4:L24"/>
    <mergeCell ref="A26:C26"/>
    <mergeCell ref="E26:L26"/>
    <mergeCell ref="A21:I21"/>
    <mergeCell ref="K21:L21"/>
    <mergeCell ref="A22:I22"/>
    <mergeCell ref="K22:L22"/>
    <mergeCell ref="A23:I23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9"/>
  <sheetViews>
    <sheetView view="pageLayout" zoomScaleNormal="100" workbookViewId="0">
      <selection activeCell="J28" sqref="J28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200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240650</v>
      </c>
      <c r="G13" s="5">
        <v>40650</v>
      </c>
      <c r="H13" s="5"/>
      <c r="I13" s="5"/>
      <c r="J13" s="5">
        <f>SUM(H13:I13)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300000</v>
      </c>
      <c r="G14" s="5">
        <v>30000</v>
      </c>
      <c r="H14" s="5"/>
      <c r="I14" s="5"/>
      <c r="J14" s="5">
        <f t="shared" ref="J14:J16" si="0">SUM(H14:I14)</f>
        <v>0</v>
      </c>
      <c r="K14" s="12"/>
      <c r="L14" s="4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44900</v>
      </c>
      <c r="G15" s="5">
        <v>18900</v>
      </c>
      <c r="H15" s="5">
        <v>15000</v>
      </c>
      <c r="I15" s="5"/>
      <c r="J15" s="5">
        <f t="shared" si="0"/>
        <v>15000</v>
      </c>
      <c r="K15" s="12" t="s">
        <v>203</v>
      </c>
      <c r="L15" s="42" t="s">
        <v>56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74500</v>
      </c>
      <c r="G16" s="5">
        <v>19500</v>
      </c>
      <c r="H16" s="5">
        <v>15000</v>
      </c>
      <c r="I16" s="5">
        <v>15000</v>
      </c>
      <c r="J16" s="5">
        <f t="shared" si="0"/>
        <v>30000</v>
      </c>
      <c r="K16" s="12" t="s">
        <v>202</v>
      </c>
      <c r="L16" s="42" t="s">
        <v>56</v>
      </c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660050</v>
      </c>
      <c r="G17" s="11"/>
      <c r="H17" s="11">
        <f t="shared" ref="H17:J17" si="1">SUM(H13:H16)</f>
        <v>30000</v>
      </c>
      <c r="I17" s="11">
        <f t="shared" si="1"/>
        <v>15000</v>
      </c>
      <c r="J17" s="11">
        <f t="shared" si="1"/>
        <v>45000</v>
      </c>
      <c r="K17" s="12" t="s">
        <v>204</v>
      </c>
      <c r="L17" s="25" t="s">
        <v>39</v>
      </c>
      <c r="M17" s="16"/>
    </row>
    <row r="18" spans="1:14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1">
        <f>-J17*0.1</f>
        <v>-4500</v>
      </c>
      <c r="K18" s="88"/>
      <c r="L18" s="88"/>
    </row>
    <row r="19" spans="1:14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11">
        <f>SUM(J17:J18)</f>
        <v>40500</v>
      </c>
      <c r="K19" s="88" t="s">
        <v>198</v>
      </c>
      <c r="L19" s="88"/>
      <c r="N19" s="16"/>
    </row>
    <row r="20" spans="1:14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11">
        <v>45000</v>
      </c>
      <c r="K20" s="88"/>
      <c r="L20" s="88"/>
    </row>
    <row r="21" spans="1:14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11">
        <v>13500</v>
      </c>
      <c r="K21" s="88"/>
      <c r="L21" s="88"/>
    </row>
    <row r="22" spans="1:14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11">
        <v>90000</v>
      </c>
      <c r="K22" s="88"/>
      <c r="L22" s="88"/>
    </row>
    <row r="23" spans="1:14" ht="15" customHeight="1" x14ac:dyDescent="0.25">
      <c r="A23" s="113" t="s">
        <v>201</v>
      </c>
      <c r="B23" s="113"/>
      <c r="C23" s="113"/>
      <c r="D23" s="113"/>
      <c r="E23" s="113"/>
      <c r="F23" s="113"/>
      <c r="G23" s="113"/>
      <c r="H23" s="113"/>
      <c r="I23" s="113"/>
      <c r="J23" s="11">
        <f>SUM(J19:J22)</f>
        <v>189000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  <row r="29" spans="1:14" x14ac:dyDescent="0.25">
      <c r="J29" s="16"/>
    </row>
  </sheetData>
  <mergeCells count="22">
    <mergeCell ref="A26:C26"/>
    <mergeCell ref="E26:L26"/>
    <mergeCell ref="A21:I21"/>
    <mergeCell ref="K21:L21"/>
    <mergeCell ref="A22:I22"/>
    <mergeCell ref="K22:L22"/>
    <mergeCell ref="A23:I23"/>
    <mergeCell ref="A24:L24"/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showWhiteSpace="0" view="pageLayout" topLeftCell="A8" zoomScaleNormal="100" workbookViewId="0">
      <selection activeCell="D37" sqref="D37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4" t="s">
        <v>68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2" ht="18.75" x14ac:dyDescent="0.3">
      <c r="D6" s="24" t="s">
        <v>16</v>
      </c>
      <c r="E6" s="24"/>
      <c r="F6" s="55" t="s">
        <v>17</v>
      </c>
      <c r="G6" s="55"/>
      <c r="H6" s="55"/>
      <c r="I6" s="55" t="s">
        <v>18</v>
      </c>
      <c r="J6" s="55"/>
      <c r="K6" s="7"/>
    </row>
    <row r="7" spans="1:12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56" t="s">
        <v>34</v>
      </c>
      <c r="D9" s="56"/>
      <c r="E9" s="56"/>
      <c r="F9" s="56" t="s">
        <v>35</v>
      </c>
      <c r="G9" s="56"/>
      <c r="H9" s="56"/>
      <c r="I9" s="56" t="s">
        <v>36</v>
      </c>
      <c r="J9" s="56"/>
      <c r="K9" s="7"/>
    </row>
    <row r="10" spans="1:12" ht="18" customHeight="1" x14ac:dyDescent="0.35">
      <c r="C10" s="56" t="s">
        <v>37</v>
      </c>
      <c r="D10" s="56"/>
      <c r="E10" s="56"/>
      <c r="F10" s="56" t="s">
        <v>38</v>
      </c>
      <c r="G10" s="56"/>
      <c r="H10" s="56"/>
      <c r="I10" s="56"/>
      <c r="J10" s="56"/>
    </row>
    <row r="11" spans="1:12" ht="4.5" customHeight="1" x14ac:dyDescent="0.35">
      <c r="C11" s="15"/>
      <c r="D11" s="15"/>
      <c r="E11" s="15"/>
      <c r="F11" s="15"/>
      <c r="G11" s="15"/>
      <c r="H11" s="15"/>
      <c r="I11" s="15"/>
      <c r="J11" s="15"/>
    </row>
    <row r="12" spans="1:12" ht="17.25" customHeight="1" x14ac:dyDescent="0.35">
      <c r="E12" s="13" t="s">
        <v>19</v>
      </c>
      <c r="F12" s="27"/>
      <c r="G12" s="13"/>
      <c r="J12" s="16"/>
    </row>
    <row r="13" spans="1:12" ht="15.75" x14ac:dyDescent="0.25">
      <c r="A13" s="1" t="s">
        <v>0</v>
      </c>
      <c r="B13" s="19" t="s">
        <v>1</v>
      </c>
      <c r="C13" s="4" t="s">
        <v>10</v>
      </c>
      <c r="D13" s="19" t="s">
        <v>9</v>
      </c>
      <c r="E13" s="19" t="s">
        <v>2</v>
      </c>
      <c r="F13" s="19" t="s">
        <v>3</v>
      </c>
      <c r="G13" s="3" t="s">
        <v>33</v>
      </c>
      <c r="H13" s="14" t="s">
        <v>8</v>
      </c>
      <c r="I13" s="19" t="s">
        <v>5</v>
      </c>
      <c r="J13" s="3" t="s">
        <v>4</v>
      </c>
      <c r="K13" s="19" t="s">
        <v>7</v>
      </c>
      <c r="L13" s="10" t="s">
        <v>30</v>
      </c>
    </row>
    <row r="14" spans="1:12" ht="18.75" customHeight="1" x14ac:dyDescent="0.25">
      <c r="A14" s="2">
        <v>1</v>
      </c>
      <c r="B14" s="8" t="s">
        <v>22</v>
      </c>
      <c r="C14" s="2" t="s">
        <v>26</v>
      </c>
      <c r="D14" s="9" t="s">
        <v>23</v>
      </c>
      <c r="E14" s="5">
        <v>25000</v>
      </c>
      <c r="F14" s="5">
        <v>101500</v>
      </c>
      <c r="G14" s="5">
        <v>81500</v>
      </c>
      <c r="H14" s="5">
        <v>25000</v>
      </c>
      <c r="I14" s="5">
        <v>20000</v>
      </c>
      <c r="J14" s="5">
        <f>H14+I14</f>
        <v>45000</v>
      </c>
      <c r="K14" s="12" t="s">
        <v>71</v>
      </c>
      <c r="L14" s="21" t="s">
        <v>72</v>
      </c>
    </row>
    <row r="15" spans="1:12" ht="18.75" customHeight="1" x14ac:dyDescent="0.25">
      <c r="A15" s="2">
        <v>2</v>
      </c>
      <c r="B15" s="8" t="s">
        <v>20</v>
      </c>
      <c r="C15" s="2" t="s">
        <v>28</v>
      </c>
      <c r="D15" s="9" t="s">
        <v>21</v>
      </c>
      <c r="E15" s="5">
        <v>25000</v>
      </c>
      <c r="F15" s="5">
        <v>184700</v>
      </c>
      <c r="G15" s="5">
        <v>46700</v>
      </c>
      <c r="H15" s="5">
        <v>25000</v>
      </c>
      <c r="I15" s="5">
        <v>92000</v>
      </c>
      <c r="J15" s="5">
        <f>H15+I15</f>
        <v>117000</v>
      </c>
      <c r="K15" s="12" t="s">
        <v>82</v>
      </c>
      <c r="L15" s="2" t="s">
        <v>81</v>
      </c>
    </row>
    <row r="16" spans="1:12" ht="18.75" customHeight="1" x14ac:dyDescent="0.25">
      <c r="A16" s="2">
        <v>3</v>
      </c>
      <c r="B16" s="8" t="s">
        <v>25</v>
      </c>
      <c r="C16" s="2" t="s">
        <v>31</v>
      </c>
      <c r="D16" s="9" t="s">
        <v>51</v>
      </c>
      <c r="E16" s="5">
        <v>30000</v>
      </c>
      <c r="F16" s="5">
        <v>149150</v>
      </c>
      <c r="G16" s="5">
        <v>55350</v>
      </c>
      <c r="H16" s="5"/>
      <c r="I16" s="5">
        <v>92000</v>
      </c>
      <c r="J16" s="5">
        <f t="shared" ref="J16:J18" si="0">H16+I16</f>
        <v>92000</v>
      </c>
      <c r="L16" s="28" t="s">
        <v>69</v>
      </c>
    </row>
    <row r="17" spans="1:14" ht="18.75" customHeight="1" x14ac:dyDescent="0.25">
      <c r="A17" s="2">
        <v>4</v>
      </c>
      <c r="B17" s="8" t="s">
        <v>24</v>
      </c>
      <c r="C17" s="2" t="s">
        <v>29</v>
      </c>
      <c r="D17" s="9" t="s">
        <v>57</v>
      </c>
      <c r="E17" s="5">
        <v>15000</v>
      </c>
      <c r="F17" s="5">
        <v>32900</v>
      </c>
      <c r="G17" s="5">
        <v>6900</v>
      </c>
      <c r="H17" s="5">
        <v>15000</v>
      </c>
      <c r="I17" s="5"/>
      <c r="J17" s="5">
        <f t="shared" si="0"/>
        <v>15000</v>
      </c>
      <c r="K17" s="12" t="s">
        <v>79</v>
      </c>
      <c r="L17" s="22" t="s">
        <v>56</v>
      </c>
    </row>
    <row r="18" spans="1:14" ht="18.75" customHeight="1" x14ac:dyDescent="0.25">
      <c r="A18" s="2">
        <v>5</v>
      </c>
      <c r="B18" s="8" t="s">
        <v>55</v>
      </c>
      <c r="C18" s="2" t="s">
        <v>52</v>
      </c>
      <c r="D18" s="9" t="s">
        <v>53</v>
      </c>
      <c r="E18" s="5">
        <v>15000</v>
      </c>
      <c r="F18" s="5">
        <v>51000</v>
      </c>
      <c r="G18" s="5">
        <v>6000</v>
      </c>
      <c r="H18" s="5">
        <v>15000</v>
      </c>
      <c r="I18" s="5">
        <v>10000</v>
      </c>
      <c r="J18" s="5">
        <f t="shared" si="0"/>
        <v>25000</v>
      </c>
      <c r="K18" s="12" t="s">
        <v>70</v>
      </c>
      <c r="L18" s="22" t="s">
        <v>56</v>
      </c>
    </row>
    <row r="19" spans="1:14" ht="18.75" customHeight="1" x14ac:dyDescent="0.25">
      <c r="A19" s="57" t="s">
        <v>6</v>
      </c>
      <c r="B19" s="57"/>
      <c r="C19" s="57"/>
      <c r="D19" s="57"/>
      <c r="E19" s="11">
        <f>SUM(E14:E17)</f>
        <v>95000</v>
      </c>
      <c r="F19" s="11">
        <f>SUM(F14:F18)</f>
        <v>519250</v>
      </c>
      <c r="G19" s="11">
        <f>SUM(G14:G18)</f>
        <v>196450</v>
      </c>
      <c r="H19" s="11">
        <f>SUM(H14:H18)</f>
        <v>80000</v>
      </c>
      <c r="I19" s="11">
        <f t="shared" ref="I19:J19" si="1">SUM(I14:I18)</f>
        <v>214000</v>
      </c>
      <c r="J19" s="11">
        <f t="shared" si="1"/>
        <v>294000</v>
      </c>
      <c r="K19" s="23" t="s">
        <v>84</v>
      </c>
      <c r="L19" s="25" t="s">
        <v>39</v>
      </c>
    </row>
    <row r="20" spans="1:14" ht="15.75" x14ac:dyDescent="0.25">
      <c r="A20" s="58" t="s">
        <v>32</v>
      </c>
      <c r="B20" s="58"/>
      <c r="C20" s="58"/>
      <c r="D20" s="58"/>
      <c r="E20" s="58"/>
      <c r="F20" s="58"/>
      <c r="G20" s="58"/>
      <c r="H20" s="58"/>
      <c r="I20" s="58"/>
      <c r="J20" s="5">
        <f>-J19*0.1</f>
        <v>-29400</v>
      </c>
      <c r="L20" s="16"/>
    </row>
    <row r="21" spans="1:14" ht="15.75" x14ac:dyDescent="0.25">
      <c r="A21" s="51" t="s">
        <v>42</v>
      </c>
      <c r="B21" s="52"/>
      <c r="C21" s="52"/>
      <c r="D21" s="52"/>
      <c r="E21" s="52"/>
      <c r="F21" s="52"/>
      <c r="G21" s="52"/>
      <c r="H21" s="52"/>
      <c r="I21" s="53"/>
      <c r="J21" s="5">
        <f>J19+J20</f>
        <v>264600</v>
      </c>
      <c r="L21" s="16"/>
      <c r="N21" s="16"/>
    </row>
    <row r="22" spans="1:14" ht="15.75" x14ac:dyDescent="0.25">
      <c r="A22" s="51" t="s">
        <v>43</v>
      </c>
      <c r="B22" s="52"/>
      <c r="C22" s="52"/>
      <c r="D22" s="52"/>
      <c r="E22" s="52"/>
      <c r="F22" s="52"/>
      <c r="G22" s="52"/>
      <c r="H22" s="52"/>
      <c r="I22" s="53"/>
      <c r="J22" s="5">
        <v>28800</v>
      </c>
      <c r="L22" s="16"/>
    </row>
    <row r="23" spans="1:14" ht="15.75" x14ac:dyDescent="0.25">
      <c r="A23" s="60" t="s">
        <v>44</v>
      </c>
      <c r="B23" s="60"/>
      <c r="C23" s="60"/>
      <c r="D23" s="60"/>
      <c r="E23" s="60"/>
      <c r="F23" s="60"/>
      <c r="G23" s="60"/>
      <c r="H23" s="60"/>
      <c r="I23" s="60"/>
      <c r="J23" s="5">
        <v>13500</v>
      </c>
      <c r="L23" s="17"/>
    </row>
    <row r="24" spans="1:14" ht="15.75" x14ac:dyDescent="0.25">
      <c r="A24" s="60" t="s">
        <v>45</v>
      </c>
      <c r="B24" s="60"/>
      <c r="C24" s="60"/>
      <c r="D24" s="60"/>
      <c r="E24" s="60"/>
      <c r="F24" s="60"/>
      <c r="G24" s="60"/>
      <c r="H24" s="60"/>
      <c r="I24" s="60"/>
      <c r="J24" s="5">
        <v>81000</v>
      </c>
      <c r="L24" s="17"/>
    </row>
    <row r="25" spans="1:14" ht="15.75" x14ac:dyDescent="0.25">
      <c r="A25" s="60" t="s">
        <v>46</v>
      </c>
      <c r="B25" s="60"/>
      <c r="C25" s="60"/>
      <c r="D25" s="60"/>
      <c r="E25" s="60"/>
      <c r="F25" s="60"/>
      <c r="G25" s="60"/>
      <c r="H25" s="60"/>
      <c r="I25" s="60"/>
      <c r="J25" s="11">
        <v>-70000</v>
      </c>
      <c r="L25" s="29"/>
    </row>
    <row r="26" spans="1:14" ht="12.75" customHeight="1" x14ac:dyDescent="0.25">
      <c r="A26" s="83" t="s">
        <v>73</v>
      </c>
      <c r="B26" s="83"/>
      <c r="C26" s="83"/>
      <c r="D26" s="83"/>
      <c r="E26" s="83"/>
      <c r="F26" s="83"/>
      <c r="G26" s="83"/>
      <c r="H26" s="83"/>
      <c r="I26" s="83"/>
      <c r="J26" s="11">
        <f>-81500</f>
        <v>-81500</v>
      </c>
      <c r="L26" s="16"/>
    </row>
    <row r="27" spans="1:14" ht="11.25" customHeight="1" x14ac:dyDescent="0.25">
      <c r="A27" s="83" t="s">
        <v>76</v>
      </c>
      <c r="B27" s="83"/>
      <c r="C27" s="83"/>
      <c r="D27" s="83"/>
      <c r="E27" s="83"/>
      <c r="F27" s="83"/>
      <c r="G27" s="83"/>
      <c r="H27" s="83"/>
      <c r="I27" s="83"/>
      <c r="J27" s="11">
        <v>-45000</v>
      </c>
      <c r="L27" s="16"/>
    </row>
    <row r="28" spans="1:14" ht="11.25" customHeight="1" x14ac:dyDescent="0.25">
      <c r="A28" s="84" t="s">
        <v>78</v>
      </c>
      <c r="B28" s="85"/>
      <c r="C28" s="85"/>
      <c r="D28" s="85"/>
      <c r="E28" s="85"/>
      <c r="F28" s="85"/>
      <c r="G28" s="85"/>
      <c r="H28" s="85"/>
      <c r="I28" s="86"/>
      <c r="J28" s="11">
        <f>SUM(J21:J27)</f>
        <v>191400</v>
      </c>
      <c r="K28" s="87" t="s">
        <v>93</v>
      </c>
      <c r="L28" s="59"/>
    </row>
    <row r="29" spans="1:14" ht="15" customHeight="1" x14ac:dyDescent="0.25">
      <c r="A29" s="83" t="s">
        <v>74</v>
      </c>
      <c r="B29" s="83"/>
      <c r="C29" s="83"/>
      <c r="D29" s="83"/>
      <c r="E29" s="83"/>
      <c r="F29" s="83"/>
      <c r="G29" s="83"/>
      <c r="H29" s="83"/>
      <c r="I29" s="83"/>
      <c r="J29" s="11">
        <v>63465</v>
      </c>
      <c r="K29" s="87" t="s">
        <v>94</v>
      </c>
      <c r="L29" s="59"/>
    </row>
    <row r="30" spans="1:14" ht="13.5" customHeight="1" x14ac:dyDescent="0.25">
      <c r="A30" s="83" t="s">
        <v>75</v>
      </c>
      <c r="B30" s="83"/>
      <c r="C30" s="83"/>
      <c r="D30" s="83"/>
      <c r="E30" s="83"/>
      <c r="F30" s="83"/>
      <c r="G30" s="83"/>
      <c r="H30" s="83"/>
      <c r="I30" s="83"/>
      <c r="J30" s="11">
        <v>45000</v>
      </c>
      <c r="L30" s="16"/>
    </row>
    <row r="31" spans="1:14" ht="12.75" customHeight="1" x14ac:dyDescent="0.25">
      <c r="A31" s="83" t="s">
        <v>77</v>
      </c>
      <c r="B31" s="83"/>
      <c r="C31" s="83"/>
      <c r="D31" s="83"/>
      <c r="E31" s="83"/>
      <c r="F31" s="83"/>
      <c r="G31" s="83"/>
      <c r="H31" s="83"/>
      <c r="I31" s="83"/>
      <c r="J31" s="11">
        <f>J26+J27+J29+J30</f>
        <v>-18035</v>
      </c>
      <c r="L31" s="16"/>
    </row>
    <row r="32" spans="1:14" ht="7.5" customHeight="1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5" ht="15.75" x14ac:dyDescent="0.25">
      <c r="A33" s="70" t="s">
        <v>48</v>
      </c>
      <c r="B33" s="70"/>
      <c r="C33" s="70"/>
      <c r="D33" s="11">
        <v>53945</v>
      </c>
      <c r="E33" s="26"/>
      <c r="F33" s="8" t="s">
        <v>20</v>
      </c>
      <c r="G33" s="30"/>
      <c r="H33" s="2" t="s">
        <v>28</v>
      </c>
      <c r="I33" s="80" t="s">
        <v>21</v>
      </c>
      <c r="J33" s="80"/>
      <c r="K33" s="80"/>
      <c r="L33" s="31"/>
    </row>
    <row r="34" spans="1:15" ht="15.75" x14ac:dyDescent="0.25">
      <c r="A34" s="71" t="s">
        <v>50</v>
      </c>
      <c r="B34" s="72"/>
      <c r="C34" s="73"/>
      <c r="D34" s="5">
        <v>70000</v>
      </c>
      <c r="E34" s="26"/>
      <c r="F34" s="32" t="s">
        <v>80</v>
      </c>
      <c r="G34" s="32"/>
      <c r="H34" s="32"/>
      <c r="I34" s="32"/>
      <c r="J34" s="32"/>
      <c r="K34" s="32"/>
      <c r="L34" s="32"/>
    </row>
    <row r="35" spans="1:15" ht="15.75" x14ac:dyDescent="0.25">
      <c r="A35" s="74" t="s">
        <v>47</v>
      </c>
      <c r="B35" s="75"/>
      <c r="C35" s="76"/>
      <c r="D35" s="5"/>
      <c r="E35" s="77"/>
      <c r="F35" s="78"/>
      <c r="G35" s="78"/>
      <c r="H35" s="78"/>
      <c r="I35" s="78"/>
      <c r="J35" s="78"/>
      <c r="K35" s="78"/>
      <c r="L35" s="78"/>
    </row>
    <row r="36" spans="1:15" ht="18.75" x14ac:dyDescent="0.3">
      <c r="A36" s="79" t="s">
        <v>49</v>
      </c>
      <c r="B36" s="79"/>
      <c r="C36" s="79"/>
      <c r="D36" s="11">
        <f>SUM(D33:D35)</f>
        <v>123945</v>
      </c>
      <c r="E36" s="8" t="s">
        <v>25</v>
      </c>
      <c r="F36" s="2"/>
      <c r="G36" s="9" t="s">
        <v>31</v>
      </c>
      <c r="H36" s="81" t="s">
        <v>83</v>
      </c>
      <c r="I36" s="82"/>
      <c r="J36" s="82"/>
      <c r="K36" s="82"/>
      <c r="L36" s="82"/>
      <c r="M36" s="17"/>
      <c r="O36" s="33"/>
    </row>
    <row r="37" spans="1:15" x14ac:dyDescent="0.25">
      <c r="F37" s="16"/>
      <c r="H37" s="16"/>
    </row>
    <row r="38" spans="1:15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</sheetData>
  <mergeCells count="34">
    <mergeCell ref="A32:L32"/>
    <mergeCell ref="A31:I31"/>
    <mergeCell ref="A28:I28"/>
    <mergeCell ref="K28:L28"/>
    <mergeCell ref="A26:I26"/>
    <mergeCell ref="K29:L29"/>
    <mergeCell ref="A29:I29"/>
    <mergeCell ref="A30:I30"/>
    <mergeCell ref="A27:I27"/>
    <mergeCell ref="A38:L38"/>
    <mergeCell ref="A33:C33"/>
    <mergeCell ref="A34:C34"/>
    <mergeCell ref="A35:C35"/>
    <mergeCell ref="E35:L35"/>
    <mergeCell ref="I33:K33"/>
    <mergeCell ref="H36:L36"/>
    <mergeCell ref="A36:C36"/>
    <mergeCell ref="A24:I24"/>
    <mergeCell ref="A25:I25"/>
    <mergeCell ref="C10:E10"/>
    <mergeCell ref="F10:H10"/>
    <mergeCell ref="I10:J10"/>
    <mergeCell ref="A19:D19"/>
    <mergeCell ref="A20:I20"/>
    <mergeCell ref="A21:I21"/>
    <mergeCell ref="A22:I22"/>
    <mergeCell ref="A23:I23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9"/>
  <sheetViews>
    <sheetView view="pageLayout" zoomScaleNormal="100" workbookViewId="0">
      <selection activeCell="F30" sqref="F30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205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295650</v>
      </c>
      <c r="G13" s="5">
        <v>45650</v>
      </c>
      <c r="H13" s="42"/>
      <c r="I13" s="5"/>
      <c r="J13" s="42">
        <f>SUM(H13:I13)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361150</v>
      </c>
      <c r="G14" s="5">
        <v>93150</v>
      </c>
      <c r="H14" s="42">
        <v>30000</v>
      </c>
      <c r="I14" s="5"/>
      <c r="J14" s="42">
        <f t="shared" ref="J14:J16" si="0">SUM(H14:I14)</f>
        <v>30000</v>
      </c>
      <c r="K14" s="12" t="s">
        <v>207</v>
      </c>
      <c r="L14" s="42" t="s">
        <v>41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44900</v>
      </c>
      <c r="G15" s="5">
        <v>18900</v>
      </c>
      <c r="H15" s="42">
        <v>15000</v>
      </c>
      <c r="I15" s="5"/>
      <c r="J15" s="42">
        <f t="shared" si="0"/>
        <v>15000</v>
      </c>
      <c r="K15" s="12" t="s">
        <v>209</v>
      </c>
      <c r="L15" s="42" t="s">
        <v>111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59500</v>
      </c>
      <c r="G16" s="5">
        <v>19500</v>
      </c>
      <c r="H16" s="42">
        <v>15000</v>
      </c>
      <c r="I16" s="5"/>
      <c r="J16" s="42">
        <f t="shared" si="0"/>
        <v>15000</v>
      </c>
      <c r="K16" s="12" t="s">
        <v>208</v>
      </c>
      <c r="L16" s="42" t="s">
        <v>56</v>
      </c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761200</v>
      </c>
      <c r="G17" s="11">
        <f t="shared" ref="G17:J17" si="1">SUM(G13:G16)</f>
        <v>177200</v>
      </c>
      <c r="H17" s="47">
        <f t="shared" si="1"/>
        <v>60000</v>
      </c>
      <c r="I17" s="47">
        <f t="shared" si="1"/>
        <v>0</v>
      </c>
      <c r="J17" s="47">
        <f t="shared" si="1"/>
        <v>60000</v>
      </c>
      <c r="K17" s="12" t="s">
        <v>210</v>
      </c>
      <c r="L17" s="25" t="s">
        <v>39</v>
      </c>
      <c r="M17" s="16"/>
    </row>
    <row r="18" spans="1:14" ht="18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8">
        <f>-J17*0.1</f>
        <v>-6000</v>
      </c>
      <c r="K18" s="88"/>
      <c r="L18" s="88"/>
    </row>
    <row r="19" spans="1:14" ht="18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47">
        <f>SUM(J17:J18)</f>
        <v>54000</v>
      </c>
      <c r="K19" s="88" t="s">
        <v>198</v>
      </c>
      <c r="L19" s="88"/>
      <c r="N19" s="16"/>
    </row>
    <row r="20" spans="1:14" ht="18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47">
        <v>45000</v>
      </c>
      <c r="K20" s="88"/>
      <c r="L20" s="88"/>
    </row>
    <row r="21" spans="1:14" ht="18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47">
        <v>13500</v>
      </c>
      <c r="K21" s="88"/>
      <c r="L21" s="88"/>
    </row>
    <row r="22" spans="1:14" ht="18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47">
        <v>135000</v>
      </c>
      <c r="K22" s="88"/>
      <c r="L22" s="88"/>
    </row>
    <row r="23" spans="1:14" ht="15" customHeight="1" x14ac:dyDescent="0.25">
      <c r="A23" s="113" t="s">
        <v>206</v>
      </c>
      <c r="B23" s="113"/>
      <c r="C23" s="113"/>
      <c r="D23" s="113"/>
      <c r="E23" s="113"/>
      <c r="F23" s="113"/>
      <c r="G23" s="113"/>
      <c r="H23" s="113"/>
      <c r="I23" s="113"/>
      <c r="J23" s="47">
        <f>SUM(J19:J22)</f>
        <v>247500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  <row r="29" spans="1:14" x14ac:dyDescent="0.25">
      <c r="F29" s="16"/>
    </row>
  </sheetData>
  <mergeCells count="22">
    <mergeCell ref="A26:C26"/>
    <mergeCell ref="E26:L26"/>
    <mergeCell ref="A21:I21"/>
    <mergeCell ref="K21:L21"/>
    <mergeCell ref="A22:I22"/>
    <mergeCell ref="K22:L22"/>
    <mergeCell ref="A23:I23"/>
    <mergeCell ref="A24:L24"/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8"/>
  <sheetViews>
    <sheetView view="pageLayout" zoomScaleNormal="100" workbookViewId="0">
      <selection activeCell="K18" sqref="K18:L18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211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350650</v>
      </c>
      <c r="G13" s="5">
        <v>50650</v>
      </c>
      <c r="H13" s="42"/>
      <c r="I13" s="5"/>
      <c r="J13" s="42">
        <f>SUM(H13:I13)</f>
        <v>0</v>
      </c>
      <c r="K13" s="12"/>
      <c r="L13" s="4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361150</v>
      </c>
      <c r="G14" s="5">
        <v>93150</v>
      </c>
      <c r="H14" s="42">
        <v>30000</v>
      </c>
      <c r="I14" s="5">
        <v>200000</v>
      </c>
      <c r="J14" s="42">
        <f t="shared" ref="J14:J16" si="0">SUM(H14:I14)</f>
        <v>230000</v>
      </c>
      <c r="K14" s="49" t="s">
        <v>212</v>
      </c>
      <c r="L14" s="46" t="s">
        <v>213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46400</v>
      </c>
      <c r="G15" s="5">
        <v>20400</v>
      </c>
      <c r="H15" s="42">
        <v>15000</v>
      </c>
      <c r="I15" s="5"/>
      <c r="J15" s="42">
        <f t="shared" si="0"/>
        <v>15000</v>
      </c>
      <c r="K15" s="12" t="s">
        <v>214</v>
      </c>
      <c r="L15" s="42" t="s">
        <v>41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59500</v>
      </c>
      <c r="G16" s="5">
        <v>19500</v>
      </c>
      <c r="H16" s="42"/>
      <c r="I16" s="5"/>
      <c r="J16" s="42">
        <f t="shared" si="0"/>
        <v>0</v>
      </c>
      <c r="K16" s="12"/>
      <c r="L16" s="4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817700</v>
      </c>
      <c r="G17" s="11">
        <f t="shared" ref="G17:J17" si="1">SUM(G13:G16)</f>
        <v>183700</v>
      </c>
      <c r="H17" s="50">
        <f t="shared" si="1"/>
        <v>45000</v>
      </c>
      <c r="I17" s="11">
        <f t="shared" si="1"/>
        <v>200000</v>
      </c>
      <c r="J17" s="50">
        <f t="shared" si="1"/>
        <v>245000</v>
      </c>
      <c r="K17" s="12" t="s">
        <v>215</v>
      </c>
      <c r="L17" s="25" t="s">
        <v>39</v>
      </c>
      <c r="M17" s="16"/>
    </row>
    <row r="18" spans="1:14" ht="18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8">
        <f>-J17*0.1</f>
        <v>-24500</v>
      </c>
      <c r="K18" s="88"/>
      <c r="L18" s="88"/>
    </row>
    <row r="19" spans="1:14" ht="18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47">
        <f>SUM(J17:J18)</f>
        <v>220500</v>
      </c>
      <c r="K19" s="88" t="s">
        <v>198</v>
      </c>
      <c r="L19" s="88"/>
      <c r="N19" s="16"/>
    </row>
    <row r="20" spans="1:14" ht="18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47">
        <v>45000</v>
      </c>
      <c r="K20" s="88"/>
      <c r="L20" s="88"/>
    </row>
    <row r="21" spans="1:14" ht="18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47">
        <v>0</v>
      </c>
      <c r="K21" s="88"/>
      <c r="L21" s="88"/>
    </row>
    <row r="22" spans="1:14" ht="18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47">
        <v>162000</v>
      </c>
      <c r="K22" s="88"/>
      <c r="L22" s="88"/>
    </row>
    <row r="23" spans="1:14" ht="15" customHeight="1" x14ac:dyDescent="0.25">
      <c r="A23" s="113" t="s">
        <v>216</v>
      </c>
      <c r="B23" s="113"/>
      <c r="C23" s="113"/>
      <c r="D23" s="113"/>
      <c r="E23" s="113"/>
      <c r="F23" s="113"/>
      <c r="G23" s="113"/>
      <c r="H23" s="113"/>
      <c r="I23" s="113"/>
      <c r="J23" s="47">
        <f>SUM(J19:J22)</f>
        <v>427500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6:C26"/>
    <mergeCell ref="E26:L26"/>
    <mergeCell ref="A21:I21"/>
    <mergeCell ref="K21:L21"/>
    <mergeCell ref="A22:I22"/>
    <mergeCell ref="K22:L22"/>
    <mergeCell ref="A23:I23"/>
    <mergeCell ref="A24:L24"/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8"/>
  <sheetViews>
    <sheetView view="pageLayout" zoomScaleNormal="100" workbookViewId="0">
      <selection activeCell="A24" sqref="A24:L24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217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  <c r="L5" s="16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405650</v>
      </c>
      <c r="G13" s="5">
        <v>55650</v>
      </c>
      <c r="H13" s="42"/>
      <c r="I13" s="5">
        <v>50000</v>
      </c>
      <c r="J13" s="42">
        <f>SUM(H13:I13)</f>
        <v>50000</v>
      </c>
      <c r="K13" s="12"/>
      <c r="L13" s="2" t="s">
        <v>218</v>
      </c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161150</v>
      </c>
      <c r="G14" s="5">
        <v>93150</v>
      </c>
      <c r="H14" s="42">
        <v>30000</v>
      </c>
      <c r="I14" s="5"/>
      <c r="J14" s="42">
        <f t="shared" ref="J14:J16" si="0">SUM(H14:I14)</f>
        <v>30000</v>
      </c>
      <c r="K14" s="49" t="s">
        <v>219</v>
      </c>
      <c r="L14" s="2" t="s">
        <v>41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47900</v>
      </c>
      <c r="G15" s="5">
        <v>21900</v>
      </c>
      <c r="H15" s="42">
        <v>15000</v>
      </c>
      <c r="I15" s="5"/>
      <c r="J15" s="42">
        <f t="shared" si="0"/>
        <v>15000</v>
      </c>
      <c r="K15" s="12" t="s">
        <v>220</v>
      </c>
      <c r="L15" s="2" t="s">
        <v>41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76000</v>
      </c>
      <c r="G16" s="5">
        <v>21000</v>
      </c>
      <c r="H16" s="42"/>
      <c r="I16" s="5"/>
      <c r="J16" s="42">
        <f t="shared" si="0"/>
        <v>0</v>
      </c>
      <c r="K16" s="12"/>
      <c r="L16" s="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690700</v>
      </c>
      <c r="G17" s="11">
        <f t="shared" ref="G17:J17" si="1">SUM(G13:G16)</f>
        <v>191700</v>
      </c>
      <c r="H17" s="47">
        <f t="shared" si="1"/>
        <v>45000</v>
      </c>
      <c r="I17" s="11">
        <f t="shared" si="1"/>
        <v>50000</v>
      </c>
      <c r="J17" s="47">
        <f t="shared" si="1"/>
        <v>95000</v>
      </c>
      <c r="K17" s="12" t="s">
        <v>222</v>
      </c>
      <c r="L17" s="25" t="s">
        <v>39</v>
      </c>
      <c r="M17" s="16"/>
    </row>
    <row r="18" spans="1:14" ht="18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8">
        <f>-J17*0.1</f>
        <v>-9500</v>
      </c>
      <c r="K18" s="88"/>
      <c r="L18" s="88"/>
    </row>
    <row r="19" spans="1:14" ht="18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47">
        <f>SUM(J17:J18)</f>
        <v>85500</v>
      </c>
      <c r="K19" s="88" t="s">
        <v>198</v>
      </c>
      <c r="L19" s="88"/>
      <c r="N19" s="16"/>
    </row>
    <row r="20" spans="1:14" ht="18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47">
        <v>45000</v>
      </c>
      <c r="K20" s="88"/>
      <c r="L20" s="88"/>
    </row>
    <row r="21" spans="1:14" ht="18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47">
        <v>13500</v>
      </c>
      <c r="K21" s="88"/>
      <c r="L21" s="88"/>
    </row>
    <row r="22" spans="1:14" ht="18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47">
        <v>58500</v>
      </c>
      <c r="K22" s="88"/>
      <c r="L22" s="88"/>
    </row>
    <row r="23" spans="1:14" ht="15" customHeight="1" x14ac:dyDescent="0.25">
      <c r="A23" s="113" t="s">
        <v>221</v>
      </c>
      <c r="B23" s="113"/>
      <c r="C23" s="113"/>
      <c r="D23" s="113"/>
      <c r="E23" s="113"/>
      <c r="F23" s="113"/>
      <c r="G23" s="113"/>
      <c r="H23" s="113"/>
      <c r="I23" s="113"/>
      <c r="J23" s="47">
        <f>SUM(J19:J22)</f>
        <v>202500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6:C26"/>
    <mergeCell ref="E26:L26"/>
    <mergeCell ref="A21:I21"/>
    <mergeCell ref="K21:L21"/>
    <mergeCell ref="A22:I22"/>
    <mergeCell ref="K22:L22"/>
    <mergeCell ref="A23:I23"/>
    <mergeCell ref="A24:L24"/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8"/>
  <sheetViews>
    <sheetView view="pageLayout" zoomScaleNormal="100" workbookViewId="0">
      <selection activeCell="K21" sqref="K21:L21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223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  <c r="L5" s="16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  <c r="M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410650</v>
      </c>
      <c r="G13" s="5">
        <v>60650</v>
      </c>
      <c r="H13" s="42"/>
      <c r="I13" s="5"/>
      <c r="J13" s="42">
        <f>SUM(H13:I13)</f>
        <v>0</v>
      </c>
      <c r="K13" s="12"/>
      <c r="L13" s="2"/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161150</v>
      </c>
      <c r="G14" s="5">
        <v>93150</v>
      </c>
      <c r="H14" s="42"/>
      <c r="I14" s="5"/>
      <c r="J14" s="42">
        <f t="shared" ref="J14:J16" si="0">SUM(H14:I14)</f>
        <v>0</v>
      </c>
      <c r="K14" s="49"/>
      <c r="L14" s="2"/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47900</v>
      </c>
      <c r="G15" s="5">
        <v>21900</v>
      </c>
      <c r="H15" s="42">
        <v>15000</v>
      </c>
      <c r="I15" s="5"/>
      <c r="J15" s="42">
        <f t="shared" si="0"/>
        <v>15000</v>
      </c>
      <c r="K15" s="12" t="s">
        <v>228</v>
      </c>
      <c r="L15" s="2" t="s">
        <v>41</v>
      </c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92500</v>
      </c>
      <c r="G16" s="5">
        <v>22500</v>
      </c>
      <c r="H16" s="42"/>
      <c r="I16" s="5"/>
      <c r="J16" s="42">
        <f t="shared" si="0"/>
        <v>0</v>
      </c>
      <c r="K16" s="12"/>
      <c r="L16" s="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712200</v>
      </c>
      <c r="G17" s="11">
        <f t="shared" ref="G17:J17" si="1">SUM(G13:G16)</f>
        <v>198200</v>
      </c>
      <c r="H17" s="47">
        <f t="shared" si="1"/>
        <v>15000</v>
      </c>
      <c r="I17" s="11">
        <f t="shared" si="1"/>
        <v>0</v>
      </c>
      <c r="J17" s="47">
        <f t="shared" si="1"/>
        <v>15000</v>
      </c>
      <c r="K17" s="12" t="s">
        <v>225</v>
      </c>
      <c r="L17" s="25" t="s">
        <v>39</v>
      </c>
      <c r="M17" s="16"/>
    </row>
    <row r="18" spans="1:14" ht="18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8">
        <f>-J17*0.1</f>
        <v>-1500</v>
      </c>
      <c r="K18" s="88"/>
      <c r="L18" s="88"/>
    </row>
    <row r="19" spans="1:14" ht="18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47">
        <f>SUM(J17:J18)</f>
        <v>13500</v>
      </c>
      <c r="K19" s="88" t="s">
        <v>198</v>
      </c>
      <c r="L19" s="88"/>
      <c r="N19" s="16"/>
    </row>
    <row r="20" spans="1:14" ht="18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47">
        <v>45000</v>
      </c>
      <c r="K20" s="88">
        <f>F16+E16+1500</f>
        <v>109000</v>
      </c>
      <c r="L20" s="88"/>
    </row>
    <row r="21" spans="1:14" ht="18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47">
        <v>13500</v>
      </c>
      <c r="K21" s="88"/>
      <c r="L21" s="88"/>
    </row>
    <row r="22" spans="1:14" ht="18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47">
        <v>153000</v>
      </c>
      <c r="K22" s="88"/>
      <c r="L22" s="88"/>
    </row>
    <row r="23" spans="1:14" ht="15" customHeight="1" x14ac:dyDescent="0.25">
      <c r="A23" s="113" t="s">
        <v>224</v>
      </c>
      <c r="B23" s="113"/>
      <c r="C23" s="113"/>
      <c r="D23" s="113"/>
      <c r="E23" s="113"/>
      <c r="F23" s="113"/>
      <c r="G23" s="113"/>
      <c r="H23" s="113"/>
      <c r="I23" s="113"/>
      <c r="J23" s="47">
        <f>SUM(J19:J22)</f>
        <v>225000</v>
      </c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6:C26"/>
    <mergeCell ref="E26:L26"/>
    <mergeCell ref="A21:I21"/>
    <mergeCell ref="K21:L21"/>
    <mergeCell ref="A22:I22"/>
    <mergeCell ref="K22:L22"/>
    <mergeCell ref="A23:I23"/>
    <mergeCell ref="A24:L24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40AD-64C2-4524-9251-4F14620B2718}">
  <dimension ref="A1:N28"/>
  <sheetViews>
    <sheetView tabSelected="1" view="pageLayout" zoomScaleNormal="100" workbookViewId="0">
      <selection activeCell="M14" sqref="M14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2.2851562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226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  <c r="L5" s="16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  <c r="M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  <c r="L9" s="16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45" t="s">
        <v>87</v>
      </c>
      <c r="C13" s="2" t="s">
        <v>86</v>
      </c>
      <c r="D13" s="34" t="s">
        <v>88</v>
      </c>
      <c r="E13" s="5">
        <v>50000</v>
      </c>
      <c r="F13" s="5">
        <v>465650</v>
      </c>
      <c r="G13" s="5">
        <v>65650</v>
      </c>
      <c r="H13" s="42"/>
      <c r="I13" s="5">
        <v>100000</v>
      </c>
      <c r="J13" s="42"/>
      <c r="K13" s="12"/>
      <c r="L13" s="2" t="s">
        <v>230</v>
      </c>
      <c r="M13" s="16"/>
    </row>
    <row r="14" spans="1:13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>
        <v>194150</v>
      </c>
      <c r="G14" s="5">
        <v>96150</v>
      </c>
      <c r="H14" s="42"/>
      <c r="I14" s="5">
        <v>30000</v>
      </c>
      <c r="J14" s="42"/>
      <c r="K14" s="49"/>
      <c r="L14" s="2" t="s">
        <v>227</v>
      </c>
      <c r="M14" s="16"/>
    </row>
    <row r="15" spans="1:13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47900</v>
      </c>
      <c r="G15" s="5">
        <v>21900</v>
      </c>
      <c r="H15" s="42"/>
      <c r="I15" s="5"/>
      <c r="J15" s="42"/>
      <c r="K15" s="12"/>
      <c r="L15" s="2"/>
    </row>
    <row r="16" spans="1:13" ht="18.75" customHeight="1" x14ac:dyDescent="0.25">
      <c r="A16" s="2">
        <v>4</v>
      </c>
      <c r="B16" s="8" t="s">
        <v>55</v>
      </c>
      <c r="C16" s="2" t="s">
        <v>52</v>
      </c>
      <c r="D16" s="34" t="s">
        <v>136</v>
      </c>
      <c r="E16" s="5">
        <v>15000</v>
      </c>
      <c r="F16" s="5">
        <v>109000</v>
      </c>
      <c r="G16" s="5">
        <v>24000</v>
      </c>
      <c r="H16" s="42"/>
      <c r="I16" s="5"/>
      <c r="J16" s="42"/>
      <c r="K16" s="12"/>
      <c r="L16" s="2"/>
      <c r="M16" s="16"/>
    </row>
    <row r="17" spans="1:14" ht="18.75" customHeight="1" x14ac:dyDescent="0.25">
      <c r="A17" s="57" t="s">
        <v>6</v>
      </c>
      <c r="B17" s="57"/>
      <c r="C17" s="57"/>
      <c r="D17" s="57"/>
      <c r="E17" s="11">
        <f>SUM(E13:E16)</f>
        <v>110000</v>
      </c>
      <c r="F17" s="43">
        <f>SUM(F13:F16)</f>
        <v>816700</v>
      </c>
      <c r="G17" s="11">
        <f t="shared" ref="G17:I17" si="0">SUM(G13:G16)</f>
        <v>207700</v>
      </c>
      <c r="H17" s="47"/>
      <c r="I17" s="11"/>
      <c r="J17" s="47"/>
      <c r="K17" s="12"/>
      <c r="L17" s="25"/>
      <c r="M17" s="16"/>
    </row>
    <row r="18" spans="1:14" ht="18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48"/>
      <c r="K18" s="88"/>
      <c r="L18" s="88"/>
    </row>
    <row r="19" spans="1:14" ht="18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47"/>
      <c r="K19" s="88"/>
      <c r="L19" s="88"/>
      <c r="N19" s="16"/>
    </row>
    <row r="20" spans="1:14" ht="18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47"/>
      <c r="K20" s="88"/>
      <c r="L20" s="88"/>
    </row>
    <row r="21" spans="1:14" ht="18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47"/>
      <c r="K21" s="88"/>
      <c r="L21" s="88"/>
    </row>
    <row r="22" spans="1:14" ht="18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47"/>
      <c r="K22" s="88"/>
      <c r="L22" s="88"/>
    </row>
    <row r="23" spans="1:14" ht="15" customHeight="1" x14ac:dyDescent="0.25">
      <c r="A23" s="113" t="s">
        <v>229</v>
      </c>
      <c r="B23" s="113"/>
      <c r="C23" s="113"/>
      <c r="D23" s="113"/>
      <c r="E23" s="113"/>
      <c r="F23" s="113"/>
      <c r="G23" s="113"/>
      <c r="H23" s="113"/>
      <c r="I23" s="113"/>
      <c r="J23" s="47"/>
      <c r="K23" s="40"/>
      <c r="L23" s="40"/>
    </row>
    <row r="24" spans="1:14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4" ht="6" customHeight="1" x14ac:dyDescent="0.25">
      <c r="F25" s="16"/>
      <c r="H25" s="16"/>
    </row>
    <row r="26" spans="1:14" ht="15.75" x14ac:dyDescent="0.25">
      <c r="A26" s="106" t="s">
        <v>126</v>
      </c>
      <c r="B26" s="107"/>
      <c r="C26" s="108"/>
      <c r="D26" s="5">
        <v>-25100</v>
      </c>
      <c r="E26" s="77" t="s">
        <v>127</v>
      </c>
      <c r="F26" s="78"/>
      <c r="G26" s="78"/>
      <c r="H26" s="78"/>
      <c r="I26" s="78"/>
      <c r="J26" s="78"/>
      <c r="K26" s="78"/>
      <c r="L26" s="78"/>
    </row>
    <row r="28" spans="1:14" x14ac:dyDescent="0.25">
      <c r="H28" s="16"/>
      <c r="J28" s="16"/>
    </row>
  </sheetData>
  <mergeCells count="22">
    <mergeCell ref="A20:I20"/>
    <mergeCell ref="K20:L20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K18:L18"/>
    <mergeCell ref="A19:I19"/>
    <mergeCell ref="K19:L19"/>
    <mergeCell ref="A26:C26"/>
    <mergeCell ref="E26:L26"/>
    <mergeCell ref="A21:I21"/>
    <mergeCell ref="K21:L21"/>
    <mergeCell ref="A22:I22"/>
    <mergeCell ref="K22:L22"/>
    <mergeCell ref="A23:I23"/>
    <mergeCell ref="A24:L24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showWhiteSpace="0" view="pageLayout" topLeftCell="A7" zoomScaleNormal="100" workbookViewId="0">
      <selection activeCell="A26" sqref="A26:L2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4" t="s">
        <v>85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2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</row>
    <row r="7" spans="1:12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2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2" ht="17.25" customHeight="1" x14ac:dyDescent="0.35">
      <c r="E11" s="13" t="s">
        <v>19</v>
      </c>
      <c r="F11" s="27"/>
      <c r="G11" s="13"/>
      <c r="J11" s="16"/>
    </row>
    <row r="12" spans="1:12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</row>
    <row r="13" spans="1:12" ht="18.75" customHeight="1" x14ac:dyDescent="0.25">
      <c r="A13" s="2">
        <v>1</v>
      </c>
      <c r="B13" s="8" t="s">
        <v>87</v>
      </c>
      <c r="C13" s="2" t="s">
        <v>86</v>
      </c>
      <c r="D13" s="34" t="s">
        <v>88</v>
      </c>
      <c r="E13" s="5">
        <v>25000</v>
      </c>
      <c r="F13" s="5">
        <v>92700</v>
      </c>
      <c r="G13" s="5">
        <v>46700</v>
      </c>
      <c r="H13" s="5"/>
      <c r="I13" s="5">
        <v>50000</v>
      </c>
      <c r="J13" s="5">
        <f>SUM(H13:I13)</f>
        <v>50000</v>
      </c>
      <c r="K13" s="12" t="s">
        <v>71</v>
      </c>
      <c r="L13" s="18" t="s">
        <v>92</v>
      </c>
    </row>
    <row r="14" spans="1:12" ht="18.75" customHeight="1" x14ac:dyDescent="0.25">
      <c r="A14" s="2">
        <v>2</v>
      </c>
      <c r="B14" s="8" t="s">
        <v>25</v>
      </c>
      <c r="C14" s="2" t="s">
        <v>31</v>
      </c>
      <c r="D14" s="34" t="s">
        <v>89</v>
      </c>
      <c r="E14" s="5">
        <v>30000</v>
      </c>
      <c r="F14" s="5"/>
      <c r="G14" s="5"/>
      <c r="H14" s="5">
        <v>30000</v>
      </c>
      <c r="I14" s="5"/>
      <c r="J14" s="5">
        <f t="shared" ref="J14:J16" si="0">SUM(H14:I14)</f>
        <v>30000</v>
      </c>
      <c r="K14" s="12" t="s">
        <v>102</v>
      </c>
      <c r="L14" s="28" t="s">
        <v>41</v>
      </c>
    </row>
    <row r="15" spans="1:12" ht="18.75" customHeight="1" x14ac:dyDescent="0.25">
      <c r="A15" s="2">
        <v>3</v>
      </c>
      <c r="B15" s="8" t="s">
        <v>24</v>
      </c>
      <c r="C15" s="2" t="s">
        <v>29</v>
      </c>
      <c r="D15" s="34" t="s">
        <v>90</v>
      </c>
      <c r="E15" s="5">
        <v>15000</v>
      </c>
      <c r="F15" s="5">
        <v>34400</v>
      </c>
      <c r="G15" s="5">
        <v>8400</v>
      </c>
      <c r="H15" s="5"/>
      <c r="I15" s="5"/>
      <c r="J15" s="5">
        <f t="shared" si="0"/>
        <v>0</v>
      </c>
      <c r="K15" s="12"/>
      <c r="L15" s="22"/>
    </row>
    <row r="16" spans="1:12" ht="18.75" customHeight="1" x14ac:dyDescent="0.25">
      <c r="A16" s="2">
        <v>4</v>
      </c>
      <c r="B16" s="8" t="s">
        <v>55</v>
      </c>
      <c r="C16" s="2" t="s">
        <v>52</v>
      </c>
      <c r="D16" s="34" t="s">
        <v>91</v>
      </c>
      <c r="E16" s="5">
        <v>15000</v>
      </c>
      <c r="F16" s="5">
        <v>41000</v>
      </c>
      <c r="G16" s="5">
        <v>6000</v>
      </c>
      <c r="H16" s="5"/>
      <c r="I16" s="5"/>
      <c r="J16" s="5">
        <f t="shared" si="0"/>
        <v>0</v>
      </c>
      <c r="K16" s="12"/>
      <c r="L16" s="22"/>
    </row>
    <row r="17" spans="1:15" ht="18.75" customHeight="1" x14ac:dyDescent="0.25">
      <c r="A17" s="57" t="s">
        <v>6</v>
      </c>
      <c r="B17" s="57"/>
      <c r="C17" s="57"/>
      <c r="D17" s="57"/>
      <c r="E17" s="11">
        <f>SUM(E13:E15)</f>
        <v>70000</v>
      </c>
      <c r="F17" s="11">
        <f>SUM(F13:F16)</f>
        <v>168100</v>
      </c>
      <c r="G17" s="11">
        <f>SUM(G13:G16)</f>
        <v>61100</v>
      </c>
      <c r="H17" s="11">
        <f t="shared" ref="H17:J17" si="1">SUM(H13:H16)</f>
        <v>30000</v>
      </c>
      <c r="I17" s="11">
        <f t="shared" si="1"/>
        <v>50000</v>
      </c>
      <c r="J17" s="11">
        <f t="shared" si="1"/>
        <v>80000</v>
      </c>
      <c r="K17" s="23" t="s">
        <v>103</v>
      </c>
      <c r="L17" s="25" t="s">
        <v>39</v>
      </c>
    </row>
    <row r="18" spans="1:15" ht="15.75" x14ac:dyDescent="0.25">
      <c r="A18" s="58" t="s">
        <v>32</v>
      </c>
      <c r="B18" s="58"/>
      <c r="C18" s="58"/>
      <c r="D18" s="58"/>
      <c r="E18" s="58"/>
      <c r="F18" s="58"/>
      <c r="G18" s="58"/>
      <c r="H18" s="58"/>
      <c r="I18" s="58"/>
      <c r="J18" s="5">
        <f>-J17*0.1</f>
        <v>-8000</v>
      </c>
      <c r="L18" s="16"/>
    </row>
    <row r="19" spans="1:15" ht="15.75" x14ac:dyDescent="0.25">
      <c r="A19" s="51" t="s">
        <v>42</v>
      </c>
      <c r="B19" s="52"/>
      <c r="C19" s="52"/>
      <c r="D19" s="52"/>
      <c r="E19" s="52"/>
      <c r="F19" s="52"/>
      <c r="G19" s="52"/>
      <c r="H19" s="52"/>
      <c r="I19" s="53"/>
      <c r="J19" s="5">
        <f>SUM(J17:J18)</f>
        <v>72000</v>
      </c>
      <c r="L19" s="16"/>
      <c r="N19" s="16"/>
    </row>
    <row r="20" spans="1:15" ht="15.75" x14ac:dyDescent="0.25">
      <c r="A20" s="51" t="s">
        <v>43</v>
      </c>
      <c r="B20" s="52"/>
      <c r="C20" s="52"/>
      <c r="D20" s="52"/>
      <c r="E20" s="52"/>
      <c r="F20" s="52"/>
      <c r="G20" s="52"/>
      <c r="H20" s="52"/>
      <c r="I20" s="53"/>
      <c r="J20" s="5">
        <v>28800</v>
      </c>
      <c r="L20" s="16"/>
    </row>
    <row r="21" spans="1:15" ht="15.75" x14ac:dyDescent="0.25">
      <c r="A21" s="60" t="s">
        <v>44</v>
      </c>
      <c r="B21" s="60"/>
      <c r="C21" s="60"/>
      <c r="D21" s="60"/>
      <c r="E21" s="60"/>
      <c r="F21" s="60"/>
      <c r="G21" s="60"/>
      <c r="H21" s="60"/>
      <c r="I21" s="60"/>
      <c r="J21" s="5">
        <v>13500</v>
      </c>
      <c r="L21" s="17"/>
    </row>
    <row r="22" spans="1:15" ht="15.75" x14ac:dyDescent="0.25">
      <c r="A22" s="60" t="s">
        <v>45</v>
      </c>
      <c r="B22" s="60"/>
      <c r="C22" s="60"/>
      <c r="D22" s="60"/>
      <c r="E22" s="60"/>
      <c r="F22" s="60"/>
      <c r="G22" s="60"/>
      <c r="H22" s="60"/>
      <c r="I22" s="60"/>
      <c r="J22" s="5">
        <v>153000</v>
      </c>
      <c r="L22" s="17"/>
    </row>
    <row r="23" spans="1:15" ht="15.75" x14ac:dyDescent="0.25">
      <c r="A23" s="60" t="s">
        <v>46</v>
      </c>
      <c r="B23" s="60"/>
      <c r="C23" s="60"/>
      <c r="D23" s="60"/>
      <c r="E23" s="60"/>
      <c r="F23" s="60"/>
      <c r="G23" s="60"/>
      <c r="H23" s="60"/>
      <c r="I23" s="60"/>
      <c r="J23" s="11">
        <v>-70000</v>
      </c>
      <c r="L23" s="29"/>
    </row>
    <row r="24" spans="1:15" ht="15.75" x14ac:dyDescent="0.25">
      <c r="A24" s="51" t="s">
        <v>97</v>
      </c>
      <c r="B24" s="52"/>
      <c r="C24" s="52"/>
      <c r="D24" s="52"/>
      <c r="E24" s="52"/>
      <c r="F24" s="52"/>
      <c r="G24" s="52"/>
      <c r="H24" s="52"/>
      <c r="I24" s="53"/>
      <c r="J24" s="11">
        <v>-8600</v>
      </c>
      <c r="L24" s="29"/>
    </row>
    <row r="25" spans="1:15" ht="20.25" customHeight="1" x14ac:dyDescent="0.25">
      <c r="A25" s="89" t="s">
        <v>107</v>
      </c>
      <c r="B25" s="90"/>
      <c r="C25" s="90"/>
      <c r="D25" s="90"/>
      <c r="E25" s="90"/>
      <c r="F25" s="90"/>
      <c r="G25" s="90"/>
      <c r="H25" s="90"/>
      <c r="I25" s="91"/>
      <c r="J25" s="11">
        <f>SUM(J19:J24)</f>
        <v>188700</v>
      </c>
      <c r="L25" s="16"/>
    </row>
    <row r="26" spans="1:15" ht="7.5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5" ht="15.75" x14ac:dyDescent="0.25">
      <c r="A27" s="70" t="s">
        <v>48</v>
      </c>
      <c r="B27" s="70"/>
      <c r="C27" s="70"/>
      <c r="D27" s="11">
        <v>123945</v>
      </c>
      <c r="E27" s="26"/>
      <c r="F27" s="35"/>
      <c r="G27" s="16"/>
      <c r="H27" s="17"/>
      <c r="I27" s="92"/>
      <c r="J27" s="92"/>
      <c r="K27" s="92"/>
    </row>
    <row r="28" spans="1:15" ht="15.75" x14ac:dyDescent="0.25">
      <c r="A28" s="71" t="s">
        <v>50</v>
      </c>
      <c r="B28" s="72"/>
      <c r="C28" s="73"/>
      <c r="D28" s="5">
        <v>70000</v>
      </c>
      <c r="E28" s="26"/>
      <c r="F28" s="37"/>
      <c r="G28" s="37"/>
      <c r="H28" s="37"/>
      <c r="I28" s="37"/>
      <c r="J28" s="37"/>
      <c r="K28" s="37"/>
      <c r="L28" s="37"/>
    </row>
    <row r="29" spans="1:15" ht="15.75" x14ac:dyDescent="0.25">
      <c r="A29" s="74" t="s">
        <v>47</v>
      </c>
      <c r="B29" s="75"/>
      <c r="C29" s="76"/>
      <c r="D29" s="5">
        <v>-54500</v>
      </c>
      <c r="E29" s="77" t="s">
        <v>96</v>
      </c>
      <c r="F29" s="78"/>
      <c r="G29" s="78"/>
      <c r="H29" s="78"/>
      <c r="I29" s="78"/>
      <c r="J29" s="78"/>
      <c r="K29" s="78"/>
      <c r="L29" s="78"/>
    </row>
    <row r="30" spans="1:15" ht="18.75" x14ac:dyDescent="0.3">
      <c r="A30" s="79" t="s">
        <v>49</v>
      </c>
      <c r="B30" s="79"/>
      <c r="C30" s="79"/>
      <c r="D30" s="11">
        <f>SUM(D27:D29)</f>
        <v>139445</v>
      </c>
      <c r="E30" s="35"/>
      <c r="F30" s="36"/>
      <c r="G30" s="38"/>
      <c r="H30" s="88"/>
      <c r="I30" s="88"/>
      <c r="J30" s="88"/>
      <c r="K30" s="88"/>
      <c r="L30" s="88"/>
      <c r="M30" s="17"/>
      <c r="O30" s="33"/>
    </row>
    <row r="31" spans="1:15" ht="6" customHeight="1" x14ac:dyDescent="0.25">
      <c r="F31" s="16"/>
      <c r="H31" s="16"/>
    </row>
    <row r="32" spans="1:15" ht="14.25" customHeight="1" x14ac:dyDescent="0.25">
      <c r="A32" s="2">
        <v>1</v>
      </c>
      <c r="B32" s="8" t="s">
        <v>22</v>
      </c>
      <c r="C32" s="2" t="s">
        <v>26</v>
      </c>
      <c r="D32" s="9" t="s">
        <v>23</v>
      </c>
      <c r="E32" s="5">
        <v>25000</v>
      </c>
      <c r="F32" s="5">
        <v>101500</v>
      </c>
      <c r="G32" s="5">
        <v>81500</v>
      </c>
      <c r="H32" s="5">
        <v>25000</v>
      </c>
      <c r="I32" s="5">
        <v>20000</v>
      </c>
      <c r="J32" s="5">
        <f>H32+I32</f>
        <v>45000</v>
      </c>
      <c r="K32" s="12" t="s">
        <v>71</v>
      </c>
      <c r="L32" s="21" t="s">
        <v>72</v>
      </c>
    </row>
    <row r="33" spans="1:12" ht="6" customHeight="1" x14ac:dyDescent="0.25"/>
    <row r="34" spans="1:12" ht="15.75" x14ac:dyDescent="0.25">
      <c r="A34" s="2">
        <v>1</v>
      </c>
      <c r="B34" s="8" t="s">
        <v>87</v>
      </c>
      <c r="C34" s="2" t="s">
        <v>86</v>
      </c>
      <c r="D34" s="34" t="s">
        <v>88</v>
      </c>
      <c r="E34" s="5">
        <v>25000</v>
      </c>
      <c r="F34" s="5">
        <v>92700</v>
      </c>
      <c r="G34" s="5">
        <v>46700</v>
      </c>
      <c r="H34" s="5">
        <v>50000</v>
      </c>
      <c r="I34" s="5"/>
      <c r="J34" s="5"/>
      <c r="K34" s="12" t="s">
        <v>71</v>
      </c>
      <c r="L34" s="18" t="s">
        <v>92</v>
      </c>
    </row>
    <row r="35" spans="1:12" x14ac:dyDescent="0.25">
      <c r="A35" s="93" t="s">
        <v>95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</row>
    <row r="36" spans="1:12" ht="6" customHeight="1" x14ac:dyDescent="0.25"/>
    <row r="37" spans="1:12" x14ac:dyDescent="0.25">
      <c r="A37" s="59" t="s">
        <v>101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9" spans="1:12" x14ac:dyDescent="0.25">
      <c r="H39" s="16"/>
    </row>
  </sheetData>
  <mergeCells count="26">
    <mergeCell ref="A37:L37"/>
    <mergeCell ref="A35:L35"/>
    <mergeCell ref="A4:K4"/>
    <mergeCell ref="F6:H6"/>
    <mergeCell ref="I6:J6"/>
    <mergeCell ref="A7:L7"/>
    <mergeCell ref="C9:E9"/>
    <mergeCell ref="F9:H9"/>
    <mergeCell ref="I9:J9"/>
    <mergeCell ref="A17:D17"/>
    <mergeCell ref="A18:I18"/>
    <mergeCell ref="A19:I19"/>
    <mergeCell ref="A20:I20"/>
    <mergeCell ref="A21:I21"/>
    <mergeCell ref="A22:I22"/>
    <mergeCell ref="A23:I23"/>
    <mergeCell ref="A25:I25"/>
    <mergeCell ref="A26:L26"/>
    <mergeCell ref="A27:C27"/>
    <mergeCell ref="I27:K27"/>
    <mergeCell ref="A24:I24"/>
    <mergeCell ref="A28:C28"/>
    <mergeCell ref="A29:C29"/>
    <mergeCell ref="E29:L29"/>
    <mergeCell ref="A30:C30"/>
    <mergeCell ref="H30:L3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view="pageLayout" topLeftCell="A7" zoomScaleNormal="100" workbookViewId="0">
      <selection activeCell="K16" sqref="K1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4" t="s">
        <v>104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2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</row>
    <row r="7" spans="1:12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2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2" ht="17.25" customHeight="1" x14ac:dyDescent="0.35">
      <c r="E11" s="13" t="s">
        <v>19</v>
      </c>
      <c r="F11" s="27"/>
      <c r="G11" s="13"/>
      <c r="J11" s="16"/>
    </row>
    <row r="12" spans="1:12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</row>
    <row r="13" spans="1:12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/>
      <c r="G13" s="5"/>
      <c r="H13" s="5"/>
      <c r="I13" s="5"/>
      <c r="J13" s="5">
        <f t="shared" ref="J13:J15" si="0">H13+I13</f>
        <v>0</v>
      </c>
      <c r="K13" s="12" t="s">
        <v>71</v>
      </c>
      <c r="L13" s="18" t="s">
        <v>92</v>
      </c>
    </row>
    <row r="14" spans="1:12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120200</v>
      </c>
      <c r="G14" s="5">
        <v>49200</v>
      </c>
      <c r="H14" s="5">
        <v>25000</v>
      </c>
      <c r="I14" s="5"/>
      <c r="J14" s="5">
        <f t="shared" si="0"/>
        <v>25000</v>
      </c>
      <c r="K14" s="12" t="s">
        <v>110</v>
      </c>
      <c r="L14" s="22" t="s">
        <v>111</v>
      </c>
    </row>
    <row r="15" spans="1:12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/>
      <c r="G15" s="5"/>
      <c r="H15" s="5"/>
      <c r="I15" s="5"/>
      <c r="J15" s="5">
        <f t="shared" si="0"/>
        <v>0</v>
      </c>
      <c r="K15" s="12"/>
      <c r="L15" s="28"/>
    </row>
    <row r="16" spans="1:12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50900</v>
      </c>
      <c r="G16" s="5">
        <v>9900</v>
      </c>
      <c r="H16" s="5">
        <v>15000</v>
      </c>
      <c r="I16" s="5">
        <v>15000</v>
      </c>
      <c r="J16" s="5">
        <f>H16+I16</f>
        <v>30000</v>
      </c>
      <c r="K16" s="12" t="s">
        <v>109</v>
      </c>
      <c r="L16" s="22" t="s">
        <v>56</v>
      </c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91</v>
      </c>
      <c r="E17" s="5">
        <v>15000</v>
      </c>
      <c r="F17" s="5">
        <v>57500</v>
      </c>
      <c r="G17" s="5">
        <v>7500</v>
      </c>
      <c r="H17" s="5"/>
      <c r="I17" s="5"/>
      <c r="J17" s="5">
        <f>H17+I17</f>
        <v>0</v>
      </c>
      <c r="K17" s="12"/>
      <c r="L17" s="22"/>
    </row>
    <row r="18" spans="1:14" ht="18.75" customHeight="1" x14ac:dyDescent="0.25">
      <c r="A18" s="57" t="s">
        <v>6</v>
      </c>
      <c r="B18" s="57"/>
      <c r="C18" s="57"/>
      <c r="D18" s="57"/>
      <c r="E18" s="11">
        <f>SUM(E13:E16)</f>
        <v>95000</v>
      </c>
      <c r="F18" s="11">
        <f>SUM(F13:F17)</f>
        <v>228600</v>
      </c>
      <c r="G18" s="11">
        <f>SUM(G13:G17)</f>
        <v>66600</v>
      </c>
      <c r="H18" s="11"/>
      <c r="I18" s="11"/>
      <c r="J18" s="11">
        <f>SUM(J13:J17)</f>
        <v>55000</v>
      </c>
      <c r="K18" s="23" t="s">
        <v>112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5">
        <f>-J18*0.1</f>
        <v>-5500</v>
      </c>
      <c r="L19" s="16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5">
        <f>SUM(J18:J19)</f>
        <v>49500</v>
      </c>
      <c r="L20" s="16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5">
        <v>28800</v>
      </c>
      <c r="L21" s="16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5">
        <v>13500</v>
      </c>
      <c r="L22" s="17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5">
        <v>205500</v>
      </c>
      <c r="L23" s="17"/>
    </row>
    <row r="24" spans="1:14" ht="15.75" x14ac:dyDescent="0.25">
      <c r="A24" s="60" t="s">
        <v>46</v>
      </c>
      <c r="B24" s="60"/>
      <c r="C24" s="60"/>
      <c r="D24" s="60"/>
      <c r="E24" s="60"/>
      <c r="F24" s="60"/>
      <c r="G24" s="60"/>
      <c r="H24" s="60"/>
      <c r="I24" s="60"/>
      <c r="J24" s="11">
        <v>-70000</v>
      </c>
      <c r="L24" s="29"/>
    </row>
    <row r="25" spans="1:14" ht="15.75" x14ac:dyDescent="0.25">
      <c r="A25" s="51" t="s">
        <v>108</v>
      </c>
      <c r="B25" s="52"/>
      <c r="C25" s="52"/>
      <c r="D25" s="52"/>
      <c r="E25" s="52"/>
      <c r="F25" s="52"/>
      <c r="G25" s="52"/>
      <c r="H25" s="52"/>
      <c r="I25" s="53"/>
      <c r="J25" s="11">
        <f>D33</f>
        <v>-376755</v>
      </c>
      <c r="L25" s="29"/>
    </row>
    <row r="26" spans="1:14" ht="15" customHeight="1" x14ac:dyDescent="0.25">
      <c r="A26" s="51" t="s">
        <v>115</v>
      </c>
      <c r="B26" s="52"/>
      <c r="C26" s="52"/>
      <c r="D26" s="52"/>
      <c r="E26" s="52"/>
      <c r="F26" s="52"/>
      <c r="G26" s="52"/>
      <c r="H26" s="52"/>
      <c r="I26" s="53"/>
      <c r="J26" s="11">
        <v>-40000</v>
      </c>
      <c r="L26" s="16"/>
    </row>
    <row r="27" spans="1:14" ht="15" customHeight="1" x14ac:dyDescent="0.25">
      <c r="A27" s="89" t="s">
        <v>106</v>
      </c>
      <c r="B27" s="90"/>
      <c r="C27" s="90"/>
      <c r="D27" s="90"/>
      <c r="E27" s="90"/>
      <c r="F27" s="90"/>
      <c r="G27" s="90"/>
      <c r="H27" s="90"/>
      <c r="I27" s="91"/>
      <c r="J27" s="11">
        <f>SUM(J20:J26)</f>
        <v>-189455</v>
      </c>
      <c r="L27" s="16"/>
    </row>
    <row r="28" spans="1:14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4" ht="15.75" x14ac:dyDescent="0.25">
      <c r="A29" s="70" t="s">
        <v>48</v>
      </c>
      <c r="B29" s="70"/>
      <c r="C29" s="70"/>
      <c r="D29" s="11">
        <v>139445</v>
      </c>
      <c r="E29" s="26"/>
      <c r="F29" s="35"/>
      <c r="G29" s="16"/>
      <c r="H29" s="36"/>
      <c r="I29" s="92"/>
      <c r="J29" s="92"/>
      <c r="K29" s="92"/>
    </row>
    <row r="30" spans="1:14" ht="15.75" x14ac:dyDescent="0.25">
      <c r="A30" s="71" t="s">
        <v>50</v>
      </c>
      <c r="B30" s="72"/>
      <c r="C30" s="73"/>
      <c r="D30" s="5">
        <v>70000</v>
      </c>
      <c r="E30" s="26"/>
      <c r="F30" s="37"/>
      <c r="G30" s="37"/>
      <c r="H30" s="37"/>
      <c r="I30" s="37"/>
      <c r="J30" s="37"/>
      <c r="K30" s="37"/>
      <c r="L30" s="37"/>
    </row>
    <row r="31" spans="1:14" ht="15.75" x14ac:dyDescent="0.25">
      <c r="A31" s="96" t="s">
        <v>47</v>
      </c>
      <c r="B31" s="97"/>
      <c r="C31" s="98"/>
      <c r="D31" s="5">
        <v>-10000</v>
      </c>
      <c r="E31" s="77" t="s">
        <v>105</v>
      </c>
      <c r="F31" s="78"/>
      <c r="G31" s="78"/>
      <c r="H31" s="78"/>
      <c r="I31" s="78"/>
      <c r="J31" s="78"/>
      <c r="K31" s="78"/>
      <c r="L31" s="78"/>
    </row>
    <row r="32" spans="1:14" ht="15.75" x14ac:dyDescent="0.25">
      <c r="A32" s="99"/>
      <c r="B32" s="100"/>
      <c r="C32" s="101"/>
      <c r="D32" s="5">
        <v>-576200</v>
      </c>
      <c r="E32" s="102" t="s">
        <v>116</v>
      </c>
      <c r="F32" s="103"/>
      <c r="G32" s="103"/>
      <c r="H32" s="103"/>
      <c r="I32" s="103"/>
      <c r="J32" s="103"/>
      <c r="K32" s="103"/>
      <c r="L32" s="103"/>
    </row>
    <row r="33" spans="1:15" ht="18.75" x14ac:dyDescent="0.3">
      <c r="A33" s="79" t="s">
        <v>49</v>
      </c>
      <c r="B33" s="79"/>
      <c r="C33" s="79"/>
      <c r="D33" s="11">
        <f>SUM(D29:D32)</f>
        <v>-376755</v>
      </c>
      <c r="E33" s="94"/>
      <c r="F33" s="95"/>
      <c r="G33" s="95"/>
      <c r="H33" s="95"/>
      <c r="I33" s="95"/>
      <c r="J33" s="95"/>
      <c r="K33" s="95"/>
      <c r="L33" s="95"/>
      <c r="M33" s="17"/>
      <c r="O33" s="33"/>
    </row>
    <row r="34" spans="1:15" ht="6" customHeight="1" x14ac:dyDescent="0.25">
      <c r="F34" s="16"/>
      <c r="H34" s="16"/>
    </row>
    <row r="35" spans="1:15" ht="15.75" x14ac:dyDescent="0.25">
      <c r="A35" s="2">
        <v>1</v>
      </c>
      <c r="B35" s="8" t="s">
        <v>87</v>
      </c>
      <c r="C35" s="2" t="s">
        <v>86</v>
      </c>
      <c r="D35" s="34" t="s">
        <v>88</v>
      </c>
      <c r="E35" s="5">
        <v>25000</v>
      </c>
      <c r="F35" s="5">
        <v>92700</v>
      </c>
      <c r="G35" s="5">
        <v>46700</v>
      </c>
      <c r="H35" s="5">
        <v>50000</v>
      </c>
      <c r="I35" s="5"/>
      <c r="J35" s="5"/>
      <c r="K35" s="12" t="s">
        <v>71</v>
      </c>
      <c r="L35" s="18" t="s">
        <v>92</v>
      </c>
    </row>
    <row r="36" spans="1:15" x14ac:dyDescent="0.25">
      <c r="A36" s="93" t="s">
        <v>95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</row>
    <row r="37" spans="1:15" x14ac:dyDescent="0.25">
      <c r="A37" s="64" t="s">
        <v>101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</row>
  </sheetData>
  <mergeCells count="29">
    <mergeCell ref="A23:I23"/>
    <mergeCell ref="A4:K4"/>
    <mergeCell ref="F6:H6"/>
    <mergeCell ref="I6:J6"/>
    <mergeCell ref="A7:L7"/>
    <mergeCell ref="C9:E9"/>
    <mergeCell ref="F9:H9"/>
    <mergeCell ref="I9:J9"/>
    <mergeCell ref="A18:D18"/>
    <mergeCell ref="A19:I19"/>
    <mergeCell ref="A20:I20"/>
    <mergeCell ref="A21:I21"/>
    <mergeCell ref="A22:I22"/>
    <mergeCell ref="B13:B14"/>
    <mergeCell ref="A24:I24"/>
    <mergeCell ref="A27:I27"/>
    <mergeCell ref="A28:L28"/>
    <mergeCell ref="A29:C29"/>
    <mergeCell ref="I29:K29"/>
    <mergeCell ref="A25:I25"/>
    <mergeCell ref="A26:I26"/>
    <mergeCell ref="A37:L37"/>
    <mergeCell ref="A30:C30"/>
    <mergeCell ref="A33:C33"/>
    <mergeCell ref="A36:L36"/>
    <mergeCell ref="E31:L31"/>
    <mergeCell ref="E33:L33"/>
    <mergeCell ref="A31:C32"/>
    <mergeCell ref="E32:L32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view="pageLayout" topLeftCell="A2" zoomScaleNormal="100" workbookViewId="0">
      <selection activeCell="H16" sqref="H1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54" t="s">
        <v>113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2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2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</row>
    <row r="7" spans="1:12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2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2" ht="17.25" customHeight="1" x14ac:dyDescent="0.35">
      <c r="E11" s="13" t="s">
        <v>19</v>
      </c>
      <c r="F11" s="27"/>
      <c r="G11" s="13"/>
      <c r="J11" s="16"/>
    </row>
    <row r="12" spans="1:12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</row>
    <row r="13" spans="1:12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/>
      <c r="G13" s="5"/>
      <c r="H13" s="5">
        <v>25000</v>
      </c>
      <c r="I13" s="5"/>
      <c r="J13" s="5">
        <f>SUM(H13:I13)</f>
        <v>25000</v>
      </c>
      <c r="K13" s="12" t="s">
        <v>118</v>
      </c>
      <c r="L13" s="22" t="s">
        <v>41</v>
      </c>
    </row>
    <row r="14" spans="1:12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120200</v>
      </c>
      <c r="G14" s="5">
        <v>49200</v>
      </c>
      <c r="H14" s="5"/>
      <c r="I14" s="5"/>
      <c r="J14" s="5">
        <f t="shared" ref="J14:J17" si="0">SUM(H14:I14)</f>
        <v>0</v>
      </c>
      <c r="K14" s="12"/>
      <c r="L14" s="22"/>
    </row>
    <row r="15" spans="1:12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33000</v>
      </c>
      <c r="G15" s="5">
        <v>3000</v>
      </c>
      <c r="H15" s="5">
        <v>30000</v>
      </c>
      <c r="I15" s="5"/>
      <c r="J15" s="5">
        <f t="shared" si="0"/>
        <v>30000</v>
      </c>
      <c r="K15" s="12" t="s">
        <v>119</v>
      </c>
      <c r="L15" s="21" t="s">
        <v>41</v>
      </c>
    </row>
    <row r="16" spans="1:12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35900</v>
      </c>
      <c r="G16" s="5">
        <v>9900</v>
      </c>
      <c r="H16" s="5"/>
      <c r="I16" s="5"/>
      <c r="J16" s="5">
        <f t="shared" si="0"/>
        <v>0</v>
      </c>
      <c r="K16" s="12"/>
      <c r="L16" s="22"/>
    </row>
    <row r="17" spans="1:15" ht="18.75" customHeight="1" x14ac:dyDescent="0.25">
      <c r="A17" s="2">
        <v>4</v>
      </c>
      <c r="B17" s="8" t="s">
        <v>55</v>
      </c>
      <c r="C17" s="2" t="s">
        <v>52</v>
      </c>
      <c r="D17" s="34" t="s">
        <v>91</v>
      </c>
      <c r="E17" s="5">
        <v>15000</v>
      </c>
      <c r="F17" s="5">
        <v>74000</v>
      </c>
      <c r="G17" s="5">
        <v>9000</v>
      </c>
      <c r="H17" s="5"/>
      <c r="I17" s="5"/>
      <c r="J17" s="5">
        <f t="shared" si="0"/>
        <v>0</v>
      </c>
      <c r="K17" s="12"/>
      <c r="L17" s="22"/>
    </row>
    <row r="18" spans="1:15" ht="18.75" customHeight="1" x14ac:dyDescent="0.25">
      <c r="A18" s="57" t="s">
        <v>6</v>
      </c>
      <c r="B18" s="57"/>
      <c r="C18" s="57"/>
      <c r="D18" s="57"/>
      <c r="E18" s="11">
        <f>SUM(E13:E16)</f>
        <v>95000</v>
      </c>
      <c r="F18" s="11">
        <f>SUM(F13:F17)</f>
        <v>263100</v>
      </c>
      <c r="G18" s="11">
        <f>SUM(G13:G17)</f>
        <v>71100</v>
      </c>
      <c r="H18" s="11">
        <f t="shared" ref="H18:I18" si="1">SUM(H13:H17)</f>
        <v>55000</v>
      </c>
      <c r="I18" s="11">
        <f t="shared" si="1"/>
        <v>0</v>
      </c>
      <c r="J18" s="11">
        <f>SUM(J13:J17)</f>
        <v>55000</v>
      </c>
      <c r="K18" s="23" t="s">
        <v>119</v>
      </c>
      <c r="L18" s="25"/>
    </row>
    <row r="19" spans="1:15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5">
        <f>-J18*0.1</f>
        <v>-5500</v>
      </c>
      <c r="L19" s="16"/>
    </row>
    <row r="20" spans="1:15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5">
        <f>SUM(J18:J19)</f>
        <v>49500</v>
      </c>
      <c r="L20" s="16"/>
      <c r="N20" s="16"/>
    </row>
    <row r="21" spans="1:15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5">
        <v>45000</v>
      </c>
      <c r="L21" s="16"/>
    </row>
    <row r="22" spans="1:15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5">
        <v>13500</v>
      </c>
      <c r="L22" s="17"/>
    </row>
    <row r="23" spans="1:15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5">
        <v>90000</v>
      </c>
      <c r="L23" s="17"/>
    </row>
    <row r="24" spans="1:15" ht="15.75" x14ac:dyDescent="0.25">
      <c r="A24" s="60" t="s">
        <v>46</v>
      </c>
      <c r="B24" s="60"/>
      <c r="C24" s="60"/>
      <c r="D24" s="60"/>
      <c r="E24" s="60"/>
      <c r="F24" s="60"/>
      <c r="G24" s="60"/>
      <c r="H24" s="60"/>
      <c r="I24" s="60"/>
      <c r="J24" s="11"/>
      <c r="L24" s="29"/>
    </row>
    <row r="25" spans="1:15" ht="15.75" x14ac:dyDescent="0.25">
      <c r="A25" s="51" t="s">
        <v>114</v>
      </c>
      <c r="B25" s="52"/>
      <c r="C25" s="52"/>
      <c r="D25" s="52"/>
      <c r="E25" s="52"/>
      <c r="F25" s="52"/>
      <c r="G25" s="52"/>
      <c r="H25" s="52"/>
      <c r="I25" s="53"/>
      <c r="J25" s="11">
        <v>-189455</v>
      </c>
      <c r="L25" s="29"/>
    </row>
    <row r="26" spans="1:15" ht="15.75" x14ac:dyDescent="0.25">
      <c r="A26" s="51" t="s">
        <v>117</v>
      </c>
      <c r="B26" s="52"/>
      <c r="C26" s="52"/>
      <c r="D26" s="52"/>
      <c r="E26" s="52"/>
      <c r="F26" s="52"/>
      <c r="G26" s="52"/>
      <c r="H26" s="52"/>
      <c r="I26" s="53"/>
      <c r="J26" s="11">
        <v>-40000</v>
      </c>
      <c r="L26" s="29"/>
    </row>
    <row r="27" spans="1:15" ht="15" customHeight="1" x14ac:dyDescent="0.25">
      <c r="A27" s="89" t="s">
        <v>120</v>
      </c>
      <c r="B27" s="90"/>
      <c r="C27" s="90"/>
      <c r="D27" s="90"/>
      <c r="E27" s="90"/>
      <c r="F27" s="90"/>
      <c r="G27" s="90"/>
      <c r="H27" s="90"/>
      <c r="I27" s="91"/>
      <c r="J27" s="11">
        <f>SUM(J20:J26)</f>
        <v>-31455</v>
      </c>
      <c r="L27" s="16"/>
    </row>
    <row r="28" spans="1:15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5" ht="15.75" x14ac:dyDescent="0.25">
      <c r="A29" s="70" t="s">
        <v>48</v>
      </c>
      <c r="B29" s="70"/>
      <c r="C29" s="70"/>
      <c r="D29" s="11">
        <v>-31455</v>
      </c>
      <c r="E29" s="26"/>
      <c r="F29" s="35"/>
      <c r="G29" s="16"/>
      <c r="H29" s="36"/>
      <c r="I29" s="92"/>
      <c r="J29" s="92"/>
      <c r="K29" s="92"/>
    </row>
    <row r="30" spans="1:15" ht="15.75" x14ac:dyDescent="0.25">
      <c r="A30" s="71" t="s">
        <v>50</v>
      </c>
      <c r="B30" s="72"/>
      <c r="C30" s="73"/>
      <c r="D30" s="5"/>
      <c r="E30" s="26"/>
      <c r="F30" s="37"/>
      <c r="G30" s="37"/>
      <c r="H30" s="37"/>
      <c r="I30" s="37"/>
      <c r="J30" s="37"/>
      <c r="K30" s="37"/>
      <c r="L30" s="37"/>
    </row>
    <row r="31" spans="1:15" ht="15.75" x14ac:dyDescent="0.25">
      <c r="A31" s="96" t="s">
        <v>47</v>
      </c>
      <c r="B31" s="97"/>
      <c r="C31" s="98"/>
      <c r="D31" s="5"/>
      <c r="E31" s="77"/>
      <c r="F31" s="78"/>
      <c r="G31" s="78"/>
      <c r="H31" s="78"/>
      <c r="I31" s="78"/>
      <c r="J31" s="78"/>
      <c r="K31" s="78"/>
      <c r="L31" s="78"/>
    </row>
    <row r="32" spans="1:15" ht="18.75" x14ac:dyDescent="0.3">
      <c r="A32" s="79" t="s">
        <v>49</v>
      </c>
      <c r="B32" s="79"/>
      <c r="C32" s="79"/>
      <c r="D32" s="11"/>
      <c r="E32" s="94"/>
      <c r="F32" s="95"/>
      <c r="G32" s="95"/>
      <c r="H32" s="95"/>
      <c r="I32" s="95"/>
      <c r="J32" s="95"/>
      <c r="K32" s="95"/>
      <c r="L32" s="95"/>
      <c r="M32" s="17"/>
      <c r="O32" s="33"/>
    </row>
    <row r="33" spans="1:12" ht="6" customHeight="1" x14ac:dyDescent="0.25">
      <c r="F33" s="16"/>
      <c r="H33" s="16"/>
    </row>
    <row r="34" spans="1:12" ht="15.75" x14ac:dyDescent="0.25">
      <c r="A34" s="2">
        <v>1</v>
      </c>
      <c r="B34" s="8" t="s">
        <v>87</v>
      </c>
      <c r="C34" s="2" t="s">
        <v>86</v>
      </c>
      <c r="D34" s="34" t="s">
        <v>88</v>
      </c>
      <c r="E34" s="5">
        <v>25000</v>
      </c>
      <c r="F34" s="5">
        <v>92700</v>
      </c>
      <c r="G34" s="5">
        <v>46700</v>
      </c>
      <c r="H34" s="5">
        <v>50000</v>
      </c>
      <c r="I34" s="5"/>
      <c r="J34" s="5"/>
      <c r="K34" s="12" t="s">
        <v>71</v>
      </c>
      <c r="L34" s="18" t="s">
        <v>92</v>
      </c>
    </row>
    <row r="35" spans="1:12" x14ac:dyDescent="0.25">
      <c r="A35" s="93" t="s">
        <v>95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</row>
    <row r="36" spans="1:12" x14ac:dyDescent="0.25">
      <c r="A36" s="64" t="s">
        <v>101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8" spans="1:12" x14ac:dyDescent="0.25">
      <c r="K38">
        <v>25</v>
      </c>
    </row>
  </sheetData>
  <mergeCells count="28">
    <mergeCell ref="A4:K4"/>
    <mergeCell ref="F6:H6"/>
    <mergeCell ref="I6:J6"/>
    <mergeCell ref="A7:L7"/>
    <mergeCell ref="C9:E9"/>
    <mergeCell ref="F9:H9"/>
    <mergeCell ref="I9:J9"/>
    <mergeCell ref="A29:C29"/>
    <mergeCell ref="I29:K29"/>
    <mergeCell ref="B13:B14"/>
    <mergeCell ref="A18:D18"/>
    <mergeCell ref="A19:I19"/>
    <mergeCell ref="A20:I20"/>
    <mergeCell ref="A21:I21"/>
    <mergeCell ref="A22:I22"/>
    <mergeCell ref="A23:I23"/>
    <mergeCell ref="A24:I24"/>
    <mergeCell ref="A25:I25"/>
    <mergeCell ref="A27:I27"/>
    <mergeCell ref="A28:L28"/>
    <mergeCell ref="A26:I26"/>
    <mergeCell ref="A35:L35"/>
    <mergeCell ref="A36:L36"/>
    <mergeCell ref="A30:C30"/>
    <mergeCell ref="A31:C31"/>
    <mergeCell ref="E31:L31"/>
    <mergeCell ref="A32:C32"/>
    <mergeCell ref="E32:L32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view="pageLayout" topLeftCell="A2" zoomScaleNormal="100" workbookViewId="0">
      <selection activeCell="A28" sqref="A28:I28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121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2500</v>
      </c>
      <c r="G13" s="5">
        <v>2500</v>
      </c>
      <c r="H13" s="5"/>
      <c r="I13" s="5"/>
      <c r="J13" s="5">
        <f t="shared" ref="J13:J16" si="0">SUM(H13:I13)</f>
        <v>0</v>
      </c>
      <c r="K13" s="12"/>
      <c r="L13" s="22"/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147700</v>
      </c>
      <c r="G14" s="5">
        <v>51700</v>
      </c>
      <c r="H14" s="5">
        <v>25000</v>
      </c>
      <c r="J14" s="5">
        <f>SUM(H14:H14)</f>
        <v>25000</v>
      </c>
      <c r="K14" s="12" t="s">
        <v>123</v>
      </c>
      <c r="L14" s="22" t="s">
        <v>111</v>
      </c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36000</v>
      </c>
      <c r="G15" s="5">
        <v>6000</v>
      </c>
      <c r="H15" s="5">
        <v>30000</v>
      </c>
      <c r="I15" s="5"/>
      <c r="J15" s="5">
        <f t="shared" si="0"/>
        <v>30000</v>
      </c>
      <c r="K15" s="12" t="s">
        <v>122</v>
      </c>
      <c r="L15" s="22" t="s">
        <v>111</v>
      </c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52400</v>
      </c>
      <c r="G16" s="5">
        <v>11400</v>
      </c>
      <c r="H16" s="5">
        <v>15000</v>
      </c>
      <c r="I16" s="5"/>
      <c r="J16" s="5">
        <f t="shared" si="0"/>
        <v>15000</v>
      </c>
      <c r="K16" s="12" t="s">
        <v>128</v>
      </c>
      <c r="L16" s="22" t="s">
        <v>56</v>
      </c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91</v>
      </c>
      <c r="E17" s="5">
        <v>15000</v>
      </c>
      <c r="F17" s="5">
        <v>90500</v>
      </c>
      <c r="G17" s="5">
        <v>10500</v>
      </c>
      <c r="H17" s="5">
        <v>15000</v>
      </c>
      <c r="I17" s="5">
        <v>45000</v>
      </c>
      <c r="J17" s="5">
        <f>SUM(H17:I17)</f>
        <v>60000</v>
      </c>
      <c r="K17" s="12" t="s">
        <v>122</v>
      </c>
      <c r="L17" s="22" t="s">
        <v>111</v>
      </c>
      <c r="M17" s="16"/>
    </row>
    <row r="18" spans="1:14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11">
        <f t="shared" ref="F18:J18" si="1">SUM(F13:F17)</f>
        <v>329100</v>
      </c>
      <c r="G18" s="11">
        <f t="shared" si="1"/>
        <v>82100</v>
      </c>
      <c r="H18" s="11">
        <f t="shared" si="1"/>
        <v>85000</v>
      </c>
      <c r="I18" s="11">
        <f t="shared" si="1"/>
        <v>45000</v>
      </c>
      <c r="J18" s="11">
        <f t="shared" si="1"/>
        <v>130000</v>
      </c>
      <c r="K18" s="23" t="s">
        <v>129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5">
        <f>-J18*0.1</f>
        <v>-13000</v>
      </c>
      <c r="L19" s="16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5">
        <f>SUM(J18:J19)</f>
        <v>117000</v>
      </c>
      <c r="L20" s="16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5">
        <v>45000</v>
      </c>
      <c r="L21" s="16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5">
        <v>13500</v>
      </c>
      <c r="L22" s="17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5">
        <v>139500</v>
      </c>
      <c r="L23" s="17"/>
    </row>
    <row r="24" spans="1:14" ht="15.75" x14ac:dyDescent="0.25">
      <c r="A24" s="60" t="s">
        <v>46</v>
      </c>
      <c r="B24" s="60"/>
      <c r="C24" s="60"/>
      <c r="D24" s="60"/>
      <c r="E24" s="60"/>
      <c r="F24" s="60"/>
      <c r="G24" s="60"/>
      <c r="H24" s="60"/>
      <c r="I24" s="60"/>
      <c r="J24" s="11">
        <v>-70000</v>
      </c>
      <c r="L24" s="29"/>
    </row>
    <row r="25" spans="1:14" ht="15.75" x14ac:dyDescent="0.25">
      <c r="A25" s="51" t="s">
        <v>114</v>
      </c>
      <c r="B25" s="52"/>
      <c r="C25" s="52"/>
      <c r="D25" s="52"/>
      <c r="E25" s="52"/>
      <c r="F25" s="52"/>
      <c r="G25" s="52"/>
      <c r="H25" s="52"/>
      <c r="I25" s="53"/>
      <c r="J25" s="11">
        <v>-31455</v>
      </c>
      <c r="L25" s="29"/>
    </row>
    <row r="26" spans="1:14" ht="15.75" x14ac:dyDescent="0.25">
      <c r="A26" s="51" t="s">
        <v>124</v>
      </c>
      <c r="B26" s="52"/>
      <c r="C26" s="52"/>
      <c r="D26" s="52"/>
      <c r="E26" s="52"/>
      <c r="F26" s="52"/>
      <c r="G26" s="52"/>
      <c r="H26" s="52"/>
      <c r="I26" s="53"/>
      <c r="J26" s="11">
        <v>-41700</v>
      </c>
      <c r="L26" s="29"/>
    </row>
    <row r="27" spans="1:14" ht="15.75" x14ac:dyDescent="0.25">
      <c r="A27" s="51" t="s">
        <v>125</v>
      </c>
      <c r="B27" s="52"/>
      <c r="C27" s="52"/>
      <c r="D27" s="52"/>
      <c r="E27" s="52"/>
      <c r="F27" s="52"/>
      <c r="G27" s="52"/>
      <c r="H27" s="52"/>
      <c r="I27" s="53"/>
      <c r="J27" s="11">
        <v>-50100</v>
      </c>
      <c r="L27" s="29"/>
    </row>
    <row r="28" spans="1:14" ht="15" customHeight="1" x14ac:dyDescent="0.25">
      <c r="A28" s="89" t="s">
        <v>139</v>
      </c>
      <c r="B28" s="90"/>
      <c r="C28" s="90"/>
      <c r="D28" s="90"/>
      <c r="E28" s="90"/>
      <c r="F28" s="90"/>
      <c r="G28" s="90"/>
      <c r="H28" s="90"/>
      <c r="I28" s="91"/>
      <c r="J28" s="11">
        <f>SUM(J20:J27)</f>
        <v>121745</v>
      </c>
      <c r="L28" s="16"/>
    </row>
    <row r="29" spans="1:14" ht="7.5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4" ht="15.75" x14ac:dyDescent="0.25">
      <c r="A30" s="70" t="s">
        <v>48</v>
      </c>
      <c r="B30" s="70"/>
      <c r="C30" s="70"/>
      <c r="D30" s="11">
        <v>70000</v>
      </c>
      <c r="E30" s="26"/>
      <c r="F30" s="35"/>
      <c r="G30" s="16"/>
      <c r="H30" s="36"/>
      <c r="I30" s="92"/>
      <c r="J30" s="92"/>
      <c r="K30" s="92"/>
    </row>
    <row r="31" spans="1:14" ht="15.75" x14ac:dyDescent="0.25">
      <c r="A31" s="71" t="s">
        <v>50</v>
      </c>
      <c r="B31" s="72"/>
      <c r="C31" s="73"/>
      <c r="D31" s="5"/>
      <c r="E31" s="26"/>
      <c r="F31" s="37"/>
      <c r="G31" s="37"/>
      <c r="H31" s="37"/>
      <c r="I31" s="37"/>
      <c r="J31" s="37"/>
      <c r="K31" s="37"/>
      <c r="L31" s="37"/>
    </row>
    <row r="32" spans="1:14" ht="15.75" x14ac:dyDescent="0.25">
      <c r="A32" s="74" t="s">
        <v>47</v>
      </c>
      <c r="B32" s="75"/>
      <c r="C32" s="76"/>
      <c r="D32" s="5"/>
      <c r="E32" s="77"/>
      <c r="F32" s="78"/>
      <c r="G32" s="78"/>
      <c r="H32" s="78"/>
      <c r="I32" s="78"/>
      <c r="J32" s="78"/>
      <c r="K32" s="78"/>
      <c r="L32" s="78"/>
    </row>
    <row r="33" spans="1:15" ht="15.75" x14ac:dyDescent="0.25">
      <c r="A33" s="106" t="s">
        <v>126</v>
      </c>
      <c r="B33" s="107"/>
      <c r="C33" s="108"/>
      <c r="D33" s="5"/>
      <c r="E33" s="77" t="s">
        <v>127</v>
      </c>
      <c r="F33" s="78"/>
      <c r="G33" s="78"/>
      <c r="H33" s="78"/>
      <c r="I33" s="78"/>
      <c r="J33" s="78"/>
      <c r="K33" s="78"/>
      <c r="L33" s="78"/>
    </row>
    <row r="34" spans="1:15" ht="18.75" x14ac:dyDescent="0.3">
      <c r="A34" s="79" t="s">
        <v>49</v>
      </c>
      <c r="B34" s="79"/>
      <c r="C34" s="79"/>
      <c r="D34" s="11"/>
      <c r="E34" s="94"/>
      <c r="F34" s="95"/>
      <c r="G34" s="95"/>
      <c r="H34" s="95"/>
      <c r="I34" s="95"/>
      <c r="J34" s="95"/>
      <c r="K34" s="95"/>
      <c r="L34" s="95"/>
      <c r="M34" s="17"/>
      <c r="O34" s="33"/>
    </row>
    <row r="35" spans="1:15" ht="6" customHeight="1" x14ac:dyDescent="0.25">
      <c r="F35" s="16"/>
      <c r="H35" s="16"/>
    </row>
    <row r="36" spans="1:15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</row>
  </sheetData>
  <mergeCells count="29">
    <mergeCell ref="A34:C34"/>
    <mergeCell ref="E34:L34"/>
    <mergeCell ref="A33:C33"/>
    <mergeCell ref="E33:L33"/>
    <mergeCell ref="A30:C30"/>
    <mergeCell ref="I30:K30"/>
    <mergeCell ref="A31:C31"/>
    <mergeCell ref="A32:C32"/>
    <mergeCell ref="E32:L32"/>
    <mergeCell ref="A29:L29"/>
    <mergeCell ref="B13:B14"/>
    <mergeCell ref="A18:D18"/>
    <mergeCell ref="A19:I19"/>
    <mergeCell ref="A20:I20"/>
    <mergeCell ref="A21:I21"/>
    <mergeCell ref="A22:I22"/>
    <mergeCell ref="A23:I23"/>
    <mergeCell ref="A24:I24"/>
    <mergeCell ref="A25:I25"/>
    <mergeCell ref="A26:I26"/>
    <mergeCell ref="A28:I28"/>
    <mergeCell ref="A27:I27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view="pageLayout" topLeftCell="A2" zoomScaleNormal="100" workbookViewId="0">
      <selection activeCell="K26" sqref="K26:L2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132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30000</v>
      </c>
      <c r="G13" s="5">
        <v>5000</v>
      </c>
      <c r="H13" s="5"/>
      <c r="I13" s="5"/>
      <c r="J13" s="5"/>
      <c r="K13" s="12"/>
      <c r="L13" s="22"/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150200</v>
      </c>
      <c r="G14" s="5">
        <v>54200</v>
      </c>
      <c r="H14" s="5"/>
      <c r="J14" s="5"/>
      <c r="K14" s="12"/>
      <c r="L14" s="22"/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36000</v>
      </c>
      <c r="G15" s="5">
        <v>6000</v>
      </c>
      <c r="H15" s="5"/>
      <c r="I15" s="5"/>
      <c r="J15" s="5"/>
      <c r="K15" s="12"/>
      <c r="L15" s="22"/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53900</v>
      </c>
      <c r="G16" s="5">
        <v>12900</v>
      </c>
      <c r="H16" s="5">
        <v>15000</v>
      </c>
      <c r="I16" s="5">
        <v>15000</v>
      </c>
      <c r="J16" s="5">
        <f>SUM(H16+I16)</f>
        <v>30000</v>
      </c>
      <c r="K16" s="12" t="s">
        <v>134</v>
      </c>
      <c r="L16" s="22" t="s">
        <v>135</v>
      </c>
    </row>
    <row r="17" spans="1:15" ht="18.75" customHeight="1" x14ac:dyDescent="0.25">
      <c r="A17" s="2">
        <v>4</v>
      </c>
      <c r="B17" s="8" t="s">
        <v>55</v>
      </c>
      <c r="C17" s="2" t="s">
        <v>52</v>
      </c>
      <c r="D17" s="34" t="s">
        <v>136</v>
      </c>
      <c r="E17" s="5">
        <v>15000</v>
      </c>
      <c r="F17" s="5">
        <v>45500</v>
      </c>
      <c r="G17" s="5">
        <v>10500</v>
      </c>
      <c r="H17" s="5"/>
      <c r="I17" s="5"/>
      <c r="J17" s="5"/>
      <c r="K17" s="12"/>
      <c r="L17" s="22"/>
      <c r="M17" s="16"/>
    </row>
    <row r="18" spans="1:15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11">
        <f t="shared" ref="F18:J18" si="0">SUM(F13:F17)</f>
        <v>315600</v>
      </c>
      <c r="G18" s="11">
        <f t="shared" si="0"/>
        <v>88600</v>
      </c>
      <c r="H18" s="11">
        <f t="shared" si="0"/>
        <v>15000</v>
      </c>
      <c r="I18" s="11">
        <f t="shared" si="0"/>
        <v>15000</v>
      </c>
      <c r="J18" s="11">
        <f t="shared" si="0"/>
        <v>30000</v>
      </c>
      <c r="K18" s="12" t="s">
        <v>137</v>
      </c>
      <c r="L18" s="25"/>
    </row>
    <row r="19" spans="1:15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41">
        <f>-J18*0.1</f>
        <v>-3000</v>
      </c>
      <c r="K19" s="88"/>
      <c r="L19" s="88"/>
    </row>
    <row r="20" spans="1:15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11">
        <f>SUM(J18:J19)</f>
        <v>27000</v>
      </c>
      <c r="K20" s="88"/>
      <c r="L20" s="88"/>
      <c r="N20" s="16"/>
    </row>
    <row r="21" spans="1:15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11">
        <v>22500</v>
      </c>
      <c r="K21" s="88"/>
      <c r="L21" s="88"/>
    </row>
    <row r="22" spans="1:15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5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11">
        <v>81000</v>
      </c>
      <c r="K23" s="88"/>
      <c r="L23" s="88"/>
    </row>
    <row r="24" spans="1:15" ht="15.75" x14ac:dyDescent="0.25">
      <c r="A24" s="60" t="s">
        <v>46</v>
      </c>
      <c r="B24" s="60"/>
      <c r="C24" s="60"/>
      <c r="D24" s="60"/>
      <c r="E24" s="60"/>
      <c r="F24" s="60"/>
      <c r="G24" s="60"/>
      <c r="H24" s="60"/>
      <c r="I24" s="60"/>
      <c r="J24" s="11"/>
      <c r="K24" s="40"/>
      <c r="L24" s="40"/>
    </row>
    <row r="25" spans="1:15" ht="15.75" x14ac:dyDescent="0.25">
      <c r="A25" s="51" t="s">
        <v>130</v>
      </c>
      <c r="B25" s="52"/>
      <c r="C25" s="52"/>
      <c r="D25" s="52"/>
      <c r="E25" s="52"/>
      <c r="F25" s="52"/>
      <c r="G25" s="52"/>
      <c r="H25" s="52"/>
      <c r="I25" s="53"/>
      <c r="J25" s="11"/>
      <c r="K25" s="109">
        <f>F17+15000+1500</f>
        <v>62000</v>
      </c>
      <c r="L25" s="109"/>
    </row>
    <row r="26" spans="1:15" ht="15.75" x14ac:dyDescent="0.25">
      <c r="A26" s="51" t="s">
        <v>133</v>
      </c>
      <c r="B26" s="52"/>
      <c r="C26" s="52"/>
      <c r="D26" s="52"/>
      <c r="E26" s="52"/>
      <c r="F26" s="52"/>
      <c r="G26" s="52"/>
      <c r="H26" s="52"/>
      <c r="I26" s="53"/>
      <c r="J26" s="11"/>
      <c r="K26" s="109"/>
      <c r="L26" s="109"/>
    </row>
    <row r="27" spans="1:15" ht="15" customHeight="1" x14ac:dyDescent="0.25">
      <c r="A27" s="89" t="s">
        <v>131</v>
      </c>
      <c r="B27" s="90"/>
      <c r="C27" s="90"/>
      <c r="D27" s="90"/>
      <c r="E27" s="90"/>
      <c r="F27" s="90"/>
      <c r="G27" s="90"/>
      <c r="H27" s="90"/>
      <c r="I27" s="91"/>
      <c r="J27" s="11">
        <f>SUM(J20:J26)</f>
        <v>144000</v>
      </c>
      <c r="K27" s="109"/>
      <c r="L27" s="109"/>
    </row>
    <row r="28" spans="1:15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5" ht="15.75" x14ac:dyDescent="0.25">
      <c r="A29" s="70" t="s">
        <v>48</v>
      </c>
      <c r="B29" s="70"/>
      <c r="C29" s="70"/>
      <c r="D29" s="11">
        <v>70000</v>
      </c>
      <c r="E29" s="26"/>
      <c r="F29" s="35"/>
      <c r="G29" s="16"/>
      <c r="H29" s="36"/>
      <c r="I29" s="92"/>
      <c r="J29" s="92"/>
      <c r="K29" s="92"/>
    </row>
    <row r="30" spans="1:15" ht="15.75" x14ac:dyDescent="0.25">
      <c r="A30" s="71" t="s">
        <v>50</v>
      </c>
      <c r="B30" s="72"/>
      <c r="C30" s="73"/>
      <c r="D30" s="5"/>
      <c r="E30" s="26"/>
      <c r="F30" s="37"/>
      <c r="G30" s="37"/>
      <c r="H30" s="37"/>
      <c r="I30" s="37"/>
      <c r="J30" s="37"/>
      <c r="K30" s="37"/>
      <c r="L30" s="37"/>
    </row>
    <row r="31" spans="1:15" ht="15.75" x14ac:dyDescent="0.25">
      <c r="A31" s="74" t="s">
        <v>47</v>
      </c>
      <c r="B31" s="75"/>
      <c r="C31" s="76"/>
      <c r="D31" s="5"/>
      <c r="E31" s="77"/>
      <c r="F31" s="78"/>
      <c r="G31" s="78"/>
      <c r="H31" s="78"/>
      <c r="I31" s="78"/>
      <c r="J31" s="78"/>
      <c r="K31" s="78"/>
      <c r="L31" s="78"/>
    </row>
    <row r="32" spans="1:15" ht="18.75" x14ac:dyDescent="0.3">
      <c r="A32" s="79" t="s">
        <v>49</v>
      </c>
      <c r="B32" s="79"/>
      <c r="C32" s="79"/>
      <c r="D32" s="11"/>
      <c r="E32" s="94"/>
      <c r="F32" s="95"/>
      <c r="G32" s="95"/>
      <c r="H32" s="95"/>
      <c r="I32" s="95"/>
      <c r="J32" s="95"/>
      <c r="K32" s="95"/>
      <c r="L32" s="95"/>
      <c r="M32" s="17"/>
      <c r="O32" s="33"/>
    </row>
    <row r="33" spans="1:12" ht="6" customHeight="1" x14ac:dyDescent="0.25">
      <c r="F33" s="16"/>
      <c r="H33" s="16"/>
    </row>
    <row r="34" spans="1:12" ht="15.75" x14ac:dyDescent="0.25">
      <c r="A34" s="106" t="s">
        <v>126</v>
      </c>
      <c r="B34" s="107"/>
      <c r="C34" s="108"/>
      <c r="D34" s="5">
        <v>-25100</v>
      </c>
      <c r="E34" s="77" t="s">
        <v>127</v>
      </c>
      <c r="F34" s="78"/>
      <c r="G34" s="78"/>
      <c r="H34" s="78"/>
      <c r="I34" s="78"/>
      <c r="J34" s="78"/>
      <c r="K34" s="78"/>
      <c r="L34" s="78"/>
    </row>
  </sheetData>
  <mergeCells count="36">
    <mergeCell ref="K27:L27"/>
    <mergeCell ref="K22:L22"/>
    <mergeCell ref="K23:L23"/>
    <mergeCell ref="K25:L25"/>
    <mergeCell ref="K26:L26"/>
    <mergeCell ref="A22:I22"/>
    <mergeCell ref="A4:K4"/>
    <mergeCell ref="F6:H6"/>
    <mergeCell ref="I6:J6"/>
    <mergeCell ref="A7:L7"/>
    <mergeCell ref="C9:E9"/>
    <mergeCell ref="F9:H9"/>
    <mergeCell ref="I9:J9"/>
    <mergeCell ref="B13:B14"/>
    <mergeCell ref="A18:D18"/>
    <mergeCell ref="A19:I19"/>
    <mergeCell ref="A20:I20"/>
    <mergeCell ref="A21:I21"/>
    <mergeCell ref="K19:L19"/>
    <mergeCell ref="K20:L20"/>
    <mergeCell ref="K21:L21"/>
    <mergeCell ref="A23:I23"/>
    <mergeCell ref="A24:I24"/>
    <mergeCell ref="A25:I25"/>
    <mergeCell ref="A26:I26"/>
    <mergeCell ref="A27:I27"/>
    <mergeCell ref="A34:C34"/>
    <mergeCell ref="E34:L34"/>
    <mergeCell ref="A32:C32"/>
    <mergeCell ref="E32:L32"/>
    <mergeCell ref="A28:L28"/>
    <mergeCell ref="A29:C29"/>
    <mergeCell ref="I29:K29"/>
    <mergeCell ref="A30:C30"/>
    <mergeCell ref="A31:C31"/>
    <mergeCell ref="E31:L3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view="pageLayout" topLeftCell="A6" zoomScaleNormal="100" workbookViewId="0">
      <selection activeCell="A24" sqref="A24:I24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138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57500</v>
      </c>
      <c r="G13" s="5">
        <v>7500</v>
      </c>
      <c r="H13" s="5">
        <v>25000</v>
      </c>
      <c r="I13" s="5"/>
      <c r="J13" s="5">
        <f>SUM(H13:I13)</f>
        <v>25000</v>
      </c>
      <c r="K13" s="12" t="s">
        <v>142</v>
      </c>
      <c r="L13" s="22" t="s">
        <v>111</v>
      </c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177700</v>
      </c>
      <c r="G14" s="5">
        <v>56700</v>
      </c>
      <c r="H14" s="5">
        <v>25000</v>
      </c>
      <c r="J14" s="5">
        <f t="shared" ref="J14:J17" si="0">SUM(H14:I14)</f>
        <v>25000</v>
      </c>
      <c r="K14" s="12" t="s">
        <v>142</v>
      </c>
      <c r="L14" s="22" t="s">
        <v>111</v>
      </c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69000</v>
      </c>
      <c r="G15" s="5">
        <v>9000</v>
      </c>
      <c r="H15" s="5"/>
      <c r="I15" s="5"/>
      <c r="J15" s="5">
        <f t="shared" si="0"/>
        <v>0</v>
      </c>
      <c r="K15" s="12"/>
      <c r="L15" s="22"/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38900</v>
      </c>
      <c r="G16" s="5">
        <v>12900</v>
      </c>
      <c r="H16" s="5"/>
      <c r="I16" s="5"/>
      <c r="J16" s="5">
        <f t="shared" si="0"/>
        <v>0</v>
      </c>
      <c r="K16" s="12"/>
      <c r="L16" s="22"/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136</v>
      </c>
      <c r="E17" s="5">
        <v>15000</v>
      </c>
      <c r="F17" s="5">
        <v>44000</v>
      </c>
      <c r="G17" s="5">
        <v>9000</v>
      </c>
      <c r="H17" s="5">
        <v>15000</v>
      </c>
      <c r="I17" s="5">
        <v>10000</v>
      </c>
      <c r="J17" s="5">
        <f t="shared" si="0"/>
        <v>25000</v>
      </c>
      <c r="K17" s="12" t="s">
        <v>140</v>
      </c>
      <c r="L17" s="22" t="s">
        <v>141</v>
      </c>
      <c r="M17" s="16"/>
    </row>
    <row r="18" spans="1:14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11">
        <f t="shared" ref="F18:J18" si="1">SUM(F13:F17)</f>
        <v>387100</v>
      </c>
      <c r="G18" s="11">
        <f t="shared" si="1"/>
        <v>95100</v>
      </c>
      <c r="H18" s="11">
        <f t="shared" si="1"/>
        <v>65000</v>
      </c>
      <c r="I18" s="11">
        <f t="shared" si="1"/>
        <v>10000</v>
      </c>
      <c r="J18" s="11">
        <f t="shared" si="1"/>
        <v>75000</v>
      </c>
      <c r="K18" s="12" t="s">
        <v>143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41">
        <f>-J18*0.1</f>
        <v>-7500</v>
      </c>
      <c r="K19" s="88"/>
      <c r="L19" s="88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11">
        <f>SUM(J18:J19)</f>
        <v>67500</v>
      </c>
      <c r="K20" s="88"/>
      <c r="L20" s="88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11">
        <v>67500</v>
      </c>
      <c r="K21" s="88"/>
      <c r="L21" s="88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11">
        <v>171000</v>
      </c>
      <c r="K23" s="88"/>
      <c r="L23" s="88"/>
    </row>
    <row r="24" spans="1:14" ht="15" customHeight="1" x14ac:dyDescent="0.25">
      <c r="A24" s="89" t="s">
        <v>144</v>
      </c>
      <c r="B24" s="90"/>
      <c r="C24" s="90"/>
      <c r="D24" s="90"/>
      <c r="E24" s="90"/>
      <c r="F24" s="90"/>
      <c r="G24" s="90"/>
      <c r="H24" s="90"/>
      <c r="I24" s="91"/>
      <c r="J24" s="11">
        <f>SUM(J20:J23)</f>
        <v>319500</v>
      </c>
      <c r="K24" s="109"/>
      <c r="L24" s="109"/>
    </row>
    <row r="25" spans="1:14" ht="7.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4" ht="6" customHeight="1" x14ac:dyDescent="0.25">
      <c r="F26" s="16"/>
      <c r="H26" s="16"/>
    </row>
    <row r="27" spans="1:14" ht="15.75" x14ac:dyDescent="0.25">
      <c r="A27" s="106" t="s">
        <v>126</v>
      </c>
      <c r="B27" s="107"/>
      <c r="C27" s="108"/>
      <c r="D27" s="5">
        <v>-25100</v>
      </c>
      <c r="E27" s="77" t="s">
        <v>127</v>
      </c>
      <c r="F27" s="78"/>
      <c r="G27" s="78"/>
      <c r="H27" s="78"/>
      <c r="I27" s="78"/>
      <c r="J27" s="78"/>
      <c r="K27" s="78"/>
      <c r="L27" s="78"/>
    </row>
  </sheetData>
  <mergeCells count="24">
    <mergeCell ref="A27:C27"/>
    <mergeCell ref="E27:L27"/>
    <mergeCell ref="A25:L25"/>
    <mergeCell ref="A24:I24"/>
    <mergeCell ref="K24:L24"/>
    <mergeCell ref="A21:I21"/>
    <mergeCell ref="K21:L21"/>
    <mergeCell ref="A22:I22"/>
    <mergeCell ref="K22:L22"/>
    <mergeCell ref="A23:I23"/>
    <mergeCell ref="K23:L23"/>
    <mergeCell ref="B13:B14"/>
    <mergeCell ref="A18:D18"/>
    <mergeCell ref="A19:I19"/>
    <mergeCell ref="K19:L19"/>
    <mergeCell ref="A20:I20"/>
    <mergeCell ref="K20:L20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7"/>
  <sheetViews>
    <sheetView view="pageLayout" zoomScaleNormal="100" workbookViewId="0">
      <selection activeCell="K24" sqref="K24:L24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3" x14ac:dyDescent="0.25">
      <c r="A1" s="6" t="s">
        <v>11</v>
      </c>
    </row>
    <row r="2" spans="1:13" x14ac:dyDescent="0.25">
      <c r="A2" s="6" t="s">
        <v>12</v>
      </c>
    </row>
    <row r="3" spans="1:13" x14ac:dyDescent="0.25">
      <c r="A3" s="6" t="s">
        <v>13</v>
      </c>
    </row>
    <row r="4" spans="1:13" ht="23.25" x14ac:dyDescent="0.25">
      <c r="A4" s="54" t="s">
        <v>145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3" ht="18.75" x14ac:dyDescent="0.3">
      <c r="D5" s="7" t="s">
        <v>14</v>
      </c>
      <c r="E5" s="7"/>
      <c r="F5" s="7"/>
      <c r="G5" s="24"/>
      <c r="H5" s="7" t="s">
        <v>15</v>
      </c>
      <c r="I5" s="7"/>
    </row>
    <row r="6" spans="1:13" ht="18.75" x14ac:dyDescent="0.3">
      <c r="D6" s="24" t="s">
        <v>16</v>
      </c>
      <c r="E6" s="24"/>
      <c r="F6" s="55" t="s">
        <v>98</v>
      </c>
      <c r="G6" s="55"/>
      <c r="H6" s="55"/>
      <c r="I6" s="55"/>
      <c r="J6" s="55"/>
      <c r="K6" s="7"/>
      <c r="L6" s="16"/>
    </row>
    <row r="7" spans="1:13" ht="18.75" customHeight="1" x14ac:dyDescent="0.3">
      <c r="A7" s="55" t="s">
        <v>54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 ht="6" customHeight="1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3" ht="15.75" customHeight="1" x14ac:dyDescent="0.35">
      <c r="A9" s="6"/>
      <c r="C9" s="56" t="s">
        <v>34</v>
      </c>
      <c r="D9" s="56"/>
      <c r="E9" s="56"/>
      <c r="F9" s="56" t="s">
        <v>99</v>
      </c>
      <c r="G9" s="56"/>
      <c r="H9" s="56"/>
      <c r="I9" s="56" t="s">
        <v>100</v>
      </c>
      <c r="J9" s="56"/>
      <c r="K9" s="7"/>
    </row>
    <row r="10" spans="1:13" ht="4.5" customHeight="1" x14ac:dyDescent="0.35">
      <c r="C10" s="15"/>
      <c r="D10" s="15"/>
      <c r="E10" s="15"/>
      <c r="F10" s="15"/>
      <c r="G10" s="15"/>
      <c r="H10" s="15"/>
      <c r="I10" s="15"/>
      <c r="J10" s="15"/>
    </row>
    <row r="11" spans="1:13" ht="17.25" customHeight="1" x14ac:dyDescent="0.35">
      <c r="E11" s="13" t="s">
        <v>19</v>
      </c>
      <c r="F11" s="27"/>
      <c r="G11" s="13"/>
      <c r="J11" s="16"/>
    </row>
    <row r="12" spans="1:13" ht="15.75" x14ac:dyDescent="0.25">
      <c r="A12" s="1" t="s">
        <v>0</v>
      </c>
      <c r="B12" s="19" t="s">
        <v>1</v>
      </c>
      <c r="C12" s="4" t="s">
        <v>10</v>
      </c>
      <c r="D12" s="19" t="s">
        <v>9</v>
      </c>
      <c r="E12" s="19" t="s">
        <v>2</v>
      </c>
      <c r="F12" s="19" t="s">
        <v>3</v>
      </c>
      <c r="G12" s="3" t="s">
        <v>33</v>
      </c>
      <c r="H12" s="14" t="s">
        <v>8</v>
      </c>
      <c r="I12" s="19" t="s">
        <v>5</v>
      </c>
      <c r="J12" s="3" t="s">
        <v>4</v>
      </c>
      <c r="K12" s="19" t="s">
        <v>7</v>
      </c>
      <c r="L12" s="10" t="s">
        <v>30</v>
      </c>
      <c r="M12" s="16"/>
    </row>
    <row r="13" spans="1:13" ht="18.75" customHeight="1" x14ac:dyDescent="0.25">
      <c r="A13" s="2">
        <v>1</v>
      </c>
      <c r="B13" s="104" t="s">
        <v>87</v>
      </c>
      <c r="C13" s="2" t="s">
        <v>27</v>
      </c>
      <c r="D13" s="34" t="s">
        <v>88</v>
      </c>
      <c r="E13" s="5">
        <v>25000</v>
      </c>
      <c r="F13" s="5">
        <v>57500</v>
      </c>
      <c r="G13" s="5">
        <v>7500</v>
      </c>
      <c r="H13" s="5"/>
      <c r="I13" s="5"/>
      <c r="J13" s="5">
        <f>SUM(H13:I13)</f>
        <v>0</v>
      </c>
      <c r="K13" s="12"/>
      <c r="L13" s="22"/>
      <c r="M13" s="16"/>
    </row>
    <row r="14" spans="1:13" ht="18.75" customHeight="1" x14ac:dyDescent="0.25">
      <c r="A14" s="2">
        <v>1</v>
      </c>
      <c r="B14" s="105"/>
      <c r="C14" s="2" t="s">
        <v>28</v>
      </c>
      <c r="D14" s="34" t="s">
        <v>88</v>
      </c>
      <c r="E14" s="5">
        <v>25000</v>
      </c>
      <c r="F14" s="5">
        <v>177700</v>
      </c>
      <c r="G14" s="5">
        <v>56700</v>
      </c>
      <c r="H14" s="5"/>
      <c r="J14" s="5">
        <f t="shared" ref="J14:J17" si="0">SUM(H14:I14)</f>
        <v>0</v>
      </c>
      <c r="K14" s="12"/>
      <c r="L14" s="22"/>
    </row>
    <row r="15" spans="1:13" ht="18.75" customHeight="1" x14ac:dyDescent="0.25">
      <c r="A15" s="2">
        <v>2</v>
      </c>
      <c r="B15" s="8" t="s">
        <v>25</v>
      </c>
      <c r="C15" s="2" t="s">
        <v>31</v>
      </c>
      <c r="D15" s="34" t="s">
        <v>89</v>
      </c>
      <c r="E15" s="5">
        <v>30000</v>
      </c>
      <c r="F15" s="5">
        <v>102000</v>
      </c>
      <c r="G15" s="5">
        <v>12000</v>
      </c>
      <c r="H15" s="5"/>
      <c r="I15" s="5"/>
      <c r="J15" s="5">
        <f t="shared" si="0"/>
        <v>0</v>
      </c>
      <c r="K15" s="12"/>
      <c r="L15" s="22"/>
      <c r="M15" s="16"/>
    </row>
    <row r="16" spans="1:13" ht="18.75" customHeight="1" x14ac:dyDescent="0.25">
      <c r="A16" s="2">
        <v>3</v>
      </c>
      <c r="B16" s="8" t="s">
        <v>24</v>
      </c>
      <c r="C16" s="2" t="s">
        <v>29</v>
      </c>
      <c r="D16" s="34" t="s">
        <v>90</v>
      </c>
      <c r="E16" s="5">
        <v>15000</v>
      </c>
      <c r="F16" s="5">
        <v>55400</v>
      </c>
      <c r="G16" s="5">
        <v>14400</v>
      </c>
      <c r="H16" s="5"/>
      <c r="I16" s="5"/>
      <c r="J16" s="5">
        <f t="shared" si="0"/>
        <v>0</v>
      </c>
      <c r="K16" s="12"/>
      <c r="L16" s="22"/>
    </row>
    <row r="17" spans="1:14" ht="18.75" customHeight="1" x14ac:dyDescent="0.25">
      <c r="A17" s="2">
        <v>4</v>
      </c>
      <c r="B17" s="8" t="s">
        <v>55</v>
      </c>
      <c r="C17" s="2" t="s">
        <v>52</v>
      </c>
      <c r="D17" s="34" t="s">
        <v>136</v>
      </c>
      <c r="E17" s="5">
        <v>15000</v>
      </c>
      <c r="F17" s="5">
        <v>34000</v>
      </c>
      <c r="G17" s="5">
        <v>9000</v>
      </c>
      <c r="H17" s="5"/>
      <c r="I17" s="5"/>
      <c r="J17" s="5">
        <f t="shared" si="0"/>
        <v>0</v>
      </c>
      <c r="K17" s="12"/>
      <c r="L17" s="22"/>
      <c r="M17" s="16"/>
    </row>
    <row r="18" spans="1:14" ht="18.75" customHeight="1" x14ac:dyDescent="0.25">
      <c r="A18" s="57" t="s">
        <v>6</v>
      </c>
      <c r="B18" s="57"/>
      <c r="C18" s="57"/>
      <c r="D18" s="57"/>
      <c r="E18" s="11">
        <f>SUM(E13:E17)</f>
        <v>110000</v>
      </c>
      <c r="F18" s="11">
        <f t="shared" ref="F18:J18" si="1">SUM(F13:F17)</f>
        <v>426600</v>
      </c>
      <c r="G18" s="11">
        <f t="shared" si="1"/>
        <v>99600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2" t="s">
        <v>146</v>
      </c>
      <c r="L18" s="25" t="s">
        <v>39</v>
      </c>
    </row>
    <row r="19" spans="1:14" ht="15.75" x14ac:dyDescent="0.25">
      <c r="A19" s="58" t="s">
        <v>32</v>
      </c>
      <c r="B19" s="58"/>
      <c r="C19" s="58"/>
      <c r="D19" s="58"/>
      <c r="E19" s="58"/>
      <c r="F19" s="58"/>
      <c r="G19" s="58"/>
      <c r="H19" s="58"/>
      <c r="I19" s="58"/>
      <c r="J19" s="41">
        <f>-J18*0.1</f>
        <v>0</v>
      </c>
      <c r="K19" s="88"/>
      <c r="L19" s="88"/>
    </row>
    <row r="20" spans="1:14" ht="15.75" x14ac:dyDescent="0.25">
      <c r="A20" s="51" t="s">
        <v>42</v>
      </c>
      <c r="B20" s="52"/>
      <c r="C20" s="52"/>
      <c r="D20" s="52"/>
      <c r="E20" s="52"/>
      <c r="F20" s="52"/>
      <c r="G20" s="52"/>
      <c r="H20" s="52"/>
      <c r="I20" s="53"/>
      <c r="J20" s="11">
        <v>0</v>
      </c>
      <c r="K20" s="88"/>
      <c r="L20" s="88"/>
      <c r="N20" s="16"/>
    </row>
    <row r="21" spans="1:14" ht="15.75" x14ac:dyDescent="0.25">
      <c r="A21" s="51" t="s">
        <v>43</v>
      </c>
      <c r="B21" s="52"/>
      <c r="C21" s="52"/>
      <c r="D21" s="52"/>
      <c r="E21" s="52"/>
      <c r="F21" s="52"/>
      <c r="G21" s="52"/>
      <c r="H21" s="52"/>
      <c r="I21" s="53"/>
      <c r="J21" s="11">
        <v>45000</v>
      </c>
      <c r="K21" s="88"/>
      <c r="L21" s="88"/>
    </row>
    <row r="22" spans="1:14" ht="15.75" x14ac:dyDescent="0.25">
      <c r="A22" s="60" t="s">
        <v>44</v>
      </c>
      <c r="B22" s="60"/>
      <c r="C22" s="60"/>
      <c r="D22" s="60"/>
      <c r="E22" s="60"/>
      <c r="F22" s="60"/>
      <c r="G22" s="60"/>
      <c r="H22" s="60"/>
      <c r="I22" s="60"/>
      <c r="J22" s="11">
        <v>13500</v>
      </c>
      <c r="K22" s="88"/>
      <c r="L22" s="88"/>
    </row>
    <row r="23" spans="1:14" ht="15.75" x14ac:dyDescent="0.25">
      <c r="A23" s="60" t="s">
        <v>45</v>
      </c>
      <c r="B23" s="60"/>
      <c r="C23" s="60"/>
      <c r="D23" s="60"/>
      <c r="E23" s="60"/>
      <c r="F23" s="60"/>
      <c r="G23" s="60"/>
      <c r="H23" s="60"/>
      <c r="I23" s="60"/>
      <c r="J23" s="11">
        <v>183600</v>
      </c>
      <c r="K23" s="88"/>
      <c r="L23" s="88"/>
    </row>
    <row r="24" spans="1:14" ht="15" customHeight="1" x14ac:dyDescent="0.25">
      <c r="A24" s="89" t="s">
        <v>148</v>
      </c>
      <c r="B24" s="90"/>
      <c r="C24" s="90"/>
      <c r="D24" s="90"/>
      <c r="E24" s="90"/>
      <c r="F24" s="90"/>
      <c r="G24" s="90"/>
      <c r="H24" s="90"/>
      <c r="I24" s="91"/>
      <c r="J24" s="11">
        <f>SUM(J20:J23)</f>
        <v>242100</v>
      </c>
      <c r="K24" s="109"/>
      <c r="L24" s="109"/>
    </row>
    <row r="25" spans="1:14" ht="7.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spans="1:14" ht="6" customHeight="1" x14ac:dyDescent="0.25">
      <c r="F26" s="16"/>
      <c r="H26" s="16"/>
    </row>
    <row r="27" spans="1:14" ht="15.75" x14ac:dyDescent="0.25">
      <c r="A27" s="106" t="s">
        <v>126</v>
      </c>
      <c r="B27" s="107"/>
      <c r="C27" s="108"/>
      <c r="D27" s="5">
        <v>-25100</v>
      </c>
      <c r="E27" s="77" t="s">
        <v>127</v>
      </c>
      <c r="F27" s="78"/>
      <c r="G27" s="78"/>
      <c r="H27" s="78"/>
      <c r="I27" s="78"/>
      <c r="J27" s="78"/>
      <c r="K27" s="78"/>
      <c r="L27" s="78"/>
    </row>
  </sheetData>
  <mergeCells count="24">
    <mergeCell ref="A24:I24"/>
    <mergeCell ref="K24:L24"/>
    <mergeCell ref="A25:L25"/>
    <mergeCell ref="A27:C27"/>
    <mergeCell ref="E27:L27"/>
    <mergeCell ref="A21:I21"/>
    <mergeCell ref="K21:L21"/>
    <mergeCell ref="A22:I22"/>
    <mergeCell ref="K22:L22"/>
    <mergeCell ref="A23:I23"/>
    <mergeCell ref="K23:L23"/>
    <mergeCell ref="B13:B14"/>
    <mergeCell ref="A18:D18"/>
    <mergeCell ref="A19:I19"/>
    <mergeCell ref="K19:L19"/>
    <mergeCell ref="A20:I20"/>
    <mergeCell ref="K20:L20"/>
    <mergeCell ref="A4:K4"/>
    <mergeCell ref="F6:H6"/>
    <mergeCell ref="I6:J6"/>
    <mergeCell ref="A7:L7"/>
    <mergeCell ref="C9:E9"/>
    <mergeCell ref="F9:H9"/>
    <mergeCell ref="I9:J9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 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2022-11-25T10:03:40Z</cp:lastPrinted>
  <dcterms:created xsi:type="dcterms:W3CDTF">2013-02-10T07:37:00Z</dcterms:created>
  <dcterms:modified xsi:type="dcterms:W3CDTF">2022-11-25T10:04:11Z</dcterms:modified>
</cp:coreProperties>
</file>