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tables/table2.xml" ContentType="application/vnd.openxmlformats-officedocument.spreadsheetml.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8.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E:\GNL\Bathla\"/>
    </mc:Choice>
  </mc:AlternateContent>
  <bookViews>
    <workbookView xWindow="0" yWindow="0" windowWidth="20490" windowHeight="7335" activeTab="4"/>
  </bookViews>
  <sheets>
    <sheet name="Data" sheetId="1" r:id="rId1"/>
    <sheet name="Analysis" sheetId="2" r:id="rId2"/>
    <sheet name="Forecast" sheetId="11" r:id="rId3"/>
    <sheet name="Visualizaions" sheetId="7" r:id="rId4"/>
    <sheet name="Summary Dashboard" sheetId="10" r:id="rId5"/>
  </sheets>
  <definedNames>
    <definedName name="_xlnm._FilterDatabase" localSheetId="0" hidden="1">Data!$A$1:$L$71</definedName>
  </definedNames>
  <calcPr calcId="152511"/>
  <pivotCaches>
    <pivotCache cacheId="87" r:id="rId6"/>
    <pivotCache cacheId="88" r:id="rId7"/>
    <pivotCache cacheId="89" r:id="rId8"/>
    <pivotCache cacheId="90" r:id="rId9"/>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2" i="1" l="1"/>
  <c r="A3" i="10" l="1"/>
  <c r="H2" i="1"/>
  <c r="J2" i="1" s="1"/>
  <c r="H3" i="1"/>
  <c r="H4" i="1"/>
  <c r="J4" i="1" s="1"/>
  <c r="H5" i="1"/>
  <c r="H6" i="1"/>
  <c r="H7" i="1"/>
  <c r="I7" i="1" s="1"/>
  <c r="H8" i="1"/>
  <c r="I8" i="1" s="1"/>
  <c r="H9" i="1"/>
  <c r="I9" i="1" s="1"/>
  <c r="H10" i="1"/>
  <c r="I10" i="1" s="1"/>
  <c r="H11" i="1"/>
  <c r="I11" i="1" s="1"/>
  <c r="H12" i="1"/>
  <c r="I12" i="1" s="1"/>
  <c r="H13" i="1"/>
  <c r="I13" i="1" s="1"/>
  <c r="H14" i="1"/>
  <c r="I14" i="1" s="1"/>
  <c r="H15" i="1"/>
  <c r="I15" i="1" s="1"/>
  <c r="H16" i="1"/>
  <c r="I16" i="1" s="1"/>
  <c r="H17" i="1"/>
  <c r="I17" i="1" s="1"/>
  <c r="H18" i="1"/>
  <c r="I18" i="1" s="1"/>
  <c r="H19" i="1"/>
  <c r="I19" i="1" s="1"/>
  <c r="H20" i="1"/>
  <c r="I20" i="1" s="1"/>
  <c r="H21" i="1"/>
  <c r="I21" i="1" s="1"/>
  <c r="H22" i="1"/>
  <c r="I22" i="1" s="1"/>
  <c r="H23" i="1"/>
  <c r="I23" i="1" s="1"/>
  <c r="H24" i="1"/>
  <c r="I24" i="1" s="1"/>
  <c r="H25" i="1"/>
  <c r="I25" i="1" s="1"/>
  <c r="H26" i="1"/>
  <c r="I26" i="1" s="1"/>
  <c r="H27" i="1"/>
  <c r="I27" i="1" s="1"/>
  <c r="H28" i="1"/>
  <c r="I28" i="1" s="1"/>
  <c r="H29" i="1"/>
  <c r="I29" i="1" s="1"/>
  <c r="H30" i="1"/>
  <c r="I30" i="1" s="1"/>
  <c r="H31" i="1"/>
  <c r="I31" i="1" s="1"/>
  <c r="H32" i="1"/>
  <c r="I32" i="1" s="1"/>
  <c r="H33" i="1"/>
  <c r="I33" i="1" s="1"/>
  <c r="H34" i="1"/>
  <c r="I34" i="1" s="1"/>
  <c r="H35" i="1"/>
  <c r="H36" i="1"/>
  <c r="I36" i="1" s="1"/>
  <c r="H37" i="1"/>
  <c r="I37" i="1" s="1"/>
  <c r="H38" i="1"/>
  <c r="I38" i="1" s="1"/>
  <c r="H39" i="1"/>
  <c r="I39" i="1" s="1"/>
  <c r="H40" i="1"/>
  <c r="I40" i="1" s="1"/>
  <c r="H41" i="1"/>
  <c r="I41" i="1" s="1"/>
  <c r="H42" i="1"/>
  <c r="I42" i="1" s="1"/>
  <c r="H43" i="1"/>
  <c r="I43" i="1" s="1"/>
  <c r="H44" i="1"/>
  <c r="I44" i="1" s="1"/>
  <c r="H45" i="1"/>
  <c r="I45" i="1" s="1"/>
  <c r="H46" i="1"/>
  <c r="I46" i="1" s="1"/>
  <c r="H47" i="1"/>
  <c r="I47" i="1" s="1"/>
  <c r="H48" i="1"/>
  <c r="I48" i="1" s="1"/>
  <c r="H49" i="1"/>
  <c r="I49" i="1" s="1"/>
  <c r="H50" i="1"/>
  <c r="I50" i="1" s="1"/>
  <c r="H51" i="1"/>
  <c r="I51" i="1" s="1"/>
  <c r="H52" i="1"/>
  <c r="I52" i="1" s="1"/>
  <c r="H53" i="1"/>
  <c r="I53" i="1" s="1"/>
  <c r="H54" i="1"/>
  <c r="I54" i="1" s="1"/>
  <c r="H55" i="1"/>
  <c r="I55" i="1" s="1"/>
  <c r="H56" i="1"/>
  <c r="I56" i="1" s="1"/>
  <c r="H57" i="1"/>
  <c r="I57" i="1" s="1"/>
  <c r="H58" i="1"/>
  <c r="I58" i="1" s="1"/>
  <c r="H59" i="1"/>
  <c r="I59" i="1" s="1"/>
  <c r="H60" i="1"/>
  <c r="I60" i="1" s="1"/>
  <c r="H61" i="1"/>
  <c r="I61" i="1" s="1"/>
  <c r="H62" i="1"/>
  <c r="I62" i="1" s="1"/>
  <c r="H63" i="1"/>
  <c r="I63" i="1" s="1"/>
  <c r="H64" i="1"/>
  <c r="I64" i="1" s="1"/>
  <c r="H65" i="1"/>
  <c r="I65" i="1" s="1"/>
  <c r="H66" i="1"/>
  <c r="I66" i="1" s="1"/>
  <c r="H67" i="1"/>
  <c r="H68" i="1"/>
  <c r="I68" i="1" s="1"/>
  <c r="H69" i="1"/>
  <c r="I69" i="1" s="1"/>
  <c r="H70" i="1"/>
  <c r="I70" i="1" s="1"/>
  <c r="H71" i="1"/>
  <c r="I71" i="1" s="1"/>
  <c r="I5" i="1"/>
  <c r="I6" i="1"/>
  <c r="I3" i="1"/>
  <c r="I35" i="1"/>
  <c r="I67" i="1"/>
  <c r="B7" i="11"/>
  <c r="B6" i="11"/>
  <c r="B5" i="11"/>
  <c r="E14" i="11"/>
  <c r="C14" i="2"/>
  <c r="C12" i="2"/>
  <c r="C13" i="2"/>
  <c r="C15" i="2"/>
  <c r="I4" i="1" l="1"/>
  <c r="B8" i="11"/>
  <c r="B12" i="2"/>
  <c r="B14" i="2"/>
  <c r="B13" i="2"/>
  <c r="G3" i="10"/>
  <c r="B15" i="2" l="1"/>
  <c r="J3" i="1" l="1"/>
  <c r="D14" i="11" s="1"/>
  <c r="J5" i="1"/>
  <c r="J9" i="1"/>
  <c r="J13" i="1"/>
  <c r="J17" i="1"/>
  <c r="J21" i="1"/>
  <c r="J25" i="1"/>
  <c r="J29" i="1"/>
  <c r="J33" i="1"/>
  <c r="J37" i="1"/>
  <c r="J41" i="1"/>
  <c r="J45" i="1"/>
  <c r="J49" i="1"/>
  <c r="J53" i="1"/>
  <c r="J57" i="1"/>
  <c r="J61" i="1"/>
  <c r="J65" i="1"/>
  <c r="J69" i="1"/>
  <c r="J6" i="1"/>
  <c r="J7" i="1"/>
  <c r="J8" i="1"/>
  <c r="J10" i="1"/>
  <c r="J11" i="1"/>
  <c r="J12" i="1"/>
  <c r="J14" i="1"/>
  <c r="J15" i="1"/>
  <c r="J16" i="1"/>
  <c r="J18" i="1"/>
  <c r="J19" i="1"/>
  <c r="J20" i="1"/>
  <c r="J22" i="1"/>
  <c r="J23" i="1"/>
  <c r="J24" i="1"/>
  <c r="J26" i="1"/>
  <c r="J27" i="1"/>
  <c r="J28" i="1"/>
  <c r="J30" i="1"/>
  <c r="J31" i="1"/>
  <c r="J32" i="1"/>
  <c r="J34" i="1"/>
  <c r="J35" i="1"/>
  <c r="J36" i="1"/>
  <c r="J38" i="1"/>
  <c r="J39" i="1"/>
  <c r="J40" i="1"/>
  <c r="J42" i="1"/>
  <c r="J43" i="1"/>
  <c r="J44" i="1"/>
  <c r="J46" i="1"/>
  <c r="J47" i="1"/>
  <c r="J48" i="1"/>
  <c r="J50" i="1"/>
  <c r="J51" i="1"/>
  <c r="J52" i="1"/>
  <c r="J54" i="1"/>
  <c r="J55" i="1"/>
  <c r="J56" i="1"/>
  <c r="J58" i="1"/>
  <c r="J59" i="1"/>
  <c r="J60" i="1"/>
  <c r="J62" i="1"/>
  <c r="J63" i="1"/>
  <c r="J64" i="1"/>
  <c r="J66" i="1"/>
  <c r="J67" i="1"/>
  <c r="J68" i="1"/>
  <c r="J70" i="1"/>
  <c r="J71" i="1"/>
  <c r="D3" i="10" l="1"/>
  <c r="D5" i="11"/>
  <c r="D6" i="11"/>
  <c r="D7" i="11"/>
  <c r="D8" i="11" l="1"/>
</calcChain>
</file>

<file path=xl/sharedStrings.xml><?xml version="1.0" encoding="utf-8"?>
<sst xmlns="http://schemas.openxmlformats.org/spreadsheetml/2006/main" count="272" uniqueCount="76">
  <si>
    <t>Date</t>
  </si>
  <si>
    <t>Product</t>
  </si>
  <si>
    <t>Region</t>
  </si>
  <si>
    <t>Sales ($)</t>
  </si>
  <si>
    <t>Quantity Sold</t>
  </si>
  <si>
    <t>Cost per Unit ($)</t>
  </si>
  <si>
    <t>Discount (%)</t>
  </si>
  <si>
    <t>### Questions</t>
  </si>
  <si>
    <t>Laptop</t>
  </si>
  <si>
    <t>North</t>
  </si>
  <si>
    <t>Tablet</t>
  </si>
  <si>
    <t>1. **Data Analysis:**</t>
  </si>
  <si>
    <t>Smartphone</t>
  </si>
  <si>
    <t xml:space="preserve">   - Calculate the total sales for each product across all regions and over the entire dataset.</t>
  </si>
  <si>
    <t>South</t>
  </si>
  <si>
    <t xml:space="preserve">   - Identify the region with the highest total sales and provide the total sales amount for that region.</t>
  </si>
  <si>
    <t>2. **Profit Calculation:**</t>
  </si>
  <si>
    <t>East</t>
  </si>
  <si>
    <t xml:space="preserve">   - Calculate the profit for each transaction and add this as a new column to your dataset.</t>
  </si>
  <si>
    <t xml:space="preserve">   - Determine the average profit per product across all transactions.</t>
  </si>
  <si>
    <t>West</t>
  </si>
  <si>
    <t>3. **Discount Impact:**</t>
  </si>
  <si>
    <t xml:space="preserve">   - Analyze the total amount of discounts given for each product across all regions.</t>
  </si>
  <si>
    <t xml:space="preserve">   - Calculate the net sales after discount for each transaction, adding this as a new column.</t>
  </si>
  <si>
    <t>4. **Trends and Insights:**</t>
  </si>
  <si>
    <t xml:space="preserve">   - Identify which product had the highest net sales and what percentage of total sales this represents.</t>
  </si>
  <si>
    <t xml:space="preserve">   - Create a pivot table showing total sales by product and region. Use it to identify trends or insights regarding sales performance.</t>
  </si>
  <si>
    <t>5. **Forecasting:**</t>
  </si>
  <si>
    <t xml:space="preserve">   - Based on the data, project sales for the next quarter assuming a growth rate of 10% for laptops, 5% for tablets, and 15% for smartphones. Present this in a clear and organized manner.</t>
  </si>
  <si>
    <t>6. **Visualization:**</t>
  </si>
  <si>
    <t xml:space="preserve">   - Create a chart that visually represents total sales by product over time. </t>
  </si>
  <si>
    <t xml:space="preserve">   - Create another chart to show sales trends over the three months for one product of your choice.</t>
  </si>
  <si>
    <t>7. **Advanced Analysis:**</t>
  </si>
  <si>
    <t xml:space="preserve">   - Calculate the correlation between discount percentages and net sales. Provide insights into how discounts impact sales.</t>
  </si>
  <si>
    <t xml:space="preserve">   - Create a summary dashboard on a separate sheet that highlights key metrics such as total sales, total profit, average discount given, and product performance by region.</t>
  </si>
  <si>
    <t>Deliverables:</t>
  </si>
  <si>
    <t>- The Excel file containing the dataset, calculations, and any additional formulas used.</t>
  </si>
  <si>
    <t>- A summary report (1-2 pages) with insights based on the analysis, visualizations, and recommendations for the marketing strategy.</t>
  </si>
  <si>
    <t>Column Labels</t>
  </si>
  <si>
    <t>Grand Total</t>
  </si>
  <si>
    <t>Sum of Sales ($)</t>
  </si>
  <si>
    <t>Row Labels</t>
  </si>
  <si>
    <t>Data Analysis</t>
  </si>
  <si>
    <t>Discount($)</t>
  </si>
  <si>
    <t>Qtr3</t>
  </si>
  <si>
    <t>Q3 Sales</t>
  </si>
  <si>
    <t>Growth Rate</t>
  </si>
  <si>
    <t>Q4 Sales</t>
  </si>
  <si>
    <t>Jul</t>
  </si>
  <si>
    <t>Aug</t>
  </si>
  <si>
    <t>Sep</t>
  </si>
  <si>
    <t>Sales Dashboard</t>
  </si>
  <si>
    <t>Sum of Profit($)</t>
  </si>
  <si>
    <t>Total sales ($)</t>
  </si>
  <si>
    <t>Table-1: Total sales by Product and Region</t>
  </si>
  <si>
    <t>Table-2: Profit</t>
  </si>
  <si>
    <t>Net Sales ($) = (Sales-Discount)</t>
  </si>
  <si>
    <t>Loss</t>
  </si>
  <si>
    <t>Average profit</t>
  </si>
  <si>
    <t>Table-3: Discount</t>
  </si>
  <si>
    <t>Total Discount</t>
  </si>
  <si>
    <t>Table-4: Net sales in % of total sales</t>
  </si>
  <si>
    <t>Net Sales</t>
  </si>
  <si>
    <t>% of total sales</t>
  </si>
  <si>
    <t>Forecasting sales</t>
  </si>
  <si>
    <t>Table-5: Forecast of Q4 sales</t>
  </si>
  <si>
    <t xml:space="preserve">Total </t>
  </si>
  <si>
    <t>Data Visualisations</t>
  </si>
  <si>
    <t>Advanced Analysis</t>
  </si>
  <si>
    <t>Correlation between Disccount % and Net sales =</t>
  </si>
  <si>
    <t>Total Profit ($)</t>
  </si>
  <si>
    <t>Ave. Discount (%)</t>
  </si>
  <si>
    <t>Chart-1</t>
  </si>
  <si>
    <t>Chart-2</t>
  </si>
  <si>
    <t>Table-6 : For Summary Dashboard</t>
  </si>
  <si>
    <t>Profit($) = (Sales-Cost -Discount)</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</si>
</sst>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4" formatCode="_(&quot;$&quot;* #,##0.00_);_(&quot;$&quot;* \(#,##0.00\);_(&quot;$&quot;* &quot;-&quot;??_);_(@_)"/>
    <numFmt numFmtId="164" formatCode="_(&quot;$&quot;* #,##0_);_(&quot;$&quot;* \(#,##0\);_(&quot;$&quot;* &quot;-&quot;??_);_(@_)"/>
  </numFmts>
  <fonts count="15">
    <font>
      <sz val="11"/>
      <color theme="1"/>
      <name val="Aptos Narrow"/>
      <family val="2"/>
      <scheme val="minor"/>
    </font>
    <font>
      <b/>
      <sz val="11"/>
      <color theme="1"/>
      <name val="Aptos Narrow"/>
      <family val="2"/>
      <scheme val="minor"/>
    </font>
    <font>
      <sz val="11"/>
      <color theme="1"/>
      <name val="Aptos Narrow"/>
      <family val="2"/>
      <scheme val="minor"/>
    </font>
    <font>
      <sz val="11"/>
      <color theme="0"/>
      <name val="Aptos Narrow"/>
      <family val="2"/>
      <scheme val="minor"/>
    </font>
    <font>
      <sz val="18"/>
      <color theme="1"/>
      <name val="Aptos Narrow"/>
      <family val="2"/>
      <scheme val="minor"/>
    </font>
    <font>
      <b/>
      <sz val="13"/>
      <color theme="3"/>
      <name val="Aptos Narrow"/>
      <family val="2"/>
      <scheme val="minor"/>
    </font>
    <font>
      <sz val="9"/>
      <color theme="1"/>
      <name val="Aptos Narrow"/>
      <family val="2"/>
      <scheme val="minor"/>
    </font>
    <font>
      <b/>
      <sz val="11"/>
      <color theme="1"/>
      <name val="Aptos Narrow"/>
      <scheme val="minor"/>
    </font>
    <font>
      <b/>
      <sz val="11"/>
      <name val="Aptos Narrow"/>
      <scheme val="minor"/>
    </font>
    <font>
      <sz val="20"/>
      <color theme="0"/>
      <name val="Arial Black"/>
      <family val="2"/>
    </font>
    <font>
      <sz val="16"/>
      <color theme="0"/>
      <name val="Arial Black"/>
      <family val="2"/>
    </font>
    <font>
      <sz val="12"/>
      <color theme="0"/>
      <name val="Arial Black"/>
      <family val="2"/>
    </font>
    <font>
      <sz val="22"/>
      <color theme="0"/>
      <name val="Aptos Narrow"/>
      <family val="2"/>
      <scheme val="minor"/>
    </font>
    <font>
      <b/>
      <sz val="11"/>
      <color theme="2" tint="-0.499984740745262"/>
      <name val="Aptos Narrow"/>
      <scheme val="minor"/>
    </font>
    <font>
      <sz val="48"/>
      <name val="Berlin Sans FB Demi"/>
      <family val="2"/>
    </font>
  </fonts>
  <fills count="13">
    <fill>
      <patternFill patternType="none"/>
    </fill>
    <fill>
      <patternFill patternType="gray125"/>
    </fill>
    <fill>
      <patternFill patternType="solid">
        <fgColor theme="6"/>
      </patternFill>
    </fill>
    <fill>
      <patternFill patternType="solid">
        <fgColor theme="8"/>
      </patternFill>
    </fill>
    <fill>
      <patternFill patternType="solid">
        <fgColor theme="9" tint="0.59999389629810485"/>
        <bgColor indexed="64"/>
      </patternFill>
    </fill>
    <fill>
      <patternFill patternType="solid">
        <fgColor theme="5" tint="0.59999389629810485"/>
        <bgColor indexed="64"/>
      </patternFill>
    </fill>
    <fill>
      <patternFill patternType="solid">
        <fgColor rgb="FFFFFF00"/>
        <bgColor indexed="64"/>
      </patternFill>
    </fill>
    <fill>
      <patternFill patternType="solid">
        <fgColor rgb="FF92D050"/>
        <bgColor indexed="64"/>
      </patternFill>
    </fill>
    <fill>
      <patternFill patternType="solid">
        <fgColor theme="3" tint="0.249977111117893"/>
        <bgColor indexed="64"/>
      </patternFill>
    </fill>
    <fill>
      <patternFill patternType="solid">
        <fgColor theme="8" tint="0.39997558519241921"/>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5" tint="-0.249977111117893"/>
        <bgColor indexed="64"/>
      </patternFill>
    </fill>
  </fills>
  <borders count="29">
    <border>
      <left/>
      <right/>
      <top/>
      <bottom/>
      <diagonal/>
    </border>
    <border>
      <left style="thin">
        <color indexed="64"/>
      </left>
      <right style="thin">
        <color indexed="64"/>
      </right>
      <top style="thin">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thick">
        <color theme="4" tint="0.499984740745262"/>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s>
  <cellStyleXfs count="6">
    <xf numFmtId="0" fontId="0" fillId="0" borderId="0"/>
    <xf numFmtId="44" fontId="2" fillId="0" borderId="0" applyFont="0" applyFill="0" applyBorder="0" applyAlignment="0" applyProtection="0"/>
    <xf numFmtId="9" fontId="2" fillId="0" borderId="0" applyFont="0" applyFill="0" applyBorder="0" applyAlignment="0" applyProtection="0"/>
    <xf numFmtId="0" fontId="3" fillId="2" borderId="0" applyNumberFormat="0" applyBorder="0" applyAlignment="0" applyProtection="0"/>
    <xf numFmtId="0" fontId="3" fillId="3" borderId="0" applyNumberFormat="0" applyBorder="0" applyAlignment="0" applyProtection="0"/>
    <xf numFmtId="0" fontId="5" fillId="0" borderId="13" applyNumberFormat="0" applyFill="0" applyAlignment="0" applyProtection="0"/>
  </cellStyleXfs>
  <cellXfs count="116">
    <xf numFmtId="0" fontId="0" fillId="0" borderId="0" xfId="0"/>
    <xf numFmtId="0" fontId="1" fillId="0" borderId="0" xfId="0" applyFont="1"/>
    <xf numFmtId="0" fontId="1" fillId="0" borderId="1" xfId="0" applyFont="1" applyBorder="1" applyAlignment="1">
      <alignment horizontal="center" vertical="center" wrapText="1"/>
    </xf>
    <xf numFmtId="0" fontId="0" fillId="0" borderId="0" xfId="0" pivotButton="1"/>
    <xf numFmtId="0" fontId="0" fillId="0" borderId="0" xfId="0" applyNumberFormat="1"/>
    <xf numFmtId="0" fontId="0" fillId="0" borderId="0" xfId="0" applyAlignment="1">
      <alignment horizontal="left"/>
    </xf>
    <xf numFmtId="0" fontId="0" fillId="0" borderId="1" xfId="0" pivotButton="1" applyBorder="1" applyAlignment="1">
      <alignment horizontal="center" vertical="center"/>
    </xf>
    <xf numFmtId="0" fontId="0" fillId="0" borderId="1" xfId="0" applyBorder="1" applyAlignment="1">
      <alignment horizontal="center" vertical="center"/>
    </xf>
    <xf numFmtId="14" fontId="0" fillId="0" borderId="1" xfId="0" applyNumberFormat="1" applyBorder="1" applyAlignment="1">
      <alignment horizontal="center" vertical="center" wrapText="1"/>
    </xf>
    <xf numFmtId="0" fontId="0" fillId="0" borderId="1" xfId="0" applyBorder="1" applyAlignment="1">
      <alignment horizontal="center" vertical="center" wrapText="1"/>
    </xf>
    <xf numFmtId="0" fontId="0" fillId="0" borderId="1" xfId="0" applyBorder="1" applyAlignment="1">
      <alignment horizontal="center"/>
    </xf>
    <xf numFmtId="0" fontId="0" fillId="0" borderId="0" xfId="0" applyBorder="1" applyAlignment="1">
      <alignment horizontal="center" vertical="center"/>
    </xf>
    <xf numFmtId="0" fontId="0" fillId="0" borderId="0" xfId="0" applyNumberFormat="1" applyBorder="1" applyAlignment="1">
      <alignment horizontal="center" vertical="center"/>
    </xf>
    <xf numFmtId="14" fontId="0" fillId="0" borderId="0" xfId="0" applyNumberFormat="1"/>
    <xf numFmtId="0" fontId="0" fillId="0" borderId="0" xfId="0" applyAlignment="1">
      <alignment horizontal="center"/>
    </xf>
    <xf numFmtId="0" fontId="1" fillId="0" borderId="0" xfId="0" applyFont="1" applyFill="1" applyBorder="1" applyAlignment="1">
      <alignment horizontal="center" vertical="center" wrapText="1"/>
    </xf>
    <xf numFmtId="14" fontId="1" fillId="0" borderId="1" xfId="0" applyNumberFormat="1" applyFont="1" applyBorder="1" applyAlignment="1">
      <alignment horizontal="center" vertical="center" wrapText="1"/>
    </xf>
    <xf numFmtId="14" fontId="0" fillId="0" borderId="0" xfId="0" applyNumberFormat="1" applyAlignment="1">
      <alignment horizontal="left"/>
    </xf>
    <xf numFmtId="0" fontId="0" fillId="0" borderId="0" xfId="0" applyBorder="1"/>
    <xf numFmtId="0" fontId="0" fillId="0" borderId="0" xfId="0" applyNumberFormat="1" applyBorder="1"/>
    <xf numFmtId="0" fontId="2" fillId="4" borderId="1" xfId="0" applyFont="1" applyFill="1" applyBorder="1" applyAlignment="1">
      <alignment horizontal="center" vertical="center"/>
    </xf>
    <xf numFmtId="0" fontId="1" fillId="5" borderId="1" xfId="0" applyFont="1" applyFill="1" applyBorder="1" applyAlignment="1">
      <alignment horizontal="center" vertical="center" wrapText="1"/>
    </xf>
    <xf numFmtId="0" fontId="0" fillId="0" borderId="2" xfId="0" applyBorder="1"/>
    <xf numFmtId="0" fontId="0" fillId="0" borderId="3" xfId="0" applyBorder="1"/>
    <xf numFmtId="0" fontId="0" fillId="0" borderId="9" xfId="0" applyBorder="1"/>
    <xf numFmtId="0" fontId="0" fillId="0" borderId="1" xfId="0" applyBorder="1" applyAlignment="1">
      <alignment horizontal="left"/>
    </xf>
    <xf numFmtId="0" fontId="0" fillId="0" borderId="8" xfId="0" applyBorder="1"/>
    <xf numFmtId="0" fontId="0" fillId="11" borderId="2" xfId="0" applyFill="1" applyBorder="1"/>
    <xf numFmtId="0" fontId="0" fillId="11" borderId="0" xfId="0" applyFill="1" applyBorder="1"/>
    <xf numFmtId="164" fontId="4" fillId="11" borderId="0" xfId="1" applyNumberFormat="1" applyFont="1" applyFill="1" applyBorder="1" applyAlignment="1">
      <alignment vertical="center"/>
    </xf>
    <xf numFmtId="0" fontId="0" fillId="0" borderId="7" xfId="0" applyBorder="1"/>
    <xf numFmtId="0" fontId="0" fillId="11" borderId="4" xfId="0" applyFill="1" applyBorder="1"/>
    <xf numFmtId="0" fontId="6" fillId="11" borderId="1" xfId="0" applyNumberFormat="1" applyFont="1" applyFill="1" applyBorder="1"/>
    <xf numFmtId="0" fontId="7" fillId="0" borderId="0" xfId="0" applyFont="1" applyAlignment="1">
      <alignment vertical="center"/>
    </xf>
    <xf numFmtId="0" fontId="0" fillId="0" borderId="0" xfId="0" pivotButton="1" applyAlignment="1">
      <alignment vertical="center"/>
    </xf>
    <xf numFmtId="0" fontId="0" fillId="0" borderId="1" xfId="0" pivotButton="1" applyBorder="1" applyAlignment="1">
      <alignment horizontal="left" vertical="center"/>
    </xf>
    <xf numFmtId="0" fontId="0" fillId="0" borderId="0" xfId="0" applyFill="1"/>
    <xf numFmtId="0" fontId="0" fillId="0" borderId="1" xfId="0" applyBorder="1" applyAlignment="1">
      <alignment horizontal="left" vertical="center" indent="1"/>
    </xf>
    <xf numFmtId="44" fontId="0" fillId="0" borderId="1" xfId="0" applyNumberFormat="1" applyBorder="1"/>
    <xf numFmtId="44" fontId="0" fillId="0" borderId="1" xfId="0" applyNumberFormat="1" applyBorder="1" applyAlignment="1">
      <alignment horizontal="center" vertical="center"/>
    </xf>
    <xf numFmtId="0" fontId="0" fillId="7" borderId="0" xfId="0" applyFill="1"/>
    <xf numFmtId="0" fontId="0" fillId="11" borderId="1" xfId="0" applyFill="1" applyBorder="1"/>
    <xf numFmtId="0" fontId="6" fillId="11" borderId="1" xfId="0" applyFont="1" applyFill="1" applyBorder="1"/>
    <xf numFmtId="44" fontId="7" fillId="0" borderId="0" xfId="0" applyNumberFormat="1" applyFont="1" applyBorder="1" applyAlignment="1">
      <alignment horizontal="left"/>
    </xf>
    <xf numFmtId="44" fontId="7" fillId="0" borderId="0" xfId="0" applyNumberFormat="1" applyFont="1" applyBorder="1"/>
    <xf numFmtId="44" fontId="0" fillId="0" borderId="14" xfId="0" applyNumberFormat="1" applyBorder="1" applyAlignment="1">
      <alignment horizontal="left"/>
    </xf>
    <xf numFmtId="0" fontId="7" fillId="0" borderId="16" xfId="0" applyFont="1" applyBorder="1" applyAlignment="1">
      <alignment horizontal="center" vertical="center"/>
    </xf>
    <xf numFmtId="0" fontId="7" fillId="0" borderId="17" xfId="0" applyFont="1" applyBorder="1" applyAlignment="1">
      <alignment horizontal="center" vertical="center"/>
    </xf>
    <xf numFmtId="44" fontId="7" fillId="0" borderId="18" xfId="0" applyNumberFormat="1" applyFont="1" applyBorder="1" applyAlignment="1">
      <alignment horizontal="left"/>
    </xf>
    <xf numFmtId="44" fontId="0" fillId="0" borderId="1" xfId="0" pivotButton="1" applyNumberFormat="1" applyBorder="1"/>
    <xf numFmtId="44" fontId="0" fillId="0" borderId="1" xfId="0" pivotButton="1" applyNumberFormat="1" applyBorder="1" applyAlignment="1">
      <alignment horizontal="center" vertical="center"/>
    </xf>
    <xf numFmtId="44" fontId="7" fillId="0" borderId="0" xfId="0" applyNumberFormat="1" applyFont="1" applyFill="1" applyBorder="1" applyAlignment="1">
      <alignment horizontal="left" vertical="center"/>
    </xf>
    <xf numFmtId="10" fontId="0" fillId="0" borderId="1" xfId="0" applyNumberFormat="1" applyBorder="1"/>
    <xf numFmtId="164" fontId="0" fillId="0" borderId="1" xfId="0" applyNumberFormat="1" applyBorder="1" applyAlignment="1">
      <alignment horizontal="center" vertical="center"/>
    </xf>
    <xf numFmtId="164" fontId="0" fillId="0" borderId="15" xfId="0" applyNumberFormat="1" applyBorder="1"/>
    <xf numFmtId="164" fontId="7" fillId="0" borderId="19" xfId="0" applyNumberFormat="1" applyFont="1" applyBorder="1"/>
    <xf numFmtId="164" fontId="0" fillId="0" borderId="1" xfId="0" applyNumberFormat="1" applyBorder="1"/>
    <xf numFmtId="44" fontId="2" fillId="0" borderId="1" xfId="0" applyNumberFormat="1" applyFont="1" applyBorder="1" applyAlignment="1">
      <alignment horizontal="center" vertical="center"/>
    </xf>
    <xf numFmtId="0" fontId="2" fillId="0" borderId="14" xfId="0" applyFont="1" applyBorder="1" applyAlignment="1">
      <alignment horizontal="left" vertical="center"/>
    </xf>
    <xf numFmtId="44" fontId="2" fillId="10" borderId="15" xfId="0" applyNumberFormat="1" applyFont="1" applyFill="1" applyBorder="1" applyAlignment="1">
      <alignment horizontal="center" vertical="center"/>
    </xf>
    <xf numFmtId="0" fontId="1" fillId="0" borderId="16" xfId="0" applyFont="1" applyBorder="1" applyAlignment="1">
      <alignment horizontal="left" vertical="center"/>
    </xf>
    <xf numFmtId="0" fontId="1" fillId="0" borderId="20" xfId="0" applyFont="1" applyBorder="1" applyAlignment="1">
      <alignment horizontal="center" vertical="center"/>
    </xf>
    <xf numFmtId="0" fontId="1" fillId="10" borderId="17" xfId="0" applyFont="1" applyFill="1" applyBorder="1" applyAlignment="1">
      <alignment horizontal="center" vertical="center"/>
    </xf>
    <xf numFmtId="0" fontId="7" fillId="0" borderId="18" xfId="0" applyFont="1" applyFill="1" applyBorder="1" applyAlignment="1">
      <alignment horizontal="left" vertical="center"/>
    </xf>
    <xf numFmtId="44" fontId="7" fillId="0" borderId="21" xfId="0" applyNumberFormat="1" applyFont="1" applyBorder="1"/>
    <xf numFmtId="0" fontId="7" fillId="0" borderId="21" xfId="0" applyFont="1" applyBorder="1"/>
    <xf numFmtId="44" fontId="7" fillId="10" borderId="19" xfId="0" applyNumberFormat="1" applyFont="1" applyFill="1" applyBorder="1"/>
    <xf numFmtId="0" fontId="0" fillId="6" borderId="1" xfId="0" applyFill="1" applyBorder="1"/>
    <xf numFmtId="0" fontId="0" fillId="0" borderId="0" xfId="0" applyBorder="1" applyAlignment="1">
      <alignment horizontal="left"/>
    </xf>
    <xf numFmtId="0" fontId="0" fillId="11" borderId="5" xfId="0" applyFill="1" applyBorder="1"/>
    <xf numFmtId="0" fontId="0" fillId="11" borderId="6" xfId="0" applyFill="1" applyBorder="1"/>
    <xf numFmtId="0" fontId="0" fillId="11" borderId="3" xfId="0" applyFill="1" applyBorder="1"/>
    <xf numFmtId="0" fontId="0" fillId="11" borderId="22" xfId="0" applyFill="1" applyBorder="1"/>
    <xf numFmtId="0" fontId="0" fillId="11" borderId="23" xfId="0" applyFill="1" applyBorder="1"/>
    <xf numFmtId="0" fontId="6" fillId="11" borderId="23" xfId="0" applyNumberFormat="1" applyFont="1" applyFill="1" applyBorder="1"/>
    <xf numFmtId="0" fontId="6" fillId="11" borderId="25" xfId="0" applyNumberFormat="1" applyFont="1" applyFill="1" applyBorder="1"/>
    <xf numFmtId="0" fontId="6" fillId="11" borderId="26" xfId="0" applyNumberFormat="1" applyFont="1" applyFill="1" applyBorder="1"/>
    <xf numFmtId="0" fontId="6" fillId="11" borderId="22" xfId="0" applyNumberFormat="1" applyFont="1" applyFill="1" applyBorder="1"/>
    <xf numFmtId="0" fontId="6" fillId="11" borderId="24" xfId="0" applyNumberFormat="1" applyFont="1" applyFill="1" applyBorder="1"/>
    <xf numFmtId="0" fontId="6" fillId="0" borderId="27" xfId="0" applyFont="1" applyFill="1" applyBorder="1" applyAlignment="1">
      <alignment horizontal="left"/>
    </xf>
    <xf numFmtId="0" fontId="6" fillId="0" borderId="28" xfId="0" applyFont="1" applyFill="1" applyBorder="1" applyAlignment="1">
      <alignment horizontal="left"/>
    </xf>
    <xf numFmtId="0" fontId="6" fillId="11" borderId="24" xfId="0" applyFont="1" applyFill="1" applyBorder="1"/>
    <xf numFmtId="0" fontId="6" fillId="11" borderId="25" xfId="0" applyFont="1" applyFill="1" applyBorder="1"/>
    <xf numFmtId="0" fontId="6" fillId="11" borderId="26" xfId="0" applyFont="1" applyFill="1" applyBorder="1"/>
    <xf numFmtId="0" fontId="7" fillId="0" borderId="0" xfId="0" applyFont="1"/>
    <xf numFmtId="44" fontId="0" fillId="0" borderId="1" xfId="0" applyNumberFormat="1" applyBorder="1" applyAlignment="1">
      <alignment horizontal="left" vertical="center"/>
    </xf>
    <xf numFmtId="0" fontId="13" fillId="0" borderId="0" xfId="0" applyFont="1"/>
    <xf numFmtId="0" fontId="5" fillId="0" borderId="13" xfId="5" applyAlignment="1">
      <alignment horizontal="center"/>
    </xf>
    <xf numFmtId="0" fontId="8" fillId="0" borderId="1" xfId="3" applyFont="1" applyFill="1" applyBorder="1" applyAlignment="1">
      <alignment horizontal="left"/>
    </xf>
    <xf numFmtId="2" fontId="12" fillId="9" borderId="2" xfId="2" applyNumberFormat="1" applyFont="1" applyFill="1" applyBorder="1" applyAlignment="1">
      <alignment horizontal="center" vertical="center"/>
    </xf>
    <xf numFmtId="2" fontId="12" fillId="9" borderId="3" xfId="2" applyNumberFormat="1" applyFont="1" applyFill="1" applyBorder="1" applyAlignment="1">
      <alignment horizontal="center" vertical="center"/>
    </xf>
    <xf numFmtId="2" fontId="12" fillId="9" borderId="7" xfId="2" applyNumberFormat="1" applyFont="1" applyFill="1" applyBorder="1" applyAlignment="1">
      <alignment horizontal="center" vertical="center"/>
    </xf>
    <xf numFmtId="2" fontId="12" fillId="9" borderId="9" xfId="2" applyNumberFormat="1" applyFont="1" applyFill="1" applyBorder="1" applyAlignment="1">
      <alignment horizontal="center" vertical="center"/>
    </xf>
    <xf numFmtId="0" fontId="14" fillId="11" borderId="10" xfId="4" applyFont="1" applyFill="1" applyBorder="1" applyAlignment="1">
      <alignment horizontal="center" vertical="center"/>
    </xf>
    <xf numFmtId="0" fontId="14" fillId="11" borderId="11" xfId="4" applyFont="1" applyFill="1" applyBorder="1" applyAlignment="1">
      <alignment horizontal="center" vertical="center"/>
    </xf>
    <xf numFmtId="0" fontId="14" fillId="11" borderId="12" xfId="4" applyFont="1" applyFill="1" applyBorder="1" applyAlignment="1">
      <alignment horizontal="center" vertical="center"/>
    </xf>
    <xf numFmtId="0" fontId="12" fillId="12" borderId="2" xfId="1" applyNumberFormat="1" applyFont="1" applyFill="1" applyBorder="1" applyAlignment="1">
      <alignment horizontal="center" vertical="center"/>
    </xf>
    <xf numFmtId="0" fontId="12" fillId="12" borderId="0" xfId="1" applyNumberFormat="1" applyFont="1" applyFill="1" applyBorder="1" applyAlignment="1">
      <alignment horizontal="center" vertical="center"/>
    </xf>
    <xf numFmtId="0" fontId="12" fillId="12" borderId="3" xfId="1" applyNumberFormat="1" applyFont="1" applyFill="1" applyBorder="1" applyAlignment="1">
      <alignment horizontal="center" vertical="center"/>
    </xf>
    <xf numFmtId="0" fontId="12" fillId="12" borderId="7" xfId="1" applyNumberFormat="1" applyFont="1" applyFill="1" applyBorder="1" applyAlignment="1">
      <alignment horizontal="center" vertical="center"/>
    </xf>
    <xf numFmtId="0" fontId="12" fillId="12" borderId="8" xfId="1" applyNumberFormat="1" applyFont="1" applyFill="1" applyBorder="1" applyAlignment="1">
      <alignment horizontal="center" vertical="center"/>
    </xf>
    <xf numFmtId="0" fontId="12" fillId="12" borderId="9" xfId="1" applyNumberFormat="1" applyFont="1" applyFill="1" applyBorder="1" applyAlignment="1">
      <alignment horizontal="center" vertical="center"/>
    </xf>
    <xf numFmtId="1" fontId="12" fillId="8" borderId="2" xfId="1" applyNumberFormat="1" applyFont="1" applyFill="1" applyBorder="1" applyAlignment="1">
      <alignment horizontal="center" vertical="center"/>
    </xf>
    <xf numFmtId="1" fontId="12" fillId="8" borderId="0" xfId="1" applyNumberFormat="1" applyFont="1" applyFill="1" applyBorder="1" applyAlignment="1">
      <alignment horizontal="center" vertical="center"/>
    </xf>
    <xf numFmtId="1" fontId="12" fillId="8" borderId="3" xfId="1" applyNumberFormat="1" applyFont="1" applyFill="1" applyBorder="1" applyAlignment="1">
      <alignment horizontal="center" vertical="center"/>
    </xf>
    <xf numFmtId="1" fontId="12" fillId="8" borderId="7" xfId="1" applyNumberFormat="1" applyFont="1" applyFill="1" applyBorder="1" applyAlignment="1">
      <alignment horizontal="center" vertical="center"/>
    </xf>
    <xf numFmtId="1" fontId="12" fillId="8" borderId="8" xfId="1" applyNumberFormat="1" applyFont="1" applyFill="1" applyBorder="1" applyAlignment="1">
      <alignment horizontal="center" vertical="center"/>
    </xf>
    <xf numFmtId="1" fontId="12" fillId="8" borderId="9" xfId="1" applyNumberFormat="1" applyFont="1" applyFill="1" applyBorder="1" applyAlignment="1">
      <alignment horizontal="center" vertical="center"/>
    </xf>
    <xf numFmtId="0" fontId="9" fillId="8" borderId="4" xfId="0" applyFont="1" applyFill="1" applyBorder="1" applyAlignment="1">
      <alignment horizontal="center" vertical="center"/>
    </xf>
    <xf numFmtId="0" fontId="9" fillId="8" borderId="5" xfId="0" applyFont="1" applyFill="1" applyBorder="1" applyAlignment="1">
      <alignment horizontal="center" vertical="center"/>
    </xf>
    <xf numFmtId="0" fontId="9" fillId="8" borderId="6" xfId="0" applyFont="1" applyFill="1" applyBorder="1" applyAlignment="1">
      <alignment horizontal="center" vertical="center"/>
    </xf>
    <xf numFmtId="0" fontId="10" fillId="12" borderId="4" xfId="0" applyFont="1" applyFill="1" applyBorder="1" applyAlignment="1">
      <alignment horizontal="center" vertical="center"/>
    </xf>
    <xf numFmtId="0" fontId="10" fillId="12" borderId="5" xfId="0" applyFont="1" applyFill="1" applyBorder="1" applyAlignment="1">
      <alignment horizontal="center" vertical="center"/>
    </xf>
    <xf numFmtId="0" fontId="10" fillId="12" borderId="6" xfId="0" applyFont="1" applyFill="1" applyBorder="1" applyAlignment="1">
      <alignment horizontal="center" vertical="center"/>
    </xf>
    <xf numFmtId="0" fontId="11" fillId="9" borderId="4" xfId="0" applyFont="1" applyFill="1" applyBorder="1" applyAlignment="1">
      <alignment horizontal="center" vertical="center"/>
    </xf>
    <xf numFmtId="0" fontId="11" fillId="9" borderId="6" xfId="0" applyFont="1" applyFill="1" applyBorder="1" applyAlignment="1">
      <alignment horizontal="center" vertical="center"/>
    </xf>
  </cellXfs>
  <cellStyles count="6">
    <cellStyle name="Accent3" xfId="3" builtinId="37"/>
    <cellStyle name="Accent5" xfId="4" builtinId="45"/>
    <cellStyle name="Currency" xfId="1" builtinId="4"/>
    <cellStyle name="Heading 2" xfId="5" builtinId="17"/>
    <cellStyle name="Normal" xfId="0" builtinId="0"/>
    <cellStyle name="Percent" xfId="2" builtinId="5"/>
  </cellStyles>
  <dxfs count="121">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top style="thin">
          <color indexed="64"/>
        </top>
        <bottom style="medium">
          <color indexed="64"/>
        </bottom>
      </border>
    </dxf>
    <dxf>
      <border>
        <top style="thin">
          <color indexed="64"/>
        </top>
        <bottom style="medium">
          <color indexed="64"/>
        </bottom>
      </border>
    </dxf>
    <dxf>
      <border>
        <top style="thin">
          <color indexed="64"/>
        </top>
        <bottom style="medium">
          <color indexed="64"/>
        </bottom>
      </border>
    </dxf>
    <dxf>
      <border>
        <top style="thin">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dxf>
    <dxf>
      <font>
        <sz val="9"/>
      </font>
    </dxf>
    <dxf>
      <font>
        <sz val="9"/>
      </font>
    </dxf>
    <dxf>
      <font>
        <sz val="9"/>
      </font>
    </dxf>
    <dxf>
      <font>
        <sz val="9"/>
      </font>
    </dxf>
    <dxf>
      <fill>
        <patternFill patternType="none">
          <bgColor auto="1"/>
        </patternFill>
      </fill>
    </dxf>
    <dxf>
      <fill>
        <patternFill patternType="none">
          <bgColor auto="1"/>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border>
        <left/>
        <right/>
        <top/>
        <bottom/>
      </border>
    </dxf>
    <dxf>
      <border>
        <left/>
        <right/>
        <top/>
        <bottom/>
      </border>
    </dxf>
    <dxf>
      <border>
        <left/>
        <right/>
        <top/>
        <bottom/>
      </border>
    </dxf>
    <dxf>
      <border>
        <left/>
        <right/>
        <top/>
        <bottom/>
      </border>
    </dxf>
    <dxf>
      <border>
        <left/>
        <right/>
        <top/>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b val="0"/>
        <i val="0"/>
        <strike val="0"/>
        <condense val="0"/>
        <extend val="0"/>
        <outline val="0"/>
        <shadow val="0"/>
        <u val="none"/>
        <vertAlign val="baseline"/>
        <sz val="11"/>
        <color theme="1"/>
        <name val="Aptos Narrow"/>
        <scheme val="minor"/>
      </font>
      <numFmt numFmtId="34" formatCode="_(&quot;$&quot;* #,##0.00_);_(&quot;$&quot;* \(#,##0.00\);_(&quot;$&quot;* &quot;-&quot;??_);_(@_)"/>
      <fill>
        <patternFill patternType="solid">
          <fgColor indexed="64"/>
          <bgColor theme="0" tint="-0.14999847407452621"/>
        </patternFill>
      </fill>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theme="1"/>
        <name val="Aptos Narrow"/>
        <scheme val="minor"/>
      </font>
      <fill>
        <patternFill patternType="solid">
          <fgColor indexed="64"/>
          <bgColor theme="9" tint="0.5999938962981048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Aptos Narrow"/>
        <scheme val="minor"/>
      </font>
      <numFmt numFmtId="34" formatCode="_(&quot;$&quot;* #,##0.00_);_(&quot;$&quot;* \(#,##0.00\);_(&quot;$&quot;* &quot;-&quot;??_);_(@_)"/>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Aptos Narrow"/>
        <scheme val="minor"/>
      </font>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numFmt numFmtId="164" formatCode="_(&quot;$&quot;* #,##0_);_(&quot;$&quot;* \(#,##0\);_(&quot;$&quot;* &quot;-&quot;??_);_(@_)"/>
      <border diagonalUp="0" diagonalDown="0" outline="0">
        <left style="thin">
          <color indexed="64"/>
        </left>
        <right/>
        <top style="thin">
          <color indexed="64"/>
        </top>
        <bottom style="thin">
          <color indexed="64"/>
        </bottom>
      </border>
    </dxf>
    <dxf>
      <numFmt numFmtId="34" formatCode="_(&quot;$&quot;* #,##0.00_);_(&quot;$&quot;* \(#,##0.00\);_(&quot;$&quot;* &quot;-&quot;??_);_(@_)"/>
      <alignment horizontal="left" vertical="bottom"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theme="1"/>
        <name val="Aptos Narrow"/>
        <scheme val="minor"/>
      </font>
      <alignment horizontal="center" vertical="center" textRotation="0" wrapText="0" indent="0" justifyLastLine="0" shrinkToFit="0" readingOrder="0"/>
      <border diagonalUp="0" diagonalDown="0" outline="0">
        <left style="thin">
          <color indexed="64"/>
        </left>
        <right style="thin">
          <color indexed="64"/>
        </right>
        <top/>
        <bottom/>
      </border>
    </dxf>
    <dxf>
      <alignment horizontal="center" readingOrder="0"/>
    </dxf>
    <dxf>
      <alignment horizontal="center" readingOrder="0"/>
    </dxf>
    <dxf>
      <numFmt numFmtId="14" formatCode="0.00%"/>
    </dxf>
    <dxf>
      <numFmt numFmtId="164" formatCode="_(&quot;$&quot;* #,##0_);_(&quot;$&quot;* \(#,##0\);_(&quot;$&quot;* &quot;-&quot;??_);_(@_)"/>
    </dxf>
    <dxf>
      <alignment horizontal="center" readingOrder="0"/>
    </dxf>
    <dxf>
      <numFmt numFmtId="34" formatCode="_(&quot;$&quot;* #,##0.00_);_(&quot;$&quot;* \(#,##0.00\);_(&quot;$&quot;*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readingOrder="0"/>
    </dxf>
    <dxf>
      <alignment vertical="center" readingOrder="0"/>
    </dxf>
    <dxf>
      <alignment horizontal="left" readingOrder="0"/>
    </dxf>
    <dxf>
      <numFmt numFmtId="164" formatCode="_(&quot;$&quot;* #,##0_);_(&quot;$&quot;* \(#,##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numFmt numFmtId="164" formatCode="_(&quot;$&quot;* #,##0_);_(&quot;$&quot;* \(#,##0\);_(&quot;$&quot;* &quot;-&quot;??_);_(@_)"/>
    </dxf>
    <dxf>
      <alignment horizontal="left" readingOrder="0"/>
    </dxf>
    <dxf>
      <fill>
        <patternFill>
          <bgColor auto="1"/>
        </patternFill>
      </fill>
    </dxf>
    <dxf>
      <alignment vertical="center" readingOrder="0"/>
    </dxf>
    <dxf>
      <alignment vertical="center" readingOrder="0"/>
    </dxf>
    <dxf>
      <alignment horizontal="left"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s>
  <tableStyles count="0" defaultTableStyle="TableStyleMedium2" defaultPivotStyle="PivotStyleLight16"/>
  <colors>
    <mruColors>
      <color rgb="FFE7F4FD"/>
      <color rgb="FFFF0066"/>
      <color rgb="FFFBE9F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3.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[CaseStudy_G Naga Lakshmi.xlsx]Visualizaions!PivotTable11</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Productwise Totalsales_Q3</a:t>
            </a:r>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pivotFmt>
      <c:pivotFmt>
        <c:idx val="4"/>
      </c:pivotFmt>
      <c:pivotFmt>
        <c:idx val="5"/>
      </c:pivotFmt>
      <c:pivotFmt>
        <c:idx val="6"/>
      </c:pivotFmt>
      <c:pivotFmt>
        <c:idx val="7"/>
      </c:pivotFmt>
      <c:pivotFmt>
        <c:idx val="8"/>
      </c:pivotFmt>
      <c:pivotFmt>
        <c:idx val="9"/>
        <c:spPr>
          <a:ln w="31750" cap="rnd">
            <a:solidFill>
              <a:schemeClr val="accent1">
                <a:alpha val="85000"/>
              </a:schemeClr>
            </a:solidFill>
            <a:round/>
          </a:ln>
          <a:effectLst/>
        </c:spPr>
        <c:marker>
          <c:symbol val="none"/>
        </c:marker>
      </c:pivotFmt>
      <c:pivotFmt>
        <c:idx val="10"/>
        <c:spPr>
          <a:ln w="31750" cap="rnd">
            <a:solidFill>
              <a:schemeClr val="accent1">
                <a:alpha val="85000"/>
              </a:schemeClr>
            </a:solidFill>
            <a:round/>
          </a:ln>
          <a:effectLst/>
        </c:spPr>
        <c:marker>
          <c:symbol val="none"/>
        </c:marker>
      </c:pivotFmt>
      <c:pivotFmt>
        <c:idx val="11"/>
        <c:spPr>
          <a:ln w="31750" cap="rnd">
            <a:solidFill>
              <a:schemeClr val="accent1">
                <a:alpha val="85000"/>
              </a:schemeClr>
            </a:solidFill>
            <a:round/>
          </a:ln>
          <a:effectLst/>
        </c:spPr>
        <c:marker>
          <c:symbol val="none"/>
        </c:marker>
      </c:pivotFmt>
    </c:pivotFmts>
    <c:plotArea>
      <c:layout/>
      <c:lineChart>
        <c:grouping val="standard"/>
        <c:varyColors val="0"/>
        <c:ser>
          <c:idx val="0"/>
          <c:order val="0"/>
          <c:tx>
            <c:strRef>
              <c:f>Visualizaions!$B$21:$B$22</c:f>
              <c:strCache>
                <c:ptCount val="1"/>
                <c:pt idx="0">
                  <c:v>Laptop</c:v>
                </c:pt>
              </c:strCache>
            </c:strRef>
          </c:tx>
          <c:spPr>
            <a:ln w="31750" cap="rnd">
              <a:solidFill>
                <a:schemeClr val="accent1">
                  <a:alpha val="85000"/>
                </a:schemeClr>
              </a:solidFill>
              <a:round/>
            </a:ln>
            <a:effectLst/>
          </c:spPr>
          <c:marker>
            <c:symbol val="none"/>
          </c:marker>
          <c:cat>
            <c:strRef>
              <c:f>Visualizaions!$A$23:$A$26</c:f>
              <c:strCache>
                <c:ptCount val="3"/>
                <c:pt idx="0">
                  <c:v>Jul</c:v>
                </c:pt>
                <c:pt idx="1">
                  <c:v>Aug</c:v>
                </c:pt>
                <c:pt idx="2">
                  <c:v>Sep</c:v>
                </c:pt>
              </c:strCache>
            </c:strRef>
          </c:cat>
          <c:val>
            <c:numRef>
              <c:f>Visualizaions!$B$23:$B$26</c:f>
              <c:numCache>
                <c:formatCode>General</c:formatCode>
                <c:ptCount val="3"/>
                <c:pt idx="0">
                  <c:v>564000</c:v>
                </c:pt>
                <c:pt idx="1">
                  <c:v>571000</c:v>
                </c:pt>
                <c:pt idx="2">
                  <c:v>189000</c:v>
                </c:pt>
              </c:numCache>
            </c:numRef>
          </c:val>
          <c:smooth val="0"/>
        </c:ser>
        <c:ser>
          <c:idx val="1"/>
          <c:order val="1"/>
          <c:tx>
            <c:strRef>
              <c:f>Visualizaions!$C$21:$C$22</c:f>
              <c:strCache>
                <c:ptCount val="1"/>
                <c:pt idx="0">
                  <c:v>Smartphone</c:v>
                </c:pt>
              </c:strCache>
            </c:strRef>
          </c:tx>
          <c:spPr>
            <a:ln w="31750" cap="rnd">
              <a:solidFill>
                <a:schemeClr val="accent2">
                  <a:alpha val="85000"/>
                </a:schemeClr>
              </a:solidFill>
              <a:round/>
            </a:ln>
            <a:effectLst/>
          </c:spPr>
          <c:marker>
            <c:symbol val="none"/>
          </c:marker>
          <c:cat>
            <c:strRef>
              <c:f>Visualizaions!$A$23:$A$26</c:f>
              <c:strCache>
                <c:ptCount val="3"/>
                <c:pt idx="0">
                  <c:v>Jul</c:v>
                </c:pt>
                <c:pt idx="1">
                  <c:v>Aug</c:v>
                </c:pt>
                <c:pt idx="2">
                  <c:v>Sep</c:v>
                </c:pt>
              </c:strCache>
            </c:strRef>
          </c:cat>
          <c:val>
            <c:numRef>
              <c:f>Visualizaions!$C$23:$C$26</c:f>
              <c:numCache>
                <c:formatCode>General</c:formatCode>
                <c:ptCount val="3"/>
                <c:pt idx="0">
                  <c:v>583000</c:v>
                </c:pt>
                <c:pt idx="1">
                  <c:v>581000</c:v>
                </c:pt>
                <c:pt idx="2">
                  <c:v>191000</c:v>
                </c:pt>
              </c:numCache>
            </c:numRef>
          </c:val>
          <c:smooth val="0"/>
        </c:ser>
        <c:ser>
          <c:idx val="2"/>
          <c:order val="2"/>
          <c:tx>
            <c:strRef>
              <c:f>Visualizaions!$D$21:$D$22</c:f>
              <c:strCache>
                <c:ptCount val="1"/>
                <c:pt idx="0">
                  <c:v>Tablet</c:v>
                </c:pt>
              </c:strCache>
            </c:strRef>
          </c:tx>
          <c:spPr>
            <a:ln w="31750" cap="rnd">
              <a:solidFill>
                <a:schemeClr val="accent3">
                  <a:alpha val="85000"/>
                </a:schemeClr>
              </a:solidFill>
              <a:round/>
            </a:ln>
            <a:effectLst/>
          </c:spPr>
          <c:marker>
            <c:symbol val="none"/>
          </c:marker>
          <c:cat>
            <c:strRef>
              <c:f>Visualizaions!$A$23:$A$26</c:f>
              <c:strCache>
                <c:ptCount val="3"/>
                <c:pt idx="0">
                  <c:v>Jul</c:v>
                </c:pt>
                <c:pt idx="1">
                  <c:v>Aug</c:v>
                </c:pt>
                <c:pt idx="2">
                  <c:v>Sep</c:v>
                </c:pt>
              </c:strCache>
            </c:strRef>
          </c:cat>
          <c:val>
            <c:numRef>
              <c:f>Visualizaions!$D$23:$D$26</c:f>
              <c:numCache>
                <c:formatCode>General</c:formatCode>
                <c:ptCount val="3"/>
                <c:pt idx="0">
                  <c:v>228000</c:v>
                </c:pt>
                <c:pt idx="1">
                  <c:v>242000</c:v>
                </c:pt>
                <c:pt idx="2">
                  <c:v>81000</c:v>
                </c:pt>
              </c:numCache>
            </c:numRef>
          </c:val>
          <c:smooth val="0"/>
        </c:ser>
        <c:dLbls>
          <c:showLegendKey val="0"/>
          <c:showVal val="0"/>
          <c:showCatName val="0"/>
          <c:showSerName val="0"/>
          <c:showPercent val="0"/>
          <c:showBubbleSize val="0"/>
        </c:dLbls>
        <c:smooth val="0"/>
        <c:axId val="1554459520"/>
        <c:axId val="1554460064"/>
      </c:lineChart>
      <c:catAx>
        <c:axId val="1554459520"/>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554460064"/>
        <c:crosses val="autoZero"/>
        <c:auto val="1"/>
        <c:lblAlgn val="ctr"/>
        <c:lblOffset val="100"/>
        <c:noMultiLvlLbl val="0"/>
      </c:catAx>
      <c:valAx>
        <c:axId val="1554460064"/>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Total</a:t>
                </a:r>
                <a:r>
                  <a:rPr lang="en-IN" baseline="0"/>
                  <a:t> sales ($)</a:t>
                </a:r>
                <a:endParaRPr lang="en-IN"/>
              </a:p>
            </c:rich>
          </c:tx>
          <c:layout/>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554459520"/>
        <c:crosses val="autoZero"/>
        <c:crossBetween val="between"/>
      </c:valAx>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[CaseStudy_G Naga Lakshmi.xlsx]Visualizaions!PivotTable12</c:name>
    <c:fmtId val="3"/>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SMARTPHONE SALES TREND</a:t>
            </a:r>
          </a:p>
        </c:rich>
      </c:tx>
      <c:layout/>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pivotFmt>
      <c:pivotFmt>
        <c:idx val="1"/>
      </c:pivotFmt>
      <c:pivotFmt>
        <c:idx val="2"/>
      </c:pivotFmt>
      <c:pivotFmt>
        <c:idx val="3"/>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pivotFmt>
    </c:pivotFmts>
    <c:plotArea>
      <c:layout/>
      <c:lineChart>
        <c:grouping val="standard"/>
        <c:varyColors val="0"/>
        <c:ser>
          <c:idx val="0"/>
          <c:order val="0"/>
          <c:tx>
            <c:strRef>
              <c:f>Visualizaions!$I$21:$I$22</c:f>
              <c:strCache>
                <c:ptCount val="1"/>
                <c:pt idx="0">
                  <c:v>Smartphone</c:v>
                </c:pt>
              </c:strCache>
            </c:strRef>
          </c:tx>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cat>
            <c:strRef>
              <c:f>Visualizaions!$H$23:$H$44</c:f>
              <c:strCache>
                <c:ptCount val="21"/>
                <c:pt idx="0">
                  <c:v>7/3/2024</c:v>
                </c:pt>
                <c:pt idx="1">
                  <c:v>7/6/2024</c:v>
                </c:pt>
                <c:pt idx="2">
                  <c:v>7/9/2024</c:v>
                </c:pt>
                <c:pt idx="3">
                  <c:v>7/13/2024</c:v>
                </c:pt>
                <c:pt idx="4">
                  <c:v>7/16/2024</c:v>
                </c:pt>
                <c:pt idx="5">
                  <c:v>7/19/2024</c:v>
                </c:pt>
                <c:pt idx="6">
                  <c:v>7/23/2024</c:v>
                </c:pt>
                <c:pt idx="7">
                  <c:v>7/26/2024</c:v>
                </c:pt>
                <c:pt idx="8">
                  <c:v>7/29/2024</c:v>
                </c:pt>
                <c:pt idx="9">
                  <c:v>8/3/2024</c:v>
                </c:pt>
                <c:pt idx="10">
                  <c:v>8/6/2024</c:v>
                </c:pt>
                <c:pt idx="11">
                  <c:v>8/9/2024</c:v>
                </c:pt>
                <c:pt idx="12">
                  <c:v>8/13/2024</c:v>
                </c:pt>
                <c:pt idx="13">
                  <c:v>8/16/2024</c:v>
                </c:pt>
                <c:pt idx="14">
                  <c:v>8/19/2024</c:v>
                </c:pt>
                <c:pt idx="15">
                  <c:v>8/23/2024</c:v>
                </c:pt>
                <c:pt idx="16">
                  <c:v>8/26/2024</c:v>
                </c:pt>
                <c:pt idx="17">
                  <c:v>8/29/2024</c:v>
                </c:pt>
                <c:pt idx="18">
                  <c:v>9/3/2024</c:v>
                </c:pt>
                <c:pt idx="19">
                  <c:v>9/6/2024</c:v>
                </c:pt>
                <c:pt idx="20">
                  <c:v>9/9/2024</c:v>
                </c:pt>
              </c:strCache>
            </c:strRef>
          </c:cat>
          <c:val>
            <c:numRef>
              <c:f>Visualizaions!$I$23:$I$44</c:f>
              <c:numCache>
                <c:formatCode>General</c:formatCode>
                <c:ptCount val="21"/>
                <c:pt idx="0">
                  <c:v>60000</c:v>
                </c:pt>
                <c:pt idx="1">
                  <c:v>70000</c:v>
                </c:pt>
                <c:pt idx="2">
                  <c:v>65000</c:v>
                </c:pt>
                <c:pt idx="3">
                  <c:v>59000</c:v>
                </c:pt>
                <c:pt idx="4">
                  <c:v>71000</c:v>
                </c:pt>
                <c:pt idx="5">
                  <c:v>64000</c:v>
                </c:pt>
                <c:pt idx="6">
                  <c:v>62000</c:v>
                </c:pt>
                <c:pt idx="7">
                  <c:v>69000</c:v>
                </c:pt>
                <c:pt idx="8">
                  <c:v>63000</c:v>
                </c:pt>
                <c:pt idx="9">
                  <c:v>58000</c:v>
                </c:pt>
                <c:pt idx="10">
                  <c:v>72000</c:v>
                </c:pt>
                <c:pt idx="11">
                  <c:v>61000</c:v>
                </c:pt>
                <c:pt idx="12">
                  <c:v>60000</c:v>
                </c:pt>
                <c:pt idx="13">
                  <c:v>70000</c:v>
                </c:pt>
                <c:pt idx="14">
                  <c:v>64000</c:v>
                </c:pt>
                <c:pt idx="15">
                  <c:v>62000</c:v>
                </c:pt>
                <c:pt idx="16">
                  <c:v>71000</c:v>
                </c:pt>
                <c:pt idx="17">
                  <c:v>63000</c:v>
                </c:pt>
                <c:pt idx="18">
                  <c:v>59000</c:v>
                </c:pt>
                <c:pt idx="19">
                  <c:v>68000</c:v>
                </c:pt>
                <c:pt idx="20">
                  <c:v>64000</c:v>
                </c:pt>
              </c:numCache>
            </c:numRef>
          </c:val>
          <c:smooth val="0"/>
        </c:ser>
        <c:dLbls>
          <c:showLegendKey val="0"/>
          <c:showVal val="0"/>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1554451904"/>
        <c:axId val="1554452448"/>
      </c:lineChart>
      <c:catAx>
        <c:axId val="1554451904"/>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r>
                  <a:rPr lang="en-IN"/>
                  <a:t>Date</a:t>
                </a:r>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1554452448"/>
        <c:crosses val="autoZero"/>
        <c:auto val="1"/>
        <c:lblAlgn val="ctr"/>
        <c:lblOffset val="100"/>
        <c:noMultiLvlLbl val="0"/>
      </c:catAx>
      <c:valAx>
        <c:axId val="1554452448"/>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lt1"/>
                    </a:solidFill>
                    <a:latin typeface="+mn-lt"/>
                    <a:ea typeface="+mn-ea"/>
                    <a:cs typeface="+mn-cs"/>
                  </a:defRPr>
                </a:pPr>
                <a:r>
                  <a:rPr lang="en-IN"/>
                  <a:t>Total sales ($)</a:t>
                </a:r>
              </a:p>
            </c:rich>
          </c:tx>
          <c:layout/>
          <c:overlay val="0"/>
          <c:spPr>
            <a:noFill/>
            <a:ln>
              <a:noFill/>
            </a:ln>
            <a:effectLst/>
          </c:spPr>
          <c:txPr>
            <a:bodyPr rot="-540000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55445190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Product Performance</a:t>
            </a:r>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pivotFmt>
      <c:pivotFmt>
        <c:idx val="2"/>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pivotFmt>
      <c:pivotFmt>
        <c:idx val="23"/>
      </c:pivotFmt>
      <c:pivotFmt>
        <c:idx val="24"/>
      </c:pivotFmt>
      <c:pivotFmt>
        <c:idx val="25"/>
      </c:pivotFmt>
      <c:pivotFmt>
        <c:idx val="26"/>
      </c:pivotFmt>
      <c:pivotFmt>
        <c:idx val="27"/>
      </c:pivotFmt>
      <c:pivotFmt>
        <c:idx val="28"/>
      </c:pivotFmt>
      <c:pivotFmt>
        <c:idx val="29"/>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alpha val="85000"/>
            </a:schemeClr>
          </a:solidFill>
          <a:ln w="9525" cap="flat" cmpd="sng" algn="ctr">
            <a:solidFill>
              <a:schemeClr val="lt1">
                <a:alpha val="50000"/>
              </a:schemeClr>
            </a:solidFill>
            <a:round/>
          </a:ln>
          <a:effectLst/>
        </c:spPr>
        <c:marker>
          <c:spPr>
            <a:solidFill>
              <a:schemeClr val="accent1">
                <a:alpha val="85000"/>
              </a:schemeClr>
            </a:solidFill>
            <a:ln>
              <a:noFill/>
            </a:ln>
            <a:effectLst/>
          </c:spPr>
        </c:marker>
        <c:dLbl>
          <c:idx val="0"/>
          <c:spPr>
            <a:solidFill>
              <a:sysClr val="windowText" lastClr="000000">
                <a:lumMod val="65000"/>
                <a:lumOff val="35000"/>
                <a:alpha val="75000"/>
              </a:sysClr>
            </a:solid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5"/>
        <c:spPr>
          <a:solidFill>
            <a:schemeClr val="accent1">
              <a:alpha val="85000"/>
            </a:schemeClr>
          </a:solidFill>
          <a:ln w="9525" cap="flat" cmpd="sng" algn="ctr">
            <a:solidFill>
              <a:schemeClr val="lt1">
                <a:alpha val="50000"/>
              </a:schemeClr>
            </a:solidFill>
            <a:round/>
          </a:ln>
          <a:effectLst/>
        </c:spPr>
        <c:marker>
          <c:spPr>
            <a:solidFill>
              <a:schemeClr val="accent1">
                <a:alpha val="85000"/>
              </a:schemeClr>
            </a:solidFill>
            <a:ln>
              <a:noFill/>
            </a:ln>
            <a:effectLst/>
          </c:spPr>
        </c:marker>
        <c:dLbl>
          <c:idx val="0"/>
          <c:spPr>
            <a:solidFill>
              <a:sysClr val="windowText" lastClr="000000">
                <a:lumMod val="65000"/>
                <a:lumOff val="35000"/>
                <a:alpha val="75000"/>
              </a:sysClr>
            </a:solid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6"/>
        <c:spPr>
          <a:solidFill>
            <a:schemeClr val="accent1">
              <a:alpha val="85000"/>
            </a:schemeClr>
          </a:solidFill>
          <a:ln w="9525" cap="flat" cmpd="sng" algn="ctr">
            <a:solidFill>
              <a:schemeClr val="lt1">
                <a:alpha val="50000"/>
              </a:schemeClr>
            </a:solidFill>
            <a:round/>
          </a:ln>
          <a:effectLst/>
        </c:spPr>
        <c:marker>
          <c:spPr>
            <a:solidFill>
              <a:schemeClr val="accent1">
                <a:alpha val="85000"/>
              </a:schemeClr>
            </a:solidFill>
            <a:ln>
              <a:noFill/>
            </a:ln>
            <a:effectLst/>
          </c:spPr>
        </c:marker>
        <c:dLbl>
          <c:idx val="0"/>
          <c:spPr>
            <a:solidFill>
              <a:sysClr val="windowText" lastClr="000000">
                <a:lumMod val="65000"/>
                <a:lumOff val="35000"/>
                <a:alpha val="75000"/>
              </a:sysClr>
            </a:solid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barChart>
        <c:barDir val="col"/>
        <c:grouping val="clustered"/>
        <c:varyColors val="0"/>
        <c:ser>
          <c:idx val="0"/>
          <c:order val="0"/>
          <c:tx>
            <c:v>Laptop</c:v>
          </c:tx>
          <c:spPr>
            <a:solidFill>
              <a:schemeClr val="accent1">
                <a:alpha val="85000"/>
              </a:schemeClr>
            </a:solidFill>
            <a:ln w="9525" cap="flat" cmpd="sng" algn="ctr">
              <a:solidFill>
                <a:schemeClr val="lt1">
                  <a:alpha val="50000"/>
                </a:schemeClr>
              </a:solidFill>
              <a:round/>
            </a:ln>
            <a:effectLst/>
          </c:spPr>
          <c:invertIfNegative val="0"/>
          <c:cat>
            <c:strLit>
              <c:ptCount val="4"/>
              <c:pt idx="0">
                <c:v>East</c:v>
              </c:pt>
              <c:pt idx="1">
                <c:v>North</c:v>
              </c:pt>
              <c:pt idx="2">
                <c:v>South</c:v>
              </c:pt>
              <c:pt idx="3">
                <c:v>West</c:v>
              </c:pt>
            </c:strLit>
          </c:cat>
          <c:val>
            <c:numLit>
              <c:formatCode>General</c:formatCode>
              <c:ptCount val="4"/>
              <c:pt idx="0">
                <c:v>314000</c:v>
              </c:pt>
              <c:pt idx="1">
                <c:v>338000</c:v>
              </c:pt>
              <c:pt idx="2">
                <c:v>296000</c:v>
              </c:pt>
              <c:pt idx="3">
                <c:v>376000</c:v>
              </c:pt>
            </c:numLit>
          </c:val>
        </c:ser>
        <c:ser>
          <c:idx val="1"/>
          <c:order val="1"/>
          <c:tx>
            <c:v>Smartphone</c:v>
          </c:tx>
          <c:spPr>
            <a:solidFill>
              <a:schemeClr val="accent2">
                <a:alpha val="85000"/>
              </a:schemeClr>
            </a:solidFill>
            <a:ln w="9525" cap="flat" cmpd="sng" algn="ctr">
              <a:solidFill>
                <a:schemeClr val="lt1">
                  <a:alpha val="50000"/>
                </a:schemeClr>
              </a:solidFill>
              <a:round/>
            </a:ln>
            <a:effectLst/>
          </c:spPr>
          <c:invertIfNegative val="0"/>
          <c:cat>
            <c:strLit>
              <c:ptCount val="4"/>
              <c:pt idx="0">
                <c:v>East</c:v>
              </c:pt>
              <c:pt idx="1">
                <c:v>North</c:v>
              </c:pt>
              <c:pt idx="2">
                <c:v>South</c:v>
              </c:pt>
              <c:pt idx="3">
                <c:v>West</c:v>
              </c:pt>
            </c:strLit>
          </c:cat>
          <c:val>
            <c:numLit>
              <c:formatCode>General</c:formatCode>
              <c:ptCount val="4"/>
              <c:pt idx="0">
                <c:v>444000</c:v>
              </c:pt>
              <c:pt idx="1">
                <c:v>420000</c:v>
              </c:pt>
              <c:pt idx="2">
                <c:v>491000</c:v>
              </c:pt>
              <c:pt idx="3">
                <c:v>0</c:v>
              </c:pt>
            </c:numLit>
          </c:val>
        </c:ser>
        <c:ser>
          <c:idx val="2"/>
          <c:order val="2"/>
          <c:tx>
            <c:v>Tablet</c:v>
          </c:tx>
          <c:spPr>
            <a:solidFill>
              <a:schemeClr val="accent3">
                <a:alpha val="85000"/>
              </a:schemeClr>
            </a:solidFill>
            <a:ln w="9525" cap="flat" cmpd="sng" algn="ctr">
              <a:solidFill>
                <a:schemeClr val="lt1">
                  <a:alpha val="50000"/>
                </a:schemeClr>
              </a:solidFill>
              <a:round/>
            </a:ln>
            <a:effectLst/>
          </c:spPr>
          <c:invertIfNegative val="0"/>
          <c:cat>
            <c:strLit>
              <c:ptCount val="4"/>
              <c:pt idx="0">
                <c:v>East</c:v>
              </c:pt>
              <c:pt idx="1">
                <c:v>North</c:v>
              </c:pt>
              <c:pt idx="2">
                <c:v>South</c:v>
              </c:pt>
              <c:pt idx="3">
                <c:v>West</c:v>
              </c:pt>
            </c:strLit>
          </c:cat>
          <c:val>
            <c:numLit>
              <c:formatCode>General</c:formatCode>
              <c:ptCount val="4"/>
              <c:pt idx="0">
                <c:v>168000</c:v>
              </c:pt>
              <c:pt idx="1">
                <c:v>227000</c:v>
              </c:pt>
              <c:pt idx="2">
                <c:v>156000</c:v>
              </c:pt>
              <c:pt idx="3">
                <c:v>0</c:v>
              </c:pt>
            </c:numLit>
          </c:val>
        </c:ser>
        <c:dLbls>
          <c:showLegendKey val="0"/>
          <c:showVal val="0"/>
          <c:showCatName val="0"/>
          <c:showSerName val="0"/>
          <c:showPercent val="0"/>
          <c:showBubbleSize val="0"/>
        </c:dLbls>
        <c:gapWidth val="150"/>
        <c:axId val="1546161024"/>
        <c:axId val="1546158848"/>
      </c:barChart>
      <c:catAx>
        <c:axId val="1546161024"/>
        <c:scaling>
          <c:orientation val="minMax"/>
        </c:scaling>
        <c:delete val="0"/>
        <c:axPos val="b"/>
        <c:title>
          <c:tx>
            <c:rich>
              <a:bodyPr rot="0" spcFirstLastPara="1" vertOverflow="ellipsis" vert="horz" wrap="square" anchor="ctr" anchorCtr="1"/>
              <a:lstStyle/>
              <a:p>
                <a:pPr>
                  <a:defRPr sz="1400" b="1" i="0" u="none" strike="noStrike" kern="1200" baseline="0">
                    <a:solidFill>
                      <a:schemeClr val="dk1">
                        <a:lumMod val="75000"/>
                        <a:lumOff val="25000"/>
                      </a:schemeClr>
                    </a:solidFill>
                    <a:latin typeface="+mn-lt"/>
                    <a:ea typeface="+mn-ea"/>
                    <a:cs typeface="+mn-cs"/>
                  </a:defRPr>
                </a:pPr>
                <a:r>
                  <a:rPr lang="en-IN" sz="1400"/>
                  <a:t>Region</a:t>
                </a:r>
              </a:p>
            </c:rich>
          </c:tx>
          <c:layout/>
          <c:overlay val="0"/>
          <c:spPr>
            <a:noFill/>
            <a:ln>
              <a:noFill/>
            </a:ln>
            <a:effectLst/>
          </c:spPr>
          <c:txPr>
            <a:bodyPr rot="0" spcFirstLastPara="1" vertOverflow="ellipsis" vert="horz" wrap="square" anchor="ctr" anchorCtr="1"/>
            <a:lstStyle/>
            <a:p>
              <a:pPr>
                <a:defRPr sz="14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tx1"/>
                </a:solidFill>
                <a:latin typeface="+mn-lt"/>
                <a:ea typeface="+mn-ea"/>
                <a:cs typeface="+mn-cs"/>
              </a:defRPr>
            </a:pPr>
            <a:endParaRPr lang="en-US"/>
          </a:p>
        </c:txPr>
        <c:crossAx val="1546158848"/>
        <c:crosses val="autoZero"/>
        <c:auto val="1"/>
        <c:lblAlgn val="ctr"/>
        <c:lblOffset val="100"/>
        <c:noMultiLvlLbl val="0"/>
      </c:catAx>
      <c:valAx>
        <c:axId val="1546158848"/>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Total sales ($)</a:t>
                </a:r>
              </a:p>
            </c:rich>
          </c:tx>
          <c:layout/>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546161024"/>
        <c:crosses val="autoZero"/>
        <c:crossBetween val="between"/>
      </c:valAx>
      <c:spPr>
        <a:noFill/>
        <a:ln>
          <a:noFill/>
        </a:ln>
        <a:effectLst/>
      </c:spPr>
    </c:plotArea>
    <c:legend>
      <c:legendPos val="t"/>
      <c:layout/>
      <c:overlay val="0"/>
      <c:spPr>
        <a:solidFill>
          <a:schemeClr val="lt1">
            <a:lumMod val="95000"/>
            <a:alpha val="39000"/>
          </a:schemeClr>
        </a:solidFill>
        <a:ln>
          <a:noFill/>
        </a:ln>
        <a:effectLst/>
      </c:spPr>
      <c:txPr>
        <a:bodyPr rot="0" spcFirstLastPara="1" vertOverflow="ellipsis" vert="horz" wrap="square" anchor="ctr" anchorCtr="1"/>
        <a:lstStyle/>
        <a:p>
          <a:pPr>
            <a:defRPr sz="1050" b="0" i="0" u="none" strike="noStrike" kern="1200" baseline="0">
              <a:solidFill>
                <a:schemeClr val="tx1"/>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[CaseStudy_G Naga Lakshmi.xlsx]Analysis!PivotTable6</c:name>
    <c:fmtId val="2"/>
  </c:pivotSource>
  <c:chart>
    <c:title>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pivotFmt>
      <c:pivotFmt>
        <c:idx val="1"/>
      </c:pivotFmt>
      <c:pivotFmt>
        <c:idx val="2"/>
        <c:spPr>
          <a:solidFill>
            <a:schemeClr val="accent1"/>
          </a:solidFill>
          <a:ln>
            <a:noFill/>
          </a:ln>
          <a:effectLst>
            <a:outerShdw blurRad="317500" algn="ctr" rotWithShape="0">
              <a:prstClr val="black">
                <a:alpha val="25000"/>
              </a:prst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15:layout/>
            </c:ext>
          </c:extLst>
        </c:dLbl>
      </c:pivotFmt>
      <c:pivotFmt>
        <c:idx val="3"/>
        <c:spPr>
          <a:solidFill>
            <a:schemeClr val="accent4">
              <a:lumMod val="50000"/>
            </a:schemeClr>
          </a:solidFill>
          <a:ln>
            <a:noFill/>
          </a:ln>
          <a:effectLst>
            <a:outerShdw blurRad="317500" algn="ctr" rotWithShape="0">
              <a:prstClr val="black">
                <a:alpha val="25000"/>
              </a:prstClr>
            </a:outerShdw>
          </a:effectLst>
        </c:spPr>
      </c:pivotFmt>
      <c:pivotFmt>
        <c:idx val="4"/>
        <c:spPr>
          <a:solidFill>
            <a:schemeClr val="accent2">
              <a:lumMod val="75000"/>
            </a:schemeClr>
          </a:solidFill>
          <a:ln>
            <a:noFill/>
          </a:ln>
          <a:effectLst>
            <a:outerShdw blurRad="317500" algn="ctr" rotWithShape="0">
              <a:prstClr val="black">
                <a:alpha val="25000"/>
              </a:prstClr>
            </a:outerShdw>
          </a:effectLst>
        </c:spPr>
      </c:pivotFmt>
      <c:pivotFmt>
        <c:idx val="5"/>
        <c:spPr>
          <a:solidFill>
            <a:schemeClr val="accent5">
              <a:lumMod val="50000"/>
            </a:schemeClr>
          </a:solidFill>
          <a:ln>
            <a:noFill/>
          </a:ln>
          <a:effectLst>
            <a:outerShdw blurRad="317500" algn="ctr" rotWithShape="0">
              <a:prstClr val="black">
                <a:alpha val="25000"/>
              </a:prstClr>
            </a:outerShdw>
          </a:effectLst>
        </c:spPr>
      </c:pivotFmt>
      <c:pivotFmt>
        <c:idx val="6"/>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a:outerShdw blurRad="317500" algn="ctr" rotWithShape="0">
              <a:prstClr val="black">
                <a:alpha val="25000"/>
              </a:prstClr>
            </a:outerShdw>
          </a:effectLst>
        </c:spPr>
      </c:pivotFmt>
      <c:pivotFmt>
        <c:idx val="8"/>
        <c:spPr>
          <a:solidFill>
            <a:schemeClr val="accent1"/>
          </a:solidFill>
          <a:ln>
            <a:noFill/>
          </a:ln>
          <a:effectLst>
            <a:outerShdw blurRad="317500" algn="ctr" rotWithShape="0">
              <a:prstClr val="black">
                <a:alpha val="25000"/>
              </a:prstClr>
            </a:outerShdw>
          </a:effectLst>
        </c:spPr>
      </c:pivotFmt>
      <c:pivotFmt>
        <c:idx val="9"/>
        <c:spPr>
          <a:solidFill>
            <a:schemeClr val="accent1"/>
          </a:solidFill>
          <a:ln>
            <a:noFill/>
          </a:ln>
          <a:effectLst>
            <a:outerShdw blurRad="317500" algn="ctr" rotWithShape="0">
              <a:prstClr val="black">
                <a:alpha val="25000"/>
              </a:prstClr>
            </a:outerShdw>
          </a:effectLst>
        </c:spPr>
      </c:pivotFmt>
    </c:pivotFmts>
    <c:plotArea>
      <c:layout/>
      <c:pieChart>
        <c:varyColors val="1"/>
        <c:ser>
          <c:idx val="0"/>
          <c:order val="0"/>
          <c:tx>
            <c:strRef>
              <c:f>Analysis!$B$26</c:f>
              <c:strCache>
                <c:ptCount val="1"/>
                <c:pt idx="0">
                  <c:v>Net Sales</c:v>
                </c:pt>
              </c:strCache>
            </c:strRef>
          </c:tx>
          <c:dPt>
            <c:idx val="0"/>
            <c:bubble3D val="0"/>
            <c:explosion val="11"/>
            <c:spPr>
              <a:solidFill>
                <a:schemeClr val="accent4">
                  <a:lumMod val="50000"/>
                </a:schemeClr>
              </a:solidFill>
              <a:ln>
                <a:noFill/>
              </a:ln>
              <a:effectLst>
                <a:outerShdw blurRad="317500" algn="ctr" rotWithShape="0">
                  <a:prstClr val="black">
                    <a:alpha val="25000"/>
                  </a:prstClr>
                </a:outerShdw>
              </a:effectLst>
            </c:spPr>
          </c:dPt>
          <c:dPt>
            <c:idx val="1"/>
            <c:bubble3D val="0"/>
            <c:explosion val="15"/>
            <c:spPr>
              <a:solidFill>
                <a:schemeClr val="accent2">
                  <a:lumMod val="75000"/>
                </a:schemeClr>
              </a:solidFill>
              <a:ln>
                <a:noFill/>
              </a:ln>
              <a:effectLst>
                <a:outerShdw blurRad="317500" algn="ctr" rotWithShape="0">
                  <a:prstClr val="black">
                    <a:alpha val="25000"/>
                  </a:prstClr>
                </a:outerShdw>
              </a:effectLst>
            </c:spPr>
          </c:dPt>
          <c:dPt>
            <c:idx val="2"/>
            <c:bubble3D val="0"/>
            <c:explosion val="18"/>
            <c:spPr>
              <a:solidFill>
                <a:schemeClr val="accent5">
                  <a:lumMod val="50000"/>
                </a:schemeClr>
              </a:solidFill>
              <a:ln>
                <a:noFill/>
              </a:ln>
              <a:effectLst>
                <a:outerShdw blurRad="317500" algn="ctr" rotWithShape="0">
                  <a:prstClr val="black">
                    <a:alpha val="25000"/>
                  </a:prst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15:layout/>
              </c:ext>
            </c:extLst>
          </c:dLbls>
          <c:cat>
            <c:strRef>
              <c:f>Analysis!$A$27:$A$29</c:f>
              <c:strCache>
                <c:ptCount val="3"/>
                <c:pt idx="0">
                  <c:v>Laptop</c:v>
                </c:pt>
                <c:pt idx="1">
                  <c:v>Smartphone</c:v>
                </c:pt>
                <c:pt idx="2">
                  <c:v>Tablet</c:v>
                </c:pt>
              </c:strCache>
            </c:strRef>
          </c:cat>
          <c:val>
            <c:numRef>
              <c:f>Analysis!$B$27:$B$29</c:f>
              <c:numCache>
                <c:formatCode>_("$"* #,##0_);_("$"* \(#,##0\);_("$"* "-"??_);_(@_)</c:formatCode>
                <c:ptCount val="3"/>
                <c:pt idx="0">
                  <c:v>1275700</c:v>
                </c:pt>
                <c:pt idx="1">
                  <c:v>1132680</c:v>
                </c:pt>
                <c:pt idx="2">
                  <c:v>514820</c:v>
                </c:pt>
              </c:numCache>
            </c:numRef>
          </c:val>
        </c:ser>
        <c:ser>
          <c:idx val="1"/>
          <c:order val="1"/>
          <c:tx>
            <c:strRef>
              <c:f>Analysis!$C$26</c:f>
              <c:strCache>
                <c:ptCount val="1"/>
                <c:pt idx="0">
                  <c:v>% of total sales</c:v>
                </c:pt>
              </c:strCache>
            </c:strRef>
          </c:tx>
          <c:dPt>
            <c:idx val="0"/>
            <c:bubble3D val="0"/>
            <c:spPr>
              <a:solidFill>
                <a:schemeClr val="accent1"/>
              </a:solidFill>
              <a:ln>
                <a:noFill/>
              </a:ln>
              <a:effectLst>
                <a:outerShdw blurRad="317500" algn="ctr" rotWithShape="0">
                  <a:prstClr val="black">
                    <a:alpha val="25000"/>
                  </a:prstClr>
                </a:outerShdw>
              </a:effectLst>
            </c:spPr>
          </c:dPt>
          <c:dPt>
            <c:idx val="1"/>
            <c:bubble3D val="0"/>
            <c:spPr>
              <a:solidFill>
                <a:schemeClr val="accent2"/>
              </a:solidFill>
              <a:ln>
                <a:noFill/>
              </a:ln>
              <a:effectLst>
                <a:outerShdw blurRad="317500" algn="ctr" rotWithShape="0">
                  <a:prstClr val="black">
                    <a:alpha val="25000"/>
                  </a:prstClr>
                </a:outerShdw>
              </a:effectLst>
            </c:spPr>
          </c:dPt>
          <c:dPt>
            <c:idx val="2"/>
            <c:bubble3D val="0"/>
            <c:spPr>
              <a:solidFill>
                <a:schemeClr val="accent3"/>
              </a:solidFill>
              <a:ln>
                <a:noFill/>
              </a:ln>
              <a:effectLst>
                <a:outerShdw blurRad="317500" algn="ctr" rotWithShape="0">
                  <a:prstClr val="black">
                    <a:alpha val="25000"/>
                  </a:prst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Analysis!$A$27:$A$29</c:f>
              <c:strCache>
                <c:ptCount val="3"/>
                <c:pt idx="0">
                  <c:v>Laptop</c:v>
                </c:pt>
                <c:pt idx="1">
                  <c:v>Smartphone</c:v>
                </c:pt>
                <c:pt idx="2">
                  <c:v>Tablet</c:v>
                </c:pt>
              </c:strCache>
            </c:strRef>
          </c:cat>
          <c:val>
            <c:numRef>
              <c:f>Analysis!$C$27:$C$29</c:f>
              <c:numCache>
                <c:formatCode>0.00%</c:formatCode>
                <c:ptCount val="3"/>
                <c:pt idx="0">
                  <c:v>0.43640530925013682</c:v>
                </c:pt>
                <c:pt idx="1">
                  <c:v>0.38747947454844006</c:v>
                </c:pt>
                <c:pt idx="2">
                  <c:v>0.17611521620142309</c:v>
                </c:pt>
              </c:numCache>
            </c:numRef>
          </c:val>
        </c:ser>
        <c:dLbls>
          <c:dLblPos val="inEnd"/>
          <c:showLegendKey val="0"/>
          <c:showVal val="0"/>
          <c:showCatName val="0"/>
          <c:showSerName val="0"/>
          <c:showPercent val="1"/>
          <c:showBubbleSize val="0"/>
          <c:showLeaderLines val="1"/>
        </c:dLbls>
        <c:firstSliceAng val="0"/>
      </c:pieChart>
      <c:spPr>
        <a:noFill/>
        <a:ln>
          <a:noFill/>
        </a:ln>
        <a:effectLst>
          <a:softEdge rad="25400"/>
        </a:effectLst>
      </c:spPr>
    </c:plotArea>
    <c:legend>
      <c:legendPos val="b"/>
      <c:layout/>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lumMod val="85000"/>
      </a:schemeClr>
    </a:solidFill>
    <a:ln w="9525" cap="flat" cmpd="sng" algn="ctr">
      <a:solidFill>
        <a:schemeClr val="dk1">
          <a:lumMod val="15000"/>
          <a:lumOff val="85000"/>
        </a:schemeClr>
      </a:solidFill>
      <a:round/>
    </a:ln>
    <a:effectLst/>
    <a:scene3d>
      <a:camera prst="orthographicFront"/>
      <a:lightRig rig="threePt" dir="t"/>
    </a:scene3d>
    <a:sp3d>
      <a:bevelT w="165100" prst="coolSlant"/>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[CaseStudy_G Naga Lakshmi.xlsx]Forecast!PivotTable2</c:name>
    <c:fmtId val="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Discount</a:t>
            </a:r>
            <a:r>
              <a:rPr lang="en-IN" baseline="0"/>
              <a:t>s Vs Total sales,Profits</a:t>
            </a:r>
            <a:endParaRPr lang="en-IN"/>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manualLayout>
          <c:layoutTarget val="inner"/>
          <c:xMode val="edge"/>
          <c:yMode val="edge"/>
          <c:x val="0.21139926474707904"/>
          <c:y val="0.15562578650271455"/>
          <c:w val="0.66853712251485797"/>
          <c:h val="0.67847481393592923"/>
        </c:manualLayout>
      </c:layout>
      <c:barChart>
        <c:barDir val="col"/>
        <c:grouping val="clustered"/>
        <c:varyColors val="0"/>
        <c:ser>
          <c:idx val="0"/>
          <c:order val="0"/>
          <c:tx>
            <c:strRef>
              <c:f>Forecast!$B$31</c:f>
              <c:strCache>
                <c:ptCount val="1"/>
                <c:pt idx="0">
                  <c:v>Sum of Sales ($)</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Forecast!$A$32:$A$44</c:f>
              <c:strCache>
                <c:ptCount val="12"/>
                <c:pt idx="0">
                  <c:v>0</c:v>
                </c:pt>
                <c:pt idx="1">
                  <c:v>4</c:v>
                </c:pt>
                <c:pt idx="2">
                  <c:v>5</c:v>
                </c:pt>
                <c:pt idx="3">
                  <c:v>6</c:v>
                </c:pt>
                <c:pt idx="4">
                  <c:v>7</c:v>
                </c:pt>
                <c:pt idx="5">
                  <c:v>8</c:v>
                </c:pt>
                <c:pt idx="6">
                  <c:v>9</c:v>
                </c:pt>
                <c:pt idx="7">
                  <c:v>10</c:v>
                </c:pt>
                <c:pt idx="8">
                  <c:v>12</c:v>
                </c:pt>
                <c:pt idx="9">
                  <c:v>15</c:v>
                </c:pt>
                <c:pt idx="10">
                  <c:v>20</c:v>
                </c:pt>
                <c:pt idx="11">
                  <c:v>25</c:v>
                </c:pt>
              </c:strCache>
            </c:strRef>
          </c:cat>
          <c:val>
            <c:numRef>
              <c:f>Forecast!$B$32:$B$44</c:f>
              <c:numCache>
                <c:formatCode>General</c:formatCode>
                <c:ptCount val="12"/>
                <c:pt idx="0">
                  <c:v>672000</c:v>
                </c:pt>
                <c:pt idx="1">
                  <c:v>49000</c:v>
                </c:pt>
                <c:pt idx="2">
                  <c:v>477000</c:v>
                </c:pt>
                <c:pt idx="3">
                  <c:v>136000</c:v>
                </c:pt>
                <c:pt idx="4">
                  <c:v>66000</c:v>
                </c:pt>
                <c:pt idx="5">
                  <c:v>64000</c:v>
                </c:pt>
                <c:pt idx="6">
                  <c:v>33000</c:v>
                </c:pt>
                <c:pt idx="7">
                  <c:v>558000</c:v>
                </c:pt>
                <c:pt idx="8">
                  <c:v>121000</c:v>
                </c:pt>
                <c:pt idx="9">
                  <c:v>563000</c:v>
                </c:pt>
                <c:pt idx="10">
                  <c:v>348000</c:v>
                </c:pt>
                <c:pt idx="11">
                  <c:v>143000</c:v>
                </c:pt>
              </c:numCache>
            </c:numRef>
          </c:val>
        </c:ser>
        <c:ser>
          <c:idx val="1"/>
          <c:order val="1"/>
          <c:tx>
            <c:strRef>
              <c:f>Forecast!$C$31</c:f>
              <c:strCache>
                <c:ptCount val="1"/>
                <c:pt idx="0">
                  <c:v>Sum of Profit($)</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Forecast!$A$32:$A$44</c:f>
              <c:strCache>
                <c:ptCount val="12"/>
                <c:pt idx="0">
                  <c:v>0</c:v>
                </c:pt>
                <c:pt idx="1">
                  <c:v>4</c:v>
                </c:pt>
                <c:pt idx="2">
                  <c:v>5</c:v>
                </c:pt>
                <c:pt idx="3">
                  <c:v>6</c:v>
                </c:pt>
                <c:pt idx="4">
                  <c:v>7</c:v>
                </c:pt>
                <c:pt idx="5">
                  <c:v>8</c:v>
                </c:pt>
                <c:pt idx="6">
                  <c:v>9</c:v>
                </c:pt>
                <c:pt idx="7">
                  <c:v>10</c:v>
                </c:pt>
                <c:pt idx="8">
                  <c:v>12</c:v>
                </c:pt>
                <c:pt idx="9">
                  <c:v>15</c:v>
                </c:pt>
                <c:pt idx="10">
                  <c:v>20</c:v>
                </c:pt>
                <c:pt idx="11">
                  <c:v>25</c:v>
                </c:pt>
              </c:strCache>
            </c:strRef>
          </c:cat>
          <c:val>
            <c:numRef>
              <c:f>Forecast!$C$32:$C$44</c:f>
              <c:numCache>
                <c:formatCode>General</c:formatCode>
                <c:ptCount val="12"/>
                <c:pt idx="0">
                  <c:v>78450</c:v>
                </c:pt>
                <c:pt idx="1">
                  <c:v>-3760</c:v>
                </c:pt>
                <c:pt idx="2">
                  <c:v>12250</c:v>
                </c:pt>
                <c:pt idx="3">
                  <c:v>-8160</c:v>
                </c:pt>
                <c:pt idx="4">
                  <c:v>-6620</c:v>
                </c:pt>
                <c:pt idx="5">
                  <c:v>-4320</c:v>
                </c:pt>
                <c:pt idx="6">
                  <c:v>-5970</c:v>
                </c:pt>
                <c:pt idx="7">
                  <c:v>-73450</c:v>
                </c:pt>
                <c:pt idx="8">
                  <c:v>-41020</c:v>
                </c:pt>
                <c:pt idx="9">
                  <c:v>-148950</c:v>
                </c:pt>
                <c:pt idx="10">
                  <c:v>-34100</c:v>
                </c:pt>
                <c:pt idx="11">
                  <c:v>-25250</c:v>
                </c:pt>
              </c:numCache>
            </c:numRef>
          </c:val>
        </c:ser>
        <c:dLbls>
          <c:showLegendKey val="0"/>
          <c:showVal val="0"/>
          <c:showCatName val="0"/>
          <c:showSerName val="0"/>
          <c:showPercent val="0"/>
          <c:showBubbleSize val="0"/>
        </c:dLbls>
        <c:gapWidth val="100"/>
        <c:overlap val="-24"/>
        <c:axId val="1546159392"/>
        <c:axId val="1546160480"/>
      </c:barChart>
      <c:catAx>
        <c:axId val="1546159392"/>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Discount (%)</a:t>
                </a:r>
              </a:p>
            </c:rich>
          </c:tx>
          <c:layout>
            <c:manualLayout>
              <c:xMode val="edge"/>
              <c:yMode val="edge"/>
              <c:x val="0.44933504001654967"/>
              <c:y val="0.91629238126056156"/>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46160480"/>
        <c:crosses val="autoZero"/>
        <c:auto val="1"/>
        <c:lblAlgn val="ctr"/>
        <c:lblOffset val="100"/>
        <c:noMultiLvlLbl val="0"/>
      </c:catAx>
      <c:valAx>
        <c:axId val="1546160480"/>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Total Sales ($)</a:t>
                </a:r>
              </a:p>
            </c:rich>
          </c:tx>
          <c:layout>
            <c:manualLayout>
              <c:xMode val="edge"/>
              <c:yMode val="edge"/>
              <c:x val="5.3548478853936363E-2"/>
              <c:y val="0.33961205191816779"/>
            </c:manualLayout>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46159392"/>
        <c:crosses val="autoZero"/>
        <c:crossBetween val="between"/>
      </c:valAx>
      <c:spPr>
        <a:noFill/>
        <a:ln>
          <a:noFill/>
        </a:ln>
        <a:effectLst/>
      </c:spPr>
    </c:plotArea>
    <c:legend>
      <c:legendPos val="r"/>
      <c:layout>
        <c:manualLayout>
          <c:xMode val="edge"/>
          <c:yMode val="edge"/>
          <c:x val="0.77650793650793648"/>
          <c:y val="0.15131161686980907"/>
          <c:w val="0.22349198618213961"/>
          <c:h val="0.1470132671772192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oneCellAnchor>
    <xdr:from>
      <xdr:col>0</xdr:col>
      <xdr:colOff>19049</xdr:colOff>
      <xdr:row>15</xdr:row>
      <xdr:rowOff>19050</xdr:rowOff>
    </xdr:from>
    <xdr:ext cx="6505575" cy="2381250"/>
    <xdr:sp macro="" textlink="">
      <xdr:nvSpPr>
        <xdr:cNvPr id="2" name="TextBox 1"/>
        <xdr:cNvSpPr txBox="1"/>
      </xdr:nvSpPr>
      <xdr:spPr>
        <a:xfrm>
          <a:off x="19049" y="2876550"/>
          <a:ext cx="6505575" cy="2381250"/>
        </a:xfrm>
        <a:prstGeom prst="rect">
          <a:avLst/>
        </a:prstGeom>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t">
          <a:noAutofit/>
        </a:bodyPr>
        <a:lstStyle/>
        <a:p>
          <a:r>
            <a:rPr lang="en-IN" b="1">
              <a:latin typeface="Arial" panose="020B0604020202020204" pitchFamily="34" charset="0"/>
              <a:cs typeface="Arial" panose="020B0604020202020204" pitchFamily="34" charset="0"/>
            </a:rPr>
            <a:t>Correlation result analysis :</a:t>
          </a:r>
        </a:p>
        <a:p>
          <a:endParaRPr lang="en-IN">
            <a:latin typeface="Arial" panose="020B0604020202020204" pitchFamily="34" charset="0"/>
            <a:cs typeface="Arial" panose="020B0604020202020204" pitchFamily="34" charset="0"/>
          </a:endParaRPr>
        </a:p>
        <a:p>
          <a:r>
            <a:rPr lang="en-IN">
              <a:latin typeface="Arial" panose="020B0604020202020204" pitchFamily="34" charset="0"/>
              <a:cs typeface="Arial" panose="020B0604020202020204" pitchFamily="34" charset="0"/>
            </a:rPr>
            <a:t>1. A correlation value of </a:t>
          </a:r>
          <a:r>
            <a:rPr lang="en-IN" b="1">
              <a:latin typeface="Arial" panose="020B0604020202020204" pitchFamily="34" charset="0"/>
              <a:cs typeface="Arial" panose="020B0604020202020204" pitchFamily="34" charset="0"/>
            </a:rPr>
            <a:t>0.36</a:t>
          </a:r>
          <a:r>
            <a:rPr lang="en-IN">
              <a:latin typeface="Arial" panose="020B0604020202020204" pitchFamily="34" charset="0"/>
              <a:cs typeface="Arial" panose="020B0604020202020204" pitchFamily="34" charset="0"/>
            </a:rPr>
            <a:t> between discount rate and sales volume suggests a </a:t>
          </a:r>
          <a:r>
            <a:rPr lang="en-IN" b="1">
              <a:latin typeface="Arial" panose="020B0604020202020204" pitchFamily="34" charset="0"/>
              <a:cs typeface="Arial" panose="020B0604020202020204" pitchFamily="34" charset="0"/>
            </a:rPr>
            <a:t>moderate positive relationship</a:t>
          </a:r>
          <a:r>
            <a:rPr lang="en-IN">
              <a:latin typeface="Arial" panose="020B0604020202020204" pitchFamily="34" charset="0"/>
              <a:cs typeface="Arial" panose="020B0604020202020204" pitchFamily="34" charset="0"/>
            </a:rPr>
            <a:t>.This means that as discounts increase, sales volume tends to rise, but the relationship is not very strong. </a:t>
          </a:r>
        </a:p>
        <a:p>
          <a:endParaRPr lang="en-IN">
            <a:latin typeface="Arial" panose="020B0604020202020204" pitchFamily="34" charset="0"/>
            <a:cs typeface="Arial" panose="020B0604020202020204" pitchFamily="34" charset="0"/>
          </a:endParaRPr>
        </a:p>
        <a:p>
          <a:r>
            <a:rPr lang="en-IN">
              <a:latin typeface="Arial" panose="020B0604020202020204" pitchFamily="34" charset="0"/>
              <a:cs typeface="Arial" panose="020B0604020202020204" pitchFamily="34" charset="0"/>
            </a:rPr>
            <a:t>2. Discounts are contributing to sales growth but other factors might also play significant roles in driving sales. Here, the positive correlation shows that discounts help boost volume, the moderate strength indicates that simply increasing discounts may not drastically improve sales. Refer</a:t>
          </a:r>
          <a:r>
            <a:rPr lang="en-IN" baseline="0">
              <a:latin typeface="Arial" panose="020B0604020202020204" pitchFamily="34" charset="0"/>
              <a:cs typeface="Arial" panose="020B0604020202020204" pitchFamily="34" charset="0"/>
            </a:rPr>
            <a:t> Dashboard for profit trend.</a:t>
          </a:r>
          <a:endParaRPr lang="en-IN">
            <a:latin typeface="Arial" panose="020B0604020202020204" pitchFamily="34" charset="0"/>
            <a:cs typeface="Arial" panose="020B0604020202020204" pitchFamily="34" charset="0"/>
          </a:endParaRPr>
        </a:p>
        <a:p>
          <a:endParaRPr lang="en-IN">
            <a:latin typeface="Arial" panose="020B0604020202020204" pitchFamily="34" charset="0"/>
            <a:cs typeface="Arial" panose="020B0604020202020204" pitchFamily="34" charset="0"/>
          </a:endParaRPr>
        </a:p>
        <a:p>
          <a:r>
            <a:rPr lang="en-IN">
              <a:latin typeface="Arial" panose="020B0604020202020204" pitchFamily="34" charset="0"/>
              <a:cs typeface="Arial" panose="020B0604020202020204" pitchFamily="34" charset="0"/>
            </a:rPr>
            <a:t>3. It’s important to balance discounts with profit margins.</a:t>
          </a:r>
          <a:r>
            <a:rPr lang="en-IN" baseline="0">
              <a:latin typeface="Arial" panose="020B0604020202020204" pitchFamily="34" charset="0"/>
              <a:cs typeface="Arial" panose="020B0604020202020204" pitchFamily="34" charset="0"/>
            </a:rPr>
            <a:t> Refer Table-2 Profits, Smart Phones and Tablets are in loss. To increase sales, merely incresing discounts may not be always a good choice. Instead </a:t>
          </a:r>
          <a:r>
            <a:rPr lang="en-IN">
              <a:latin typeface="Arial" panose="020B0604020202020204" pitchFamily="34" charset="0"/>
              <a:cs typeface="Arial" panose="020B0604020202020204" pitchFamily="34" charset="0"/>
            </a:rPr>
            <a:t>product value perception and other promotional strategies also</a:t>
          </a:r>
          <a:r>
            <a:rPr lang="en-IN" baseline="0">
              <a:latin typeface="Arial" panose="020B0604020202020204" pitchFamily="34" charset="0"/>
              <a:cs typeface="Arial" panose="020B0604020202020204" pitchFamily="34" charset="0"/>
            </a:rPr>
            <a:t> to be considered </a:t>
          </a:r>
          <a:r>
            <a:rPr lang="en-IN">
              <a:latin typeface="Arial" panose="020B0604020202020204" pitchFamily="34" charset="0"/>
              <a:cs typeface="Arial" panose="020B0604020202020204" pitchFamily="34" charset="0"/>
            </a:rPr>
            <a:t>to maximize. sales</a:t>
          </a:r>
          <a:r>
            <a:rPr lang="en-IN" baseline="0">
              <a:latin typeface="Arial" panose="020B0604020202020204" pitchFamily="34" charset="0"/>
              <a:cs typeface="Arial" panose="020B0604020202020204" pitchFamily="34" charset="0"/>
            </a:rPr>
            <a:t>.</a:t>
          </a:r>
          <a:endParaRPr lang="en-IN" sz="1100">
            <a:latin typeface="Arial" panose="020B0604020202020204" pitchFamily="34" charset="0"/>
            <a:cs typeface="Arial" panose="020B0604020202020204" pitchFamily="34" charset="0"/>
          </a:endParaRPr>
        </a:p>
      </xdr:txBody>
    </xdr:sp>
    <xdr:clientData/>
  </xdr:oneCellAnchor>
</xdr:wsDr>
</file>

<file path=xl/drawings/drawing2.xml><?xml version="1.0" encoding="utf-8"?>
<xdr:wsDr xmlns:xdr="http://schemas.openxmlformats.org/drawingml/2006/spreadsheetDrawing" xmlns:a="http://schemas.openxmlformats.org/drawingml/2006/main">
  <xdr:twoCellAnchor>
    <xdr:from>
      <xdr:col>0</xdr:col>
      <xdr:colOff>57150</xdr:colOff>
      <xdr:row>2</xdr:row>
      <xdr:rowOff>57150</xdr:rowOff>
    </xdr:from>
    <xdr:to>
      <xdr:col>5</xdr:col>
      <xdr:colOff>190500</xdr:colOff>
      <xdr:row>18</xdr:row>
      <xdr:rowOff>100012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409575</xdr:colOff>
      <xdr:row>2</xdr:row>
      <xdr:rowOff>66674</xdr:rowOff>
    </xdr:from>
    <xdr:to>
      <xdr:col>12</xdr:col>
      <xdr:colOff>66675</xdr:colOff>
      <xdr:row>17</xdr:row>
      <xdr:rowOff>100011</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95251</xdr:colOff>
      <xdr:row>5</xdr:row>
      <xdr:rowOff>95250</xdr:rowOff>
    </xdr:from>
    <xdr:to>
      <xdr:col>5</xdr:col>
      <xdr:colOff>390525</xdr:colOff>
      <xdr:row>21</xdr:row>
      <xdr:rowOff>57150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504825</xdr:colOff>
      <xdr:row>5</xdr:row>
      <xdr:rowOff>104774</xdr:rowOff>
    </xdr:from>
    <xdr:to>
      <xdr:col>7</xdr:col>
      <xdr:colOff>685799</xdr:colOff>
      <xdr:row>21</xdr:row>
      <xdr:rowOff>57149</xdr:rowOff>
    </xdr:to>
    <xdr:graphicFrame macro="">
      <xdr:nvGraphicFramePr>
        <xdr:cNvPr id="4"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104775</xdr:colOff>
      <xdr:row>21</xdr:row>
      <xdr:rowOff>142875</xdr:rowOff>
    </xdr:from>
    <xdr:to>
      <xdr:col>7</xdr:col>
      <xdr:colOff>514350</xdr:colOff>
      <xdr:row>37</xdr:row>
      <xdr:rowOff>28575</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r:id="rId1" refreshedBy="Naga Lakshmi" refreshedDate="45575.596842476851" createdVersion="5" refreshedVersion="5" minRefreshableVersion="3" recordCount="70">
  <cacheSource type="worksheet">
    <worksheetSource ref="A1:G71" sheet="Data"/>
  </cacheSource>
  <cacheFields count="7">
    <cacheField name="Date" numFmtId="14">
      <sharedItems containsSemiMixedTypes="0" containsNonDate="0" containsDate="1" containsString="0" minDate="2024-07-01T00:00:00" maxDate="2024-09-11T00:00:00" count="70">
        <d v="2024-07-01T00:00:00"/>
        <d v="2024-07-02T00:00:00"/>
        <d v="2024-07-03T00:00:00"/>
        <d v="2024-07-04T00:00:00"/>
        <d v="2024-07-05T00:00:00"/>
        <d v="2024-07-06T00:00:00"/>
        <d v="2024-07-07T00:00:00"/>
        <d v="2024-07-08T00:00:00"/>
        <d v="2024-07-09T00:00:00"/>
        <d v="2024-07-10T00:00:00"/>
        <d v="2024-07-11T00:00:00"/>
        <d v="2024-07-12T00:00:00"/>
        <d v="2024-07-13T00:00:00"/>
        <d v="2024-07-14T00:00:00"/>
        <d v="2024-07-15T00:00:00"/>
        <d v="2024-07-16T00:00:00"/>
        <d v="2024-07-17T00:00:00"/>
        <d v="2024-07-18T00:00:00"/>
        <d v="2024-07-19T00:00:00"/>
        <d v="2024-07-20T00:00:00"/>
        <d v="2024-07-21T00:00:00"/>
        <d v="2024-07-22T00:00:00"/>
        <d v="2024-07-23T00:00:00"/>
        <d v="2024-07-24T00:00:00"/>
        <d v="2024-07-25T00:00:00"/>
        <d v="2024-07-26T00:00:00"/>
        <d v="2024-07-27T00:00:00"/>
        <d v="2024-07-28T00:00:00"/>
        <d v="2024-07-29T00:00:00"/>
        <d v="2024-07-30T00:00:00"/>
        <d v="2024-08-01T00:00:00"/>
        <d v="2024-08-02T00:00:00"/>
        <d v="2024-08-03T00:00:00"/>
        <d v="2024-08-04T00:00:00"/>
        <d v="2024-08-05T00:00:00"/>
        <d v="2024-08-06T00:00:00"/>
        <d v="2024-08-07T00:00:00"/>
        <d v="2024-08-08T00:00:00"/>
        <d v="2024-08-09T00:00:00"/>
        <d v="2024-08-10T00:00:00"/>
        <d v="2024-08-11T00:00:00"/>
        <d v="2024-08-12T00:00:00"/>
        <d v="2024-08-13T00:00:00"/>
        <d v="2024-08-14T00:00:00"/>
        <d v="2024-08-15T00:00:00"/>
        <d v="2024-08-16T00:00:00"/>
        <d v="2024-08-17T00:00:00"/>
        <d v="2024-08-18T00:00:00"/>
        <d v="2024-08-19T00:00:00"/>
        <d v="2024-08-20T00:00:00"/>
        <d v="2024-08-21T00:00:00"/>
        <d v="2024-08-22T00:00:00"/>
        <d v="2024-08-23T00:00:00"/>
        <d v="2024-08-24T00:00:00"/>
        <d v="2024-08-25T00:00:00"/>
        <d v="2024-08-26T00:00:00"/>
        <d v="2024-08-27T00:00:00"/>
        <d v="2024-08-28T00:00:00"/>
        <d v="2024-08-29T00:00:00"/>
        <d v="2024-08-30T00:00:00"/>
        <d v="2024-09-01T00:00:00"/>
        <d v="2024-09-02T00:00:00"/>
        <d v="2024-09-03T00:00:00"/>
        <d v="2024-09-04T00:00:00"/>
        <d v="2024-09-05T00:00:00"/>
        <d v="2024-09-06T00:00:00"/>
        <d v="2024-09-07T00:00:00"/>
        <d v="2024-09-08T00:00:00"/>
        <d v="2024-09-09T00:00:00"/>
        <d v="2024-09-10T00:00:00"/>
      </sharedItems>
    </cacheField>
    <cacheField name="Product" numFmtId="0">
      <sharedItems count="3">
        <s v="Laptop"/>
        <s v="Tablet"/>
        <s v="Smartphone"/>
      </sharedItems>
    </cacheField>
    <cacheField name="Region" numFmtId="0">
      <sharedItems count="4">
        <s v="North"/>
        <s v="South"/>
        <s v="East"/>
        <s v="West"/>
      </sharedItems>
    </cacheField>
    <cacheField name="Sales ($)" numFmtId="0">
      <sharedItems containsSemiMixedTypes="0" containsString="0" containsNumber="1" containsInteger="1" minValue="20000" maxValue="72000"/>
    </cacheField>
    <cacheField name="Quantity Sold" numFmtId="0">
      <sharedItems containsSemiMixedTypes="0" containsString="0" containsNumber="1" containsInteger="1" minValue="50" maxValue="155"/>
    </cacheField>
    <cacheField name="Cost per Unit ($)" numFmtId="0">
      <sharedItems containsSemiMixedTypes="0" containsString="0" containsNumber="1" containsInteger="1" minValue="400" maxValue="500"/>
    </cacheField>
    <cacheField name="Discount (%)" numFmtId="0">
      <sharedItems containsSemiMixedTypes="0" containsString="0" containsNumber="1" containsInteger="1" minValue="0" maxValue="25"/>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Naga Lakshmi" refreshedDate="45575.645785532404" createdVersion="5" refreshedVersion="5" minRefreshableVersion="3" recordCount="70">
  <cacheSource type="worksheet">
    <worksheetSource ref="A1:D71" sheet="Data"/>
  </cacheSource>
  <cacheFields count="4">
    <cacheField name="Date" numFmtId="14">
      <sharedItems containsSemiMixedTypes="0" containsNonDate="0" containsDate="1" containsString="0" minDate="2024-07-01T00:00:00" maxDate="2024-09-11T00:00:00" count="70">
        <d v="2024-07-01T00:00:00"/>
        <d v="2024-07-02T00:00:00"/>
        <d v="2024-07-03T00:00:00"/>
        <d v="2024-07-04T00:00:00"/>
        <d v="2024-07-05T00:00:00"/>
        <d v="2024-07-06T00:00:00"/>
        <d v="2024-07-07T00:00:00"/>
        <d v="2024-07-08T00:00:00"/>
        <d v="2024-07-09T00:00:00"/>
        <d v="2024-07-10T00:00:00"/>
        <d v="2024-07-11T00:00:00"/>
        <d v="2024-07-12T00:00:00"/>
        <d v="2024-07-13T00:00:00"/>
        <d v="2024-07-14T00:00:00"/>
        <d v="2024-07-15T00:00:00"/>
        <d v="2024-07-16T00:00:00"/>
        <d v="2024-07-17T00:00:00"/>
        <d v="2024-07-18T00:00:00"/>
        <d v="2024-07-19T00:00:00"/>
        <d v="2024-07-20T00:00:00"/>
        <d v="2024-07-21T00:00:00"/>
        <d v="2024-07-22T00:00:00"/>
        <d v="2024-07-23T00:00:00"/>
        <d v="2024-07-24T00:00:00"/>
        <d v="2024-07-25T00:00:00"/>
        <d v="2024-07-26T00:00:00"/>
        <d v="2024-07-27T00:00:00"/>
        <d v="2024-07-28T00:00:00"/>
        <d v="2024-07-29T00:00:00"/>
        <d v="2024-07-30T00:00:00"/>
        <d v="2024-08-01T00:00:00"/>
        <d v="2024-08-02T00:00:00"/>
        <d v="2024-08-03T00:00:00"/>
        <d v="2024-08-04T00:00:00"/>
        <d v="2024-08-05T00:00:00"/>
        <d v="2024-08-06T00:00:00"/>
        <d v="2024-08-07T00:00:00"/>
        <d v="2024-08-08T00:00:00"/>
        <d v="2024-08-09T00:00:00"/>
        <d v="2024-08-10T00:00:00"/>
        <d v="2024-08-11T00:00:00"/>
        <d v="2024-08-12T00:00:00"/>
        <d v="2024-08-13T00:00:00"/>
        <d v="2024-08-14T00:00:00"/>
        <d v="2024-08-15T00:00:00"/>
        <d v="2024-08-16T00:00:00"/>
        <d v="2024-08-17T00:00:00"/>
        <d v="2024-08-18T00:00:00"/>
        <d v="2024-08-19T00:00:00"/>
        <d v="2024-08-20T00:00:00"/>
        <d v="2024-08-21T00:00:00"/>
        <d v="2024-08-22T00:00:00"/>
        <d v="2024-08-23T00:00:00"/>
        <d v="2024-08-24T00:00:00"/>
        <d v="2024-08-25T00:00:00"/>
        <d v="2024-08-26T00:00:00"/>
        <d v="2024-08-27T00:00:00"/>
        <d v="2024-08-28T00:00:00"/>
        <d v="2024-08-29T00:00:00"/>
        <d v="2024-08-30T00:00:00"/>
        <d v="2024-09-01T00:00:00"/>
        <d v="2024-09-02T00:00:00"/>
        <d v="2024-09-03T00:00:00"/>
        <d v="2024-09-04T00:00:00"/>
        <d v="2024-09-05T00:00:00"/>
        <d v="2024-09-06T00:00:00"/>
        <d v="2024-09-07T00:00:00"/>
        <d v="2024-09-08T00:00:00"/>
        <d v="2024-09-09T00:00:00"/>
        <d v="2024-09-10T00:00:00"/>
      </sharedItems>
    </cacheField>
    <cacheField name="Product" numFmtId="0">
      <sharedItems count="3">
        <s v="Laptop"/>
        <s v="Tablet"/>
        <s v="Smartphone"/>
      </sharedItems>
    </cacheField>
    <cacheField name="Region" numFmtId="0">
      <sharedItems count="4">
        <s v="North"/>
        <s v="South"/>
        <s v="East"/>
        <s v="West"/>
      </sharedItems>
    </cacheField>
    <cacheField name="Sales ($)" numFmtId="0">
      <sharedItems containsSemiMixedTypes="0" containsString="0" containsNumber="1" containsInteger="1" minValue="20000" maxValue="72000"/>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r:id="rId1" refreshedBy="Naga Lakshmi" refreshedDate="45575.645785532404" createdVersion="5" refreshedVersion="5" minRefreshableVersion="3" recordCount="70">
  <cacheSource type="worksheet">
    <worksheetSource ref="A1:D71" sheet="Data"/>
  </cacheSource>
  <cacheFields count="5">
    <cacheField name="Date" numFmtId="14">
      <sharedItems containsSemiMixedTypes="0" containsNonDate="0" containsDate="1" containsString="0" minDate="2024-07-01T00:00:00" maxDate="2024-09-11T00:00:00" count="70">
        <d v="2024-07-01T00:00:00"/>
        <d v="2024-07-02T00:00:00"/>
        <d v="2024-07-03T00:00:00"/>
        <d v="2024-07-04T00:00:00"/>
        <d v="2024-07-05T00:00:00"/>
        <d v="2024-07-06T00:00:00"/>
        <d v="2024-07-07T00:00:00"/>
        <d v="2024-07-08T00:00:00"/>
        <d v="2024-07-09T00:00:00"/>
        <d v="2024-07-10T00:00:00"/>
        <d v="2024-07-11T00:00:00"/>
        <d v="2024-07-12T00:00:00"/>
        <d v="2024-07-13T00:00:00"/>
        <d v="2024-07-14T00:00:00"/>
        <d v="2024-07-15T00:00:00"/>
        <d v="2024-07-16T00:00:00"/>
        <d v="2024-07-17T00:00:00"/>
        <d v="2024-07-18T00:00:00"/>
        <d v="2024-07-19T00:00:00"/>
        <d v="2024-07-20T00:00:00"/>
        <d v="2024-07-21T00:00:00"/>
        <d v="2024-07-22T00:00:00"/>
        <d v="2024-07-23T00:00:00"/>
        <d v="2024-07-24T00:00:00"/>
        <d v="2024-07-25T00:00:00"/>
        <d v="2024-07-26T00:00:00"/>
        <d v="2024-07-27T00:00:00"/>
        <d v="2024-07-28T00:00:00"/>
        <d v="2024-07-29T00:00:00"/>
        <d v="2024-07-30T00:00:00"/>
        <d v="2024-08-01T00:00:00"/>
        <d v="2024-08-02T00:00:00"/>
        <d v="2024-08-03T00:00:00"/>
        <d v="2024-08-04T00:00:00"/>
        <d v="2024-08-05T00:00:00"/>
        <d v="2024-08-06T00:00:00"/>
        <d v="2024-08-07T00:00:00"/>
        <d v="2024-08-08T00:00:00"/>
        <d v="2024-08-09T00:00:00"/>
        <d v="2024-08-10T00:00:00"/>
        <d v="2024-08-11T00:00:00"/>
        <d v="2024-08-12T00:00:00"/>
        <d v="2024-08-13T00:00:00"/>
        <d v="2024-08-14T00:00:00"/>
        <d v="2024-08-15T00:00:00"/>
        <d v="2024-08-16T00:00:00"/>
        <d v="2024-08-17T00:00:00"/>
        <d v="2024-08-18T00:00:00"/>
        <d v="2024-08-19T00:00:00"/>
        <d v="2024-08-20T00:00:00"/>
        <d v="2024-08-21T00:00:00"/>
        <d v="2024-08-22T00:00:00"/>
        <d v="2024-08-23T00:00:00"/>
        <d v="2024-08-24T00:00:00"/>
        <d v="2024-08-25T00:00:00"/>
        <d v="2024-08-26T00:00:00"/>
        <d v="2024-08-27T00:00:00"/>
        <d v="2024-08-28T00:00:00"/>
        <d v="2024-08-29T00:00:00"/>
        <d v="2024-08-30T00:00:00"/>
        <d v="2024-09-01T00:00:00"/>
        <d v="2024-09-02T00:00:00"/>
        <d v="2024-09-03T00:00:00"/>
        <d v="2024-09-04T00:00:00"/>
        <d v="2024-09-05T00:00:00"/>
        <d v="2024-09-06T00:00:00"/>
        <d v="2024-09-07T00:00:00"/>
        <d v="2024-09-08T00:00:00"/>
        <d v="2024-09-09T00:00:00"/>
        <d v="2024-09-10T00:00:00"/>
      </sharedItems>
      <fieldGroup par="4" base="0">
        <rangePr groupBy="months" startDate="2024-07-01T00:00:00" endDate="2024-09-11T00:00:00"/>
        <groupItems count="14">
          <s v="&lt;7/1/2024"/>
          <s v="Jan"/>
          <s v="Feb"/>
          <s v="Mar"/>
          <s v="Apr"/>
          <s v="May"/>
          <s v="Jun"/>
          <s v="Jul"/>
          <s v="Aug"/>
          <s v="Sep"/>
          <s v="Oct"/>
          <s v="Nov"/>
          <s v="Dec"/>
          <s v="&gt;9/11/2024"/>
        </groupItems>
      </fieldGroup>
    </cacheField>
    <cacheField name="Product" numFmtId="0">
      <sharedItems count="3">
        <s v="Laptop"/>
        <s v="Tablet"/>
        <s v="Smartphone"/>
      </sharedItems>
    </cacheField>
    <cacheField name="Region" numFmtId="0">
      <sharedItems/>
    </cacheField>
    <cacheField name="Sales ($)" numFmtId="0">
      <sharedItems containsSemiMixedTypes="0" containsString="0" containsNumber="1" containsInteger="1" minValue="20000" maxValue="72000"/>
    </cacheField>
    <cacheField name="Quarters" numFmtId="0" databaseField="0">
      <fieldGroup base="0">
        <rangePr groupBy="quarters" startDate="2024-07-01T00:00:00" endDate="2024-09-11T00:00:00"/>
        <groupItems count="6">
          <s v="&lt;7/1/2024"/>
          <s v="Qtr1"/>
          <s v="Qtr2"/>
          <s v="Qtr3"/>
          <s v="Qtr4"/>
          <s v="&gt;9/11/2024"/>
        </groupItems>
      </fieldGroup>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r:id="rId1" refreshedBy="Naga Lakshmi" refreshedDate="45575.763915740739" createdVersion="5" refreshedVersion="5" minRefreshableVersion="3" recordCount="70">
  <cacheSource type="worksheet">
    <worksheetSource ref="A1:J71" sheet="Data"/>
  </cacheSource>
  <cacheFields count="11">
    <cacheField name="Date" numFmtId="14">
      <sharedItems containsSemiMixedTypes="0" containsNonDate="0" containsDate="1" containsString="0" minDate="2024-07-01T00:00:00" maxDate="2024-09-11T00:00:00" count="70">
        <d v="2024-07-01T00:00:00"/>
        <d v="2024-07-02T00:00:00"/>
        <d v="2024-07-03T00:00:00"/>
        <d v="2024-07-04T00:00:00"/>
        <d v="2024-07-05T00:00:00"/>
        <d v="2024-07-06T00:00:00"/>
        <d v="2024-07-07T00:00:00"/>
        <d v="2024-07-08T00:00:00"/>
        <d v="2024-07-09T00:00:00"/>
        <d v="2024-07-10T00:00:00"/>
        <d v="2024-07-11T00:00:00"/>
        <d v="2024-07-12T00:00:00"/>
        <d v="2024-07-13T00:00:00"/>
        <d v="2024-07-14T00:00:00"/>
        <d v="2024-07-15T00:00:00"/>
        <d v="2024-07-16T00:00:00"/>
        <d v="2024-07-17T00:00:00"/>
        <d v="2024-07-18T00:00:00"/>
        <d v="2024-07-19T00:00:00"/>
        <d v="2024-07-20T00:00:00"/>
        <d v="2024-07-21T00:00:00"/>
        <d v="2024-07-22T00:00:00"/>
        <d v="2024-07-23T00:00:00"/>
        <d v="2024-07-24T00:00:00"/>
        <d v="2024-07-25T00:00:00"/>
        <d v="2024-07-26T00:00:00"/>
        <d v="2024-07-27T00:00:00"/>
        <d v="2024-07-28T00:00:00"/>
        <d v="2024-07-29T00:00:00"/>
        <d v="2024-07-30T00:00:00"/>
        <d v="2024-08-01T00:00:00"/>
        <d v="2024-08-02T00:00:00"/>
        <d v="2024-08-03T00:00:00"/>
        <d v="2024-08-04T00:00:00"/>
        <d v="2024-08-05T00:00:00"/>
        <d v="2024-08-06T00:00:00"/>
        <d v="2024-08-07T00:00:00"/>
        <d v="2024-08-08T00:00:00"/>
        <d v="2024-08-09T00:00:00"/>
        <d v="2024-08-10T00:00:00"/>
        <d v="2024-08-11T00:00:00"/>
        <d v="2024-08-12T00:00:00"/>
        <d v="2024-08-13T00:00:00"/>
        <d v="2024-08-14T00:00:00"/>
        <d v="2024-08-15T00:00:00"/>
        <d v="2024-08-16T00:00:00"/>
        <d v="2024-08-17T00:00:00"/>
        <d v="2024-08-18T00:00:00"/>
        <d v="2024-08-19T00:00:00"/>
        <d v="2024-08-20T00:00:00"/>
        <d v="2024-08-21T00:00:00"/>
        <d v="2024-08-22T00:00:00"/>
        <d v="2024-08-23T00:00:00"/>
        <d v="2024-08-24T00:00:00"/>
        <d v="2024-08-25T00:00:00"/>
        <d v="2024-08-26T00:00:00"/>
        <d v="2024-08-27T00:00:00"/>
        <d v="2024-08-28T00:00:00"/>
        <d v="2024-08-29T00:00:00"/>
        <d v="2024-08-30T00:00:00"/>
        <d v="2024-09-01T00:00:00"/>
        <d v="2024-09-02T00:00:00"/>
        <d v="2024-09-03T00:00:00"/>
        <d v="2024-09-04T00:00:00"/>
        <d v="2024-09-05T00:00:00"/>
        <d v="2024-09-06T00:00:00"/>
        <d v="2024-09-07T00:00:00"/>
        <d v="2024-09-08T00:00:00"/>
        <d v="2024-09-09T00:00:00"/>
        <d v="2024-09-10T00:00:00"/>
      </sharedItems>
      <fieldGroup base="0">
        <rangePr groupBy="months" startDate="2024-07-01T00:00:00" endDate="2024-09-11T00:00:00"/>
        <groupItems count="14">
          <s v="&lt;7/1/2024"/>
          <s v="Jan"/>
          <s v="Feb"/>
          <s v="Mar"/>
          <s v="Apr"/>
          <s v="May"/>
          <s v="Jun"/>
          <s v="Jul"/>
          <s v="Aug"/>
          <s v="Sep"/>
          <s v="Oct"/>
          <s v="Nov"/>
          <s v="Dec"/>
          <s v="&gt;9/11/2024"/>
        </groupItems>
      </fieldGroup>
    </cacheField>
    <cacheField name="Product" numFmtId="0">
      <sharedItems count="3">
        <s v="Laptop"/>
        <s v="Tablet"/>
        <s v="Smartphone"/>
      </sharedItems>
    </cacheField>
    <cacheField name="Region" numFmtId="0">
      <sharedItems count="4">
        <s v="North"/>
        <s v="South"/>
        <s v="East"/>
        <s v="West"/>
      </sharedItems>
    </cacheField>
    <cacheField name="Sales ($)" numFmtId="0">
      <sharedItems containsSemiMixedTypes="0" containsString="0" containsNumber="1" containsInteger="1" minValue="20000" maxValue="72000" count="39">
        <n v="50000"/>
        <n v="30000"/>
        <n v="60000"/>
        <n v="40000"/>
        <n v="20000"/>
        <n v="70000"/>
        <n v="45000"/>
        <n v="25000"/>
        <n v="65000"/>
        <n v="55000"/>
        <n v="48000"/>
        <n v="31000"/>
        <n v="59000"/>
        <n v="41000"/>
        <n v="22000"/>
        <n v="71000"/>
        <n v="46000"/>
        <n v="24000"/>
        <n v="64000"/>
        <n v="52000"/>
        <n v="47000"/>
        <n v="32000"/>
        <n v="62000"/>
        <n v="43000"/>
        <n v="21000"/>
        <n v="69000"/>
        <n v="44000"/>
        <n v="23000"/>
        <n v="63000"/>
        <n v="53000"/>
        <n v="49000"/>
        <n v="33000"/>
        <n v="58000"/>
        <n v="42000"/>
        <n v="72000"/>
        <n v="61000"/>
        <n v="54000"/>
        <n v="34000"/>
        <n v="68000"/>
      </sharedItems>
    </cacheField>
    <cacheField name="Quantity Sold" numFmtId="0">
      <sharedItems containsSemiMixedTypes="0" containsString="0" containsNumber="1" containsInteger="1" minValue="50" maxValue="155"/>
    </cacheField>
    <cacheField name="Cost per Unit ($)" numFmtId="0">
      <sharedItems containsSemiMixedTypes="0" containsString="0" containsNumber="1" containsInteger="1" minValue="400" maxValue="500"/>
    </cacheField>
    <cacheField name="Discount (%)" numFmtId="0">
      <sharedItems containsSemiMixedTypes="0" containsString="0" containsNumber="1" containsInteger="1" minValue="0" maxValue="25" count="12">
        <n v="5"/>
        <n v="10"/>
        <n v="15"/>
        <n v="0"/>
        <n v="20"/>
        <n v="8"/>
        <n v="12"/>
        <n v="6"/>
        <n v="25"/>
        <n v="4"/>
        <n v="7"/>
        <n v="9"/>
      </sharedItems>
    </cacheField>
    <cacheField name="Discount($)" numFmtId="0">
      <sharedItems containsSemiMixedTypes="0" containsString="0" containsNumber="1" containsInteger="1" minValue="0" maxValue="18000"/>
    </cacheField>
    <cacheField name="Profit($)" numFmtId="0">
      <sharedItems containsSemiMixedTypes="0" containsString="0" containsNumber="1" containsInteger="1" minValue="-27350" maxValue="7900" count="63">
        <n v="2500"/>
        <n v="-3000"/>
        <n v="-24000"/>
        <n v="4000"/>
        <n v="-1000"/>
        <n v="-4000"/>
        <n v="0"/>
        <n v="-250"/>
        <n v="-14750"/>
        <n v="5500"/>
        <n v="2850"/>
        <n v="-3480"/>
        <n v="-20580"/>
        <n v="2750"/>
        <n v="-1320"/>
        <n v="-9250"/>
        <n v="-2960"/>
        <n v="-13100"/>
        <n v="4750"/>
        <n v="4150"/>
        <n v="-4240"/>
        <n v="-21700"/>
        <n v="7900"/>
        <n v="-1860"/>
        <n v="-9800"/>
        <n v="-2950"/>
        <n v="-16450"/>
        <n v="6650"/>
        <n v="3350"/>
        <n v="-5970"/>
        <n v="-22800"/>
        <n v="5100"/>
        <n v="-640"/>
        <n v="-16000"/>
        <n v="-800"/>
        <n v="-13150"/>
        <n v="4500"/>
        <n v="3300"/>
        <n v="-2380"/>
        <n v="-18500"/>
        <n v="7650"/>
        <n v="-500"/>
        <n v="-6500"/>
        <n v="-1350"/>
        <n v="-3200"/>
        <n v="4600"/>
        <n v="5050"/>
        <n v="-840"/>
        <n v="-20440"/>
        <n v="7450"/>
        <n v="-2260"/>
        <n v="-8200"/>
        <n v="-900"/>
        <n v="-2150"/>
        <n v="6200"/>
        <n v="3800"/>
        <n v="-3400"/>
        <n v="-27350"/>
        <n v="6900"/>
        <n v="-1580"/>
        <n v="-5600"/>
        <n v="-1800"/>
        <n v="-10600"/>
      </sharedItems>
    </cacheField>
    <cacheField name="Net Sales ($)" numFmtId="0">
      <sharedItems containsSemiMixedTypes="0" containsString="0" containsNumber="1" containsInteger="1" minValue="19000" maxValue="56800"/>
    </cacheField>
    <cacheField name="Field1" numFmtId="0" formula=" MAX('Net Sales ($)')" databaseField="0"/>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70">
  <r>
    <x v="0"/>
    <x v="0"/>
    <x v="0"/>
    <n v="50000"/>
    <n v="100"/>
    <n v="450"/>
    <n v="5"/>
  </r>
  <r>
    <x v="1"/>
    <x v="1"/>
    <x v="0"/>
    <n v="30000"/>
    <n v="75"/>
    <n v="400"/>
    <n v="10"/>
  </r>
  <r>
    <x v="2"/>
    <x v="2"/>
    <x v="0"/>
    <n v="60000"/>
    <n v="150"/>
    <n v="500"/>
    <n v="15"/>
  </r>
  <r>
    <x v="3"/>
    <x v="0"/>
    <x v="1"/>
    <n v="40000"/>
    <n v="80"/>
    <n v="450"/>
    <n v="0"/>
  </r>
  <r>
    <x v="4"/>
    <x v="1"/>
    <x v="1"/>
    <n v="20000"/>
    <n v="50"/>
    <n v="400"/>
    <n v="5"/>
  </r>
  <r>
    <x v="5"/>
    <x v="2"/>
    <x v="1"/>
    <n v="70000"/>
    <n v="120"/>
    <n v="500"/>
    <n v="20"/>
  </r>
  <r>
    <x v="6"/>
    <x v="0"/>
    <x v="2"/>
    <n v="45000"/>
    <n v="90"/>
    <n v="450"/>
    <n v="10"/>
  </r>
  <r>
    <x v="7"/>
    <x v="1"/>
    <x v="2"/>
    <n v="25000"/>
    <n v="60"/>
    <n v="400"/>
    <n v="5"/>
  </r>
  <r>
    <x v="8"/>
    <x v="2"/>
    <x v="2"/>
    <n v="65000"/>
    <n v="140"/>
    <n v="500"/>
    <n v="15"/>
  </r>
  <r>
    <x v="9"/>
    <x v="0"/>
    <x v="3"/>
    <n v="55000"/>
    <n v="110"/>
    <n v="450"/>
    <n v="0"/>
  </r>
  <r>
    <x v="10"/>
    <x v="0"/>
    <x v="0"/>
    <n v="48000"/>
    <n v="95"/>
    <n v="450"/>
    <n v="5"/>
  </r>
  <r>
    <x v="11"/>
    <x v="1"/>
    <x v="0"/>
    <n v="31000"/>
    <n v="80"/>
    <n v="400"/>
    <n v="8"/>
  </r>
  <r>
    <x v="12"/>
    <x v="2"/>
    <x v="0"/>
    <n v="59000"/>
    <n v="145"/>
    <n v="500"/>
    <n v="12"/>
  </r>
  <r>
    <x v="13"/>
    <x v="0"/>
    <x v="1"/>
    <n v="41000"/>
    <n v="85"/>
    <n v="450"/>
    <n v="0"/>
  </r>
  <r>
    <x v="14"/>
    <x v="1"/>
    <x v="1"/>
    <n v="22000"/>
    <n v="55"/>
    <n v="400"/>
    <n v="6"/>
  </r>
  <r>
    <x v="15"/>
    <x v="2"/>
    <x v="1"/>
    <n v="71000"/>
    <n v="125"/>
    <n v="500"/>
    <n v="25"/>
  </r>
  <r>
    <x v="16"/>
    <x v="0"/>
    <x v="2"/>
    <n v="46000"/>
    <n v="92"/>
    <n v="450"/>
    <n v="10"/>
  </r>
  <r>
    <x v="17"/>
    <x v="1"/>
    <x v="2"/>
    <n v="24000"/>
    <n v="65"/>
    <n v="400"/>
    <n v="4"/>
  </r>
  <r>
    <x v="18"/>
    <x v="2"/>
    <x v="2"/>
    <n v="64000"/>
    <n v="135"/>
    <n v="500"/>
    <n v="15"/>
  </r>
  <r>
    <x v="19"/>
    <x v="0"/>
    <x v="3"/>
    <n v="52000"/>
    <n v="105"/>
    <n v="450"/>
    <n v="0"/>
  </r>
  <r>
    <x v="20"/>
    <x v="0"/>
    <x v="0"/>
    <n v="47000"/>
    <n v="90"/>
    <n v="450"/>
    <n v="5"/>
  </r>
  <r>
    <x v="21"/>
    <x v="1"/>
    <x v="0"/>
    <n v="32000"/>
    <n v="85"/>
    <n v="400"/>
    <n v="7"/>
  </r>
  <r>
    <x v="22"/>
    <x v="2"/>
    <x v="0"/>
    <n v="62000"/>
    <n v="155"/>
    <n v="500"/>
    <n v="10"/>
  </r>
  <r>
    <x v="23"/>
    <x v="0"/>
    <x v="1"/>
    <n v="43000"/>
    <n v="78"/>
    <n v="450"/>
    <n v="0"/>
  </r>
  <r>
    <x v="24"/>
    <x v="1"/>
    <x v="1"/>
    <n v="21000"/>
    <n v="54"/>
    <n v="400"/>
    <n v="6"/>
  </r>
  <r>
    <x v="25"/>
    <x v="2"/>
    <x v="1"/>
    <n v="69000"/>
    <n v="130"/>
    <n v="500"/>
    <n v="20"/>
  </r>
  <r>
    <x v="26"/>
    <x v="0"/>
    <x v="2"/>
    <n v="44000"/>
    <n v="88"/>
    <n v="450"/>
    <n v="10"/>
  </r>
  <r>
    <x v="27"/>
    <x v="1"/>
    <x v="2"/>
    <n v="23000"/>
    <n v="62"/>
    <n v="400"/>
    <n v="5"/>
  </r>
  <r>
    <x v="28"/>
    <x v="2"/>
    <x v="2"/>
    <n v="63000"/>
    <n v="140"/>
    <n v="500"/>
    <n v="15"/>
  </r>
  <r>
    <x v="29"/>
    <x v="0"/>
    <x v="3"/>
    <n v="53000"/>
    <n v="103"/>
    <n v="450"/>
    <n v="0"/>
  </r>
  <r>
    <x v="30"/>
    <x v="0"/>
    <x v="0"/>
    <n v="49000"/>
    <n v="96"/>
    <n v="450"/>
    <n v="5"/>
  </r>
  <r>
    <x v="31"/>
    <x v="1"/>
    <x v="0"/>
    <n v="33000"/>
    <n v="90"/>
    <n v="400"/>
    <n v="9"/>
  </r>
  <r>
    <x v="32"/>
    <x v="2"/>
    <x v="0"/>
    <n v="58000"/>
    <n v="150"/>
    <n v="500"/>
    <n v="10"/>
  </r>
  <r>
    <x v="33"/>
    <x v="0"/>
    <x v="1"/>
    <n v="42000"/>
    <n v="82"/>
    <n v="450"/>
    <n v="0"/>
  </r>
  <r>
    <x v="34"/>
    <x v="1"/>
    <x v="1"/>
    <n v="24000"/>
    <n v="58"/>
    <n v="400"/>
    <n v="6"/>
  </r>
  <r>
    <x v="35"/>
    <x v="2"/>
    <x v="1"/>
    <n v="72000"/>
    <n v="140"/>
    <n v="500"/>
    <n v="25"/>
  </r>
  <r>
    <x v="36"/>
    <x v="0"/>
    <x v="2"/>
    <n v="45000"/>
    <n v="90"/>
    <n v="450"/>
    <n v="10"/>
  </r>
  <r>
    <x v="37"/>
    <x v="1"/>
    <x v="2"/>
    <n v="25000"/>
    <n v="62"/>
    <n v="400"/>
    <n v="4"/>
  </r>
  <r>
    <x v="38"/>
    <x v="2"/>
    <x v="2"/>
    <n v="61000"/>
    <n v="130"/>
    <n v="500"/>
    <n v="15"/>
  </r>
  <r>
    <x v="39"/>
    <x v="0"/>
    <x v="3"/>
    <n v="54000"/>
    <n v="110"/>
    <n v="450"/>
    <n v="0"/>
  </r>
  <r>
    <x v="40"/>
    <x v="0"/>
    <x v="0"/>
    <n v="48000"/>
    <n v="94"/>
    <n v="450"/>
    <n v="5"/>
  </r>
  <r>
    <x v="41"/>
    <x v="1"/>
    <x v="0"/>
    <n v="34000"/>
    <n v="85"/>
    <n v="400"/>
    <n v="7"/>
  </r>
  <r>
    <x v="42"/>
    <x v="2"/>
    <x v="0"/>
    <n v="60000"/>
    <n v="145"/>
    <n v="500"/>
    <n v="10"/>
  </r>
  <r>
    <x v="43"/>
    <x v="0"/>
    <x v="1"/>
    <n v="45000"/>
    <n v="83"/>
    <n v="450"/>
    <n v="0"/>
  </r>
  <r>
    <x v="44"/>
    <x v="1"/>
    <x v="1"/>
    <n v="25000"/>
    <n v="60"/>
    <n v="400"/>
    <n v="6"/>
  </r>
  <r>
    <x v="45"/>
    <x v="2"/>
    <x v="1"/>
    <n v="70000"/>
    <n v="125"/>
    <n v="500"/>
    <n v="20"/>
  </r>
  <r>
    <x v="46"/>
    <x v="0"/>
    <x v="2"/>
    <n v="46000"/>
    <n v="95"/>
    <n v="450"/>
    <n v="10"/>
  </r>
  <r>
    <x v="47"/>
    <x v="1"/>
    <x v="2"/>
    <n v="24000"/>
    <n v="65"/>
    <n v="400"/>
    <n v="5"/>
  </r>
  <r>
    <x v="48"/>
    <x v="2"/>
    <x v="2"/>
    <n v="64000"/>
    <n v="135"/>
    <n v="500"/>
    <n v="15"/>
  </r>
  <r>
    <x v="49"/>
    <x v="0"/>
    <x v="3"/>
    <n v="55000"/>
    <n v="112"/>
    <n v="450"/>
    <n v="0"/>
  </r>
  <r>
    <x v="50"/>
    <x v="0"/>
    <x v="0"/>
    <n v="47000"/>
    <n v="88"/>
    <n v="450"/>
    <n v="5"/>
  </r>
  <r>
    <x v="51"/>
    <x v="1"/>
    <x v="0"/>
    <n v="33000"/>
    <n v="78"/>
    <n v="400"/>
    <n v="8"/>
  </r>
  <r>
    <x v="52"/>
    <x v="2"/>
    <x v="0"/>
    <n v="62000"/>
    <n v="150"/>
    <n v="500"/>
    <n v="12"/>
  </r>
  <r>
    <x v="53"/>
    <x v="0"/>
    <x v="1"/>
    <n v="43000"/>
    <n v="79"/>
    <n v="450"/>
    <n v="0"/>
  </r>
  <r>
    <x v="54"/>
    <x v="1"/>
    <x v="1"/>
    <n v="21000"/>
    <n v="55"/>
    <n v="400"/>
    <n v="6"/>
  </r>
  <r>
    <x v="55"/>
    <x v="2"/>
    <x v="1"/>
    <n v="71000"/>
    <n v="130"/>
    <n v="500"/>
    <n v="20"/>
  </r>
  <r>
    <x v="56"/>
    <x v="0"/>
    <x v="2"/>
    <n v="44000"/>
    <n v="90"/>
    <n v="450"/>
    <n v="10"/>
  </r>
  <r>
    <x v="57"/>
    <x v="1"/>
    <x v="2"/>
    <n v="23000"/>
    <n v="60"/>
    <n v="400"/>
    <n v="5"/>
  </r>
  <r>
    <x v="58"/>
    <x v="2"/>
    <x v="2"/>
    <n v="63000"/>
    <n v="140"/>
    <n v="500"/>
    <n v="15"/>
  </r>
  <r>
    <x v="59"/>
    <x v="0"/>
    <x v="3"/>
    <n v="53000"/>
    <n v="104"/>
    <n v="450"/>
    <n v="0"/>
  </r>
  <r>
    <x v="60"/>
    <x v="0"/>
    <x v="0"/>
    <n v="49000"/>
    <n v="95"/>
    <n v="450"/>
    <n v="5"/>
  </r>
  <r>
    <x v="61"/>
    <x v="1"/>
    <x v="0"/>
    <n v="34000"/>
    <n v="85"/>
    <n v="400"/>
    <n v="10"/>
  </r>
  <r>
    <x v="62"/>
    <x v="2"/>
    <x v="0"/>
    <n v="59000"/>
    <n v="155"/>
    <n v="500"/>
    <n v="15"/>
  </r>
  <r>
    <x v="63"/>
    <x v="0"/>
    <x v="1"/>
    <n v="42000"/>
    <n v="78"/>
    <n v="450"/>
    <n v="0"/>
  </r>
  <r>
    <x v="64"/>
    <x v="1"/>
    <x v="1"/>
    <n v="23000"/>
    <n v="58"/>
    <n v="400"/>
    <n v="6"/>
  </r>
  <r>
    <x v="65"/>
    <x v="2"/>
    <x v="1"/>
    <n v="68000"/>
    <n v="120"/>
    <n v="500"/>
    <n v="20"/>
  </r>
  <r>
    <x v="66"/>
    <x v="0"/>
    <x v="2"/>
    <n v="44000"/>
    <n v="92"/>
    <n v="450"/>
    <n v="10"/>
  </r>
  <r>
    <x v="67"/>
    <x v="1"/>
    <x v="2"/>
    <n v="24000"/>
    <n v="65"/>
    <n v="400"/>
    <n v="5"/>
  </r>
  <r>
    <x v="68"/>
    <x v="2"/>
    <x v="2"/>
    <n v="64000"/>
    <n v="130"/>
    <n v="500"/>
    <n v="15"/>
  </r>
  <r>
    <x v="69"/>
    <x v="0"/>
    <x v="3"/>
    <n v="54000"/>
    <n v="110"/>
    <n v="450"/>
    <n v="0"/>
  </r>
</pivotCacheRecords>
</file>

<file path=xl/pivotCache/pivotCacheRecords2.xml><?xml version="1.0" encoding="utf-8"?>
<pivotCacheRecords xmlns="http://schemas.openxmlformats.org/spreadsheetml/2006/main" xmlns:r="http://schemas.openxmlformats.org/officeDocument/2006/relationships" count="70">
  <r>
    <x v="0"/>
    <x v="0"/>
    <x v="0"/>
    <n v="50000"/>
  </r>
  <r>
    <x v="1"/>
    <x v="1"/>
    <x v="0"/>
    <n v="30000"/>
  </r>
  <r>
    <x v="2"/>
    <x v="2"/>
    <x v="0"/>
    <n v="60000"/>
  </r>
  <r>
    <x v="3"/>
    <x v="0"/>
    <x v="1"/>
    <n v="40000"/>
  </r>
  <r>
    <x v="4"/>
    <x v="1"/>
    <x v="1"/>
    <n v="20000"/>
  </r>
  <r>
    <x v="5"/>
    <x v="2"/>
    <x v="1"/>
    <n v="70000"/>
  </r>
  <r>
    <x v="6"/>
    <x v="0"/>
    <x v="2"/>
    <n v="45000"/>
  </r>
  <r>
    <x v="7"/>
    <x v="1"/>
    <x v="2"/>
    <n v="25000"/>
  </r>
  <r>
    <x v="8"/>
    <x v="2"/>
    <x v="2"/>
    <n v="65000"/>
  </r>
  <r>
    <x v="9"/>
    <x v="0"/>
    <x v="3"/>
    <n v="55000"/>
  </r>
  <r>
    <x v="10"/>
    <x v="0"/>
    <x v="0"/>
    <n v="48000"/>
  </r>
  <r>
    <x v="11"/>
    <x v="1"/>
    <x v="0"/>
    <n v="31000"/>
  </r>
  <r>
    <x v="12"/>
    <x v="2"/>
    <x v="0"/>
    <n v="59000"/>
  </r>
  <r>
    <x v="13"/>
    <x v="0"/>
    <x v="1"/>
    <n v="41000"/>
  </r>
  <r>
    <x v="14"/>
    <x v="1"/>
    <x v="1"/>
    <n v="22000"/>
  </r>
  <r>
    <x v="15"/>
    <x v="2"/>
    <x v="1"/>
    <n v="71000"/>
  </r>
  <r>
    <x v="16"/>
    <x v="0"/>
    <x v="2"/>
    <n v="46000"/>
  </r>
  <r>
    <x v="17"/>
    <x v="1"/>
    <x v="2"/>
    <n v="24000"/>
  </r>
  <r>
    <x v="18"/>
    <x v="2"/>
    <x v="2"/>
    <n v="64000"/>
  </r>
  <r>
    <x v="19"/>
    <x v="0"/>
    <x v="3"/>
    <n v="52000"/>
  </r>
  <r>
    <x v="20"/>
    <x v="0"/>
    <x v="0"/>
    <n v="47000"/>
  </r>
  <r>
    <x v="21"/>
    <x v="1"/>
    <x v="0"/>
    <n v="32000"/>
  </r>
  <r>
    <x v="22"/>
    <x v="2"/>
    <x v="0"/>
    <n v="62000"/>
  </r>
  <r>
    <x v="23"/>
    <x v="0"/>
    <x v="1"/>
    <n v="43000"/>
  </r>
  <r>
    <x v="24"/>
    <x v="1"/>
    <x v="1"/>
    <n v="21000"/>
  </r>
  <r>
    <x v="25"/>
    <x v="2"/>
    <x v="1"/>
    <n v="69000"/>
  </r>
  <r>
    <x v="26"/>
    <x v="0"/>
    <x v="2"/>
    <n v="44000"/>
  </r>
  <r>
    <x v="27"/>
    <x v="1"/>
    <x v="2"/>
    <n v="23000"/>
  </r>
  <r>
    <x v="28"/>
    <x v="2"/>
    <x v="2"/>
    <n v="63000"/>
  </r>
  <r>
    <x v="29"/>
    <x v="0"/>
    <x v="3"/>
    <n v="53000"/>
  </r>
  <r>
    <x v="30"/>
    <x v="0"/>
    <x v="0"/>
    <n v="49000"/>
  </r>
  <r>
    <x v="31"/>
    <x v="1"/>
    <x v="0"/>
    <n v="33000"/>
  </r>
  <r>
    <x v="32"/>
    <x v="2"/>
    <x v="0"/>
    <n v="58000"/>
  </r>
  <r>
    <x v="33"/>
    <x v="0"/>
    <x v="1"/>
    <n v="42000"/>
  </r>
  <r>
    <x v="34"/>
    <x v="1"/>
    <x v="1"/>
    <n v="24000"/>
  </r>
  <r>
    <x v="35"/>
    <x v="2"/>
    <x v="1"/>
    <n v="72000"/>
  </r>
  <r>
    <x v="36"/>
    <x v="0"/>
    <x v="2"/>
    <n v="45000"/>
  </r>
  <r>
    <x v="37"/>
    <x v="1"/>
    <x v="2"/>
    <n v="25000"/>
  </r>
  <r>
    <x v="38"/>
    <x v="2"/>
    <x v="2"/>
    <n v="61000"/>
  </r>
  <r>
    <x v="39"/>
    <x v="0"/>
    <x v="3"/>
    <n v="54000"/>
  </r>
  <r>
    <x v="40"/>
    <x v="0"/>
    <x v="0"/>
    <n v="48000"/>
  </r>
  <r>
    <x v="41"/>
    <x v="1"/>
    <x v="0"/>
    <n v="34000"/>
  </r>
  <r>
    <x v="42"/>
    <x v="2"/>
    <x v="0"/>
    <n v="60000"/>
  </r>
  <r>
    <x v="43"/>
    <x v="0"/>
    <x v="1"/>
    <n v="45000"/>
  </r>
  <r>
    <x v="44"/>
    <x v="1"/>
    <x v="1"/>
    <n v="25000"/>
  </r>
  <r>
    <x v="45"/>
    <x v="2"/>
    <x v="1"/>
    <n v="70000"/>
  </r>
  <r>
    <x v="46"/>
    <x v="0"/>
    <x v="2"/>
    <n v="46000"/>
  </r>
  <r>
    <x v="47"/>
    <x v="1"/>
    <x v="2"/>
    <n v="24000"/>
  </r>
  <r>
    <x v="48"/>
    <x v="2"/>
    <x v="2"/>
    <n v="64000"/>
  </r>
  <r>
    <x v="49"/>
    <x v="0"/>
    <x v="3"/>
    <n v="55000"/>
  </r>
  <r>
    <x v="50"/>
    <x v="0"/>
    <x v="0"/>
    <n v="47000"/>
  </r>
  <r>
    <x v="51"/>
    <x v="1"/>
    <x v="0"/>
    <n v="33000"/>
  </r>
  <r>
    <x v="52"/>
    <x v="2"/>
    <x v="0"/>
    <n v="62000"/>
  </r>
  <r>
    <x v="53"/>
    <x v="0"/>
    <x v="1"/>
    <n v="43000"/>
  </r>
  <r>
    <x v="54"/>
    <x v="1"/>
    <x v="1"/>
    <n v="21000"/>
  </r>
  <r>
    <x v="55"/>
    <x v="2"/>
    <x v="1"/>
    <n v="71000"/>
  </r>
  <r>
    <x v="56"/>
    <x v="0"/>
    <x v="2"/>
    <n v="44000"/>
  </r>
  <r>
    <x v="57"/>
    <x v="1"/>
    <x v="2"/>
    <n v="23000"/>
  </r>
  <r>
    <x v="58"/>
    <x v="2"/>
    <x v="2"/>
    <n v="63000"/>
  </r>
  <r>
    <x v="59"/>
    <x v="0"/>
    <x v="3"/>
    <n v="53000"/>
  </r>
  <r>
    <x v="60"/>
    <x v="0"/>
    <x v="0"/>
    <n v="49000"/>
  </r>
  <r>
    <x v="61"/>
    <x v="1"/>
    <x v="0"/>
    <n v="34000"/>
  </r>
  <r>
    <x v="62"/>
    <x v="2"/>
    <x v="0"/>
    <n v="59000"/>
  </r>
  <r>
    <x v="63"/>
    <x v="0"/>
    <x v="1"/>
    <n v="42000"/>
  </r>
  <r>
    <x v="64"/>
    <x v="1"/>
    <x v="1"/>
    <n v="23000"/>
  </r>
  <r>
    <x v="65"/>
    <x v="2"/>
    <x v="1"/>
    <n v="68000"/>
  </r>
  <r>
    <x v="66"/>
    <x v="0"/>
    <x v="2"/>
    <n v="44000"/>
  </r>
  <r>
    <x v="67"/>
    <x v="1"/>
    <x v="2"/>
    <n v="24000"/>
  </r>
  <r>
    <x v="68"/>
    <x v="2"/>
    <x v="2"/>
    <n v="64000"/>
  </r>
  <r>
    <x v="69"/>
    <x v="0"/>
    <x v="3"/>
    <n v="54000"/>
  </r>
</pivotCacheRecords>
</file>

<file path=xl/pivotCache/pivotCacheRecords3.xml><?xml version="1.0" encoding="utf-8"?>
<pivotCacheRecords xmlns="http://schemas.openxmlformats.org/spreadsheetml/2006/main" xmlns:r="http://schemas.openxmlformats.org/officeDocument/2006/relationships" count="70">
  <r>
    <x v="0"/>
    <x v="0"/>
    <s v="North"/>
    <n v="50000"/>
  </r>
  <r>
    <x v="1"/>
    <x v="1"/>
    <s v="North"/>
    <n v="30000"/>
  </r>
  <r>
    <x v="2"/>
    <x v="2"/>
    <s v="North"/>
    <n v="60000"/>
  </r>
  <r>
    <x v="3"/>
    <x v="0"/>
    <s v="South"/>
    <n v="40000"/>
  </r>
  <r>
    <x v="4"/>
    <x v="1"/>
    <s v="South"/>
    <n v="20000"/>
  </r>
  <r>
    <x v="5"/>
    <x v="2"/>
    <s v="South"/>
    <n v="70000"/>
  </r>
  <r>
    <x v="6"/>
    <x v="0"/>
    <s v="East"/>
    <n v="45000"/>
  </r>
  <r>
    <x v="7"/>
    <x v="1"/>
    <s v="East"/>
    <n v="25000"/>
  </r>
  <r>
    <x v="8"/>
    <x v="2"/>
    <s v="East"/>
    <n v="65000"/>
  </r>
  <r>
    <x v="9"/>
    <x v="0"/>
    <s v="West"/>
    <n v="55000"/>
  </r>
  <r>
    <x v="10"/>
    <x v="0"/>
    <s v="North"/>
    <n v="48000"/>
  </r>
  <r>
    <x v="11"/>
    <x v="1"/>
    <s v="North"/>
    <n v="31000"/>
  </r>
  <r>
    <x v="12"/>
    <x v="2"/>
    <s v="North"/>
    <n v="59000"/>
  </r>
  <r>
    <x v="13"/>
    <x v="0"/>
    <s v="South"/>
    <n v="41000"/>
  </r>
  <r>
    <x v="14"/>
    <x v="1"/>
    <s v="South"/>
    <n v="22000"/>
  </r>
  <r>
    <x v="15"/>
    <x v="2"/>
    <s v="South"/>
    <n v="71000"/>
  </r>
  <r>
    <x v="16"/>
    <x v="0"/>
    <s v="East"/>
    <n v="46000"/>
  </r>
  <r>
    <x v="17"/>
    <x v="1"/>
    <s v="East"/>
    <n v="24000"/>
  </r>
  <r>
    <x v="18"/>
    <x v="2"/>
    <s v="East"/>
    <n v="64000"/>
  </r>
  <r>
    <x v="19"/>
    <x v="0"/>
    <s v="West"/>
    <n v="52000"/>
  </r>
  <r>
    <x v="20"/>
    <x v="0"/>
    <s v="North"/>
    <n v="47000"/>
  </r>
  <r>
    <x v="21"/>
    <x v="1"/>
    <s v="North"/>
    <n v="32000"/>
  </r>
  <r>
    <x v="22"/>
    <x v="2"/>
    <s v="North"/>
    <n v="62000"/>
  </r>
  <r>
    <x v="23"/>
    <x v="0"/>
    <s v="South"/>
    <n v="43000"/>
  </r>
  <r>
    <x v="24"/>
    <x v="1"/>
    <s v="South"/>
    <n v="21000"/>
  </r>
  <r>
    <x v="25"/>
    <x v="2"/>
    <s v="South"/>
    <n v="69000"/>
  </r>
  <r>
    <x v="26"/>
    <x v="0"/>
    <s v="East"/>
    <n v="44000"/>
  </r>
  <r>
    <x v="27"/>
    <x v="1"/>
    <s v="East"/>
    <n v="23000"/>
  </r>
  <r>
    <x v="28"/>
    <x v="2"/>
    <s v="East"/>
    <n v="63000"/>
  </r>
  <r>
    <x v="29"/>
    <x v="0"/>
    <s v="West"/>
    <n v="53000"/>
  </r>
  <r>
    <x v="30"/>
    <x v="0"/>
    <s v="North"/>
    <n v="49000"/>
  </r>
  <r>
    <x v="31"/>
    <x v="1"/>
    <s v="North"/>
    <n v="33000"/>
  </r>
  <r>
    <x v="32"/>
    <x v="2"/>
    <s v="North"/>
    <n v="58000"/>
  </r>
  <r>
    <x v="33"/>
    <x v="0"/>
    <s v="South"/>
    <n v="42000"/>
  </r>
  <r>
    <x v="34"/>
    <x v="1"/>
    <s v="South"/>
    <n v="24000"/>
  </r>
  <r>
    <x v="35"/>
    <x v="2"/>
    <s v="South"/>
    <n v="72000"/>
  </r>
  <r>
    <x v="36"/>
    <x v="0"/>
    <s v="East"/>
    <n v="45000"/>
  </r>
  <r>
    <x v="37"/>
    <x v="1"/>
    <s v="East"/>
    <n v="25000"/>
  </r>
  <r>
    <x v="38"/>
    <x v="2"/>
    <s v="East"/>
    <n v="61000"/>
  </r>
  <r>
    <x v="39"/>
    <x v="0"/>
    <s v="West"/>
    <n v="54000"/>
  </r>
  <r>
    <x v="40"/>
    <x v="0"/>
    <s v="North"/>
    <n v="48000"/>
  </r>
  <r>
    <x v="41"/>
    <x v="1"/>
    <s v="North"/>
    <n v="34000"/>
  </r>
  <r>
    <x v="42"/>
    <x v="2"/>
    <s v="North"/>
    <n v="60000"/>
  </r>
  <r>
    <x v="43"/>
    <x v="0"/>
    <s v="South"/>
    <n v="45000"/>
  </r>
  <r>
    <x v="44"/>
    <x v="1"/>
    <s v="South"/>
    <n v="25000"/>
  </r>
  <r>
    <x v="45"/>
    <x v="2"/>
    <s v="South"/>
    <n v="70000"/>
  </r>
  <r>
    <x v="46"/>
    <x v="0"/>
    <s v="East"/>
    <n v="46000"/>
  </r>
  <r>
    <x v="47"/>
    <x v="1"/>
    <s v="East"/>
    <n v="24000"/>
  </r>
  <r>
    <x v="48"/>
    <x v="2"/>
    <s v="East"/>
    <n v="64000"/>
  </r>
  <r>
    <x v="49"/>
    <x v="0"/>
    <s v="West"/>
    <n v="55000"/>
  </r>
  <r>
    <x v="50"/>
    <x v="0"/>
    <s v="North"/>
    <n v="47000"/>
  </r>
  <r>
    <x v="51"/>
    <x v="1"/>
    <s v="North"/>
    <n v="33000"/>
  </r>
  <r>
    <x v="52"/>
    <x v="2"/>
    <s v="North"/>
    <n v="62000"/>
  </r>
  <r>
    <x v="53"/>
    <x v="0"/>
    <s v="South"/>
    <n v="43000"/>
  </r>
  <r>
    <x v="54"/>
    <x v="1"/>
    <s v="South"/>
    <n v="21000"/>
  </r>
  <r>
    <x v="55"/>
    <x v="2"/>
    <s v="South"/>
    <n v="71000"/>
  </r>
  <r>
    <x v="56"/>
    <x v="0"/>
    <s v="East"/>
    <n v="44000"/>
  </r>
  <r>
    <x v="57"/>
    <x v="1"/>
    <s v="East"/>
    <n v="23000"/>
  </r>
  <r>
    <x v="58"/>
    <x v="2"/>
    <s v="East"/>
    <n v="63000"/>
  </r>
  <r>
    <x v="59"/>
    <x v="0"/>
    <s v="West"/>
    <n v="53000"/>
  </r>
  <r>
    <x v="60"/>
    <x v="0"/>
    <s v="North"/>
    <n v="49000"/>
  </r>
  <r>
    <x v="61"/>
    <x v="1"/>
    <s v="North"/>
    <n v="34000"/>
  </r>
  <r>
    <x v="62"/>
    <x v="2"/>
    <s v="North"/>
    <n v="59000"/>
  </r>
  <r>
    <x v="63"/>
    <x v="0"/>
    <s v="South"/>
    <n v="42000"/>
  </r>
  <r>
    <x v="64"/>
    <x v="1"/>
    <s v="South"/>
    <n v="23000"/>
  </r>
  <r>
    <x v="65"/>
    <x v="2"/>
    <s v="South"/>
    <n v="68000"/>
  </r>
  <r>
    <x v="66"/>
    <x v="0"/>
    <s v="East"/>
    <n v="44000"/>
  </r>
  <r>
    <x v="67"/>
    <x v="1"/>
    <s v="East"/>
    <n v="24000"/>
  </r>
  <r>
    <x v="68"/>
    <x v="2"/>
    <s v="East"/>
    <n v="64000"/>
  </r>
  <r>
    <x v="69"/>
    <x v="0"/>
    <s v="West"/>
    <n v="54000"/>
  </r>
</pivotCacheRecords>
</file>

<file path=xl/pivotCache/pivotCacheRecords4.xml><?xml version="1.0" encoding="utf-8"?>
<pivotCacheRecords xmlns="http://schemas.openxmlformats.org/spreadsheetml/2006/main" xmlns:r="http://schemas.openxmlformats.org/officeDocument/2006/relationships" count="70">
  <r>
    <x v="0"/>
    <x v="0"/>
    <x v="0"/>
    <x v="0"/>
    <n v="100"/>
    <n v="450"/>
    <x v="0"/>
    <n v="2500"/>
    <x v="0"/>
    <n v="47500"/>
  </r>
  <r>
    <x v="1"/>
    <x v="1"/>
    <x v="0"/>
    <x v="1"/>
    <n v="75"/>
    <n v="400"/>
    <x v="1"/>
    <n v="3000"/>
    <x v="1"/>
    <n v="27000"/>
  </r>
  <r>
    <x v="2"/>
    <x v="2"/>
    <x v="0"/>
    <x v="2"/>
    <n v="150"/>
    <n v="500"/>
    <x v="2"/>
    <n v="9000"/>
    <x v="2"/>
    <n v="51000"/>
  </r>
  <r>
    <x v="3"/>
    <x v="0"/>
    <x v="1"/>
    <x v="3"/>
    <n v="80"/>
    <n v="450"/>
    <x v="3"/>
    <n v="0"/>
    <x v="3"/>
    <n v="40000"/>
  </r>
  <r>
    <x v="4"/>
    <x v="1"/>
    <x v="1"/>
    <x v="4"/>
    <n v="50"/>
    <n v="400"/>
    <x v="0"/>
    <n v="1000"/>
    <x v="4"/>
    <n v="19000"/>
  </r>
  <r>
    <x v="5"/>
    <x v="2"/>
    <x v="1"/>
    <x v="5"/>
    <n v="120"/>
    <n v="500"/>
    <x v="4"/>
    <n v="14000"/>
    <x v="5"/>
    <n v="56000"/>
  </r>
  <r>
    <x v="6"/>
    <x v="0"/>
    <x v="2"/>
    <x v="6"/>
    <n v="90"/>
    <n v="450"/>
    <x v="1"/>
    <n v="4500"/>
    <x v="6"/>
    <n v="40500"/>
  </r>
  <r>
    <x v="7"/>
    <x v="1"/>
    <x v="2"/>
    <x v="7"/>
    <n v="60"/>
    <n v="400"/>
    <x v="0"/>
    <n v="1250"/>
    <x v="7"/>
    <n v="23750"/>
  </r>
  <r>
    <x v="8"/>
    <x v="2"/>
    <x v="2"/>
    <x v="8"/>
    <n v="140"/>
    <n v="500"/>
    <x v="2"/>
    <n v="9750"/>
    <x v="8"/>
    <n v="55250"/>
  </r>
  <r>
    <x v="9"/>
    <x v="0"/>
    <x v="3"/>
    <x v="9"/>
    <n v="110"/>
    <n v="450"/>
    <x v="3"/>
    <n v="0"/>
    <x v="9"/>
    <n v="55000"/>
  </r>
  <r>
    <x v="10"/>
    <x v="0"/>
    <x v="0"/>
    <x v="10"/>
    <n v="95"/>
    <n v="450"/>
    <x v="0"/>
    <n v="2400"/>
    <x v="10"/>
    <n v="45600"/>
  </r>
  <r>
    <x v="11"/>
    <x v="1"/>
    <x v="0"/>
    <x v="11"/>
    <n v="80"/>
    <n v="400"/>
    <x v="5"/>
    <n v="2480"/>
    <x v="11"/>
    <n v="28520"/>
  </r>
  <r>
    <x v="12"/>
    <x v="2"/>
    <x v="0"/>
    <x v="12"/>
    <n v="145"/>
    <n v="500"/>
    <x v="6"/>
    <n v="7080"/>
    <x v="12"/>
    <n v="51920"/>
  </r>
  <r>
    <x v="13"/>
    <x v="0"/>
    <x v="1"/>
    <x v="13"/>
    <n v="85"/>
    <n v="450"/>
    <x v="3"/>
    <n v="0"/>
    <x v="13"/>
    <n v="41000"/>
  </r>
  <r>
    <x v="14"/>
    <x v="1"/>
    <x v="1"/>
    <x v="14"/>
    <n v="55"/>
    <n v="400"/>
    <x v="7"/>
    <n v="1320"/>
    <x v="14"/>
    <n v="20680"/>
  </r>
  <r>
    <x v="15"/>
    <x v="2"/>
    <x v="1"/>
    <x v="15"/>
    <n v="125"/>
    <n v="500"/>
    <x v="8"/>
    <n v="17750"/>
    <x v="15"/>
    <n v="53250"/>
  </r>
  <r>
    <x v="16"/>
    <x v="0"/>
    <x v="2"/>
    <x v="16"/>
    <n v="92"/>
    <n v="450"/>
    <x v="1"/>
    <n v="4600"/>
    <x v="6"/>
    <n v="41400"/>
  </r>
  <r>
    <x v="17"/>
    <x v="1"/>
    <x v="2"/>
    <x v="17"/>
    <n v="65"/>
    <n v="400"/>
    <x v="9"/>
    <n v="960"/>
    <x v="16"/>
    <n v="23040"/>
  </r>
  <r>
    <x v="18"/>
    <x v="2"/>
    <x v="2"/>
    <x v="18"/>
    <n v="135"/>
    <n v="500"/>
    <x v="2"/>
    <n v="9600"/>
    <x v="17"/>
    <n v="54400"/>
  </r>
  <r>
    <x v="19"/>
    <x v="0"/>
    <x v="3"/>
    <x v="19"/>
    <n v="105"/>
    <n v="450"/>
    <x v="3"/>
    <n v="0"/>
    <x v="18"/>
    <n v="52000"/>
  </r>
  <r>
    <x v="20"/>
    <x v="0"/>
    <x v="0"/>
    <x v="20"/>
    <n v="90"/>
    <n v="450"/>
    <x v="0"/>
    <n v="2350"/>
    <x v="19"/>
    <n v="44650"/>
  </r>
  <r>
    <x v="21"/>
    <x v="1"/>
    <x v="0"/>
    <x v="21"/>
    <n v="85"/>
    <n v="400"/>
    <x v="10"/>
    <n v="2240"/>
    <x v="20"/>
    <n v="29760"/>
  </r>
  <r>
    <x v="22"/>
    <x v="2"/>
    <x v="0"/>
    <x v="22"/>
    <n v="155"/>
    <n v="500"/>
    <x v="1"/>
    <n v="6200"/>
    <x v="21"/>
    <n v="55800"/>
  </r>
  <r>
    <x v="23"/>
    <x v="0"/>
    <x v="1"/>
    <x v="23"/>
    <n v="78"/>
    <n v="450"/>
    <x v="3"/>
    <n v="0"/>
    <x v="22"/>
    <n v="43000"/>
  </r>
  <r>
    <x v="24"/>
    <x v="1"/>
    <x v="1"/>
    <x v="24"/>
    <n v="54"/>
    <n v="400"/>
    <x v="7"/>
    <n v="1260"/>
    <x v="23"/>
    <n v="19740"/>
  </r>
  <r>
    <x v="25"/>
    <x v="2"/>
    <x v="1"/>
    <x v="25"/>
    <n v="130"/>
    <n v="500"/>
    <x v="4"/>
    <n v="13800"/>
    <x v="24"/>
    <n v="55200"/>
  </r>
  <r>
    <x v="26"/>
    <x v="0"/>
    <x v="2"/>
    <x v="26"/>
    <n v="88"/>
    <n v="450"/>
    <x v="1"/>
    <n v="4400"/>
    <x v="6"/>
    <n v="39600"/>
  </r>
  <r>
    <x v="27"/>
    <x v="1"/>
    <x v="2"/>
    <x v="27"/>
    <n v="62"/>
    <n v="400"/>
    <x v="0"/>
    <n v="1150"/>
    <x v="25"/>
    <n v="21850"/>
  </r>
  <r>
    <x v="28"/>
    <x v="2"/>
    <x v="2"/>
    <x v="28"/>
    <n v="140"/>
    <n v="500"/>
    <x v="2"/>
    <n v="9450"/>
    <x v="26"/>
    <n v="53550"/>
  </r>
  <r>
    <x v="29"/>
    <x v="0"/>
    <x v="3"/>
    <x v="29"/>
    <n v="103"/>
    <n v="450"/>
    <x v="3"/>
    <n v="0"/>
    <x v="27"/>
    <n v="53000"/>
  </r>
  <r>
    <x v="30"/>
    <x v="0"/>
    <x v="0"/>
    <x v="30"/>
    <n v="96"/>
    <n v="450"/>
    <x v="0"/>
    <n v="2450"/>
    <x v="28"/>
    <n v="46550"/>
  </r>
  <r>
    <x v="31"/>
    <x v="1"/>
    <x v="0"/>
    <x v="31"/>
    <n v="90"/>
    <n v="400"/>
    <x v="11"/>
    <n v="2970"/>
    <x v="29"/>
    <n v="30030"/>
  </r>
  <r>
    <x v="32"/>
    <x v="2"/>
    <x v="0"/>
    <x v="32"/>
    <n v="150"/>
    <n v="500"/>
    <x v="1"/>
    <n v="5800"/>
    <x v="30"/>
    <n v="52200"/>
  </r>
  <r>
    <x v="33"/>
    <x v="0"/>
    <x v="1"/>
    <x v="33"/>
    <n v="82"/>
    <n v="450"/>
    <x v="3"/>
    <n v="0"/>
    <x v="31"/>
    <n v="42000"/>
  </r>
  <r>
    <x v="34"/>
    <x v="1"/>
    <x v="1"/>
    <x v="17"/>
    <n v="58"/>
    <n v="400"/>
    <x v="7"/>
    <n v="1440"/>
    <x v="32"/>
    <n v="22560"/>
  </r>
  <r>
    <x v="35"/>
    <x v="2"/>
    <x v="1"/>
    <x v="34"/>
    <n v="140"/>
    <n v="500"/>
    <x v="8"/>
    <n v="18000"/>
    <x v="33"/>
    <n v="54000"/>
  </r>
  <r>
    <x v="36"/>
    <x v="0"/>
    <x v="2"/>
    <x v="6"/>
    <n v="90"/>
    <n v="450"/>
    <x v="1"/>
    <n v="4500"/>
    <x v="6"/>
    <n v="40500"/>
  </r>
  <r>
    <x v="37"/>
    <x v="1"/>
    <x v="2"/>
    <x v="7"/>
    <n v="62"/>
    <n v="400"/>
    <x v="9"/>
    <n v="1000"/>
    <x v="34"/>
    <n v="24000"/>
  </r>
  <r>
    <x v="38"/>
    <x v="2"/>
    <x v="2"/>
    <x v="35"/>
    <n v="130"/>
    <n v="500"/>
    <x v="2"/>
    <n v="9150"/>
    <x v="35"/>
    <n v="51850"/>
  </r>
  <r>
    <x v="39"/>
    <x v="0"/>
    <x v="3"/>
    <x v="36"/>
    <n v="110"/>
    <n v="450"/>
    <x v="3"/>
    <n v="0"/>
    <x v="36"/>
    <n v="54000"/>
  </r>
  <r>
    <x v="40"/>
    <x v="0"/>
    <x v="0"/>
    <x v="10"/>
    <n v="94"/>
    <n v="450"/>
    <x v="0"/>
    <n v="2400"/>
    <x v="37"/>
    <n v="45600"/>
  </r>
  <r>
    <x v="41"/>
    <x v="1"/>
    <x v="0"/>
    <x v="37"/>
    <n v="85"/>
    <n v="400"/>
    <x v="10"/>
    <n v="2380"/>
    <x v="38"/>
    <n v="31620"/>
  </r>
  <r>
    <x v="42"/>
    <x v="2"/>
    <x v="0"/>
    <x v="2"/>
    <n v="145"/>
    <n v="500"/>
    <x v="1"/>
    <n v="6000"/>
    <x v="39"/>
    <n v="54000"/>
  </r>
  <r>
    <x v="43"/>
    <x v="0"/>
    <x v="1"/>
    <x v="6"/>
    <n v="83"/>
    <n v="450"/>
    <x v="3"/>
    <n v="0"/>
    <x v="40"/>
    <n v="45000"/>
  </r>
  <r>
    <x v="44"/>
    <x v="1"/>
    <x v="1"/>
    <x v="7"/>
    <n v="60"/>
    <n v="400"/>
    <x v="7"/>
    <n v="1500"/>
    <x v="41"/>
    <n v="23500"/>
  </r>
  <r>
    <x v="45"/>
    <x v="2"/>
    <x v="1"/>
    <x v="5"/>
    <n v="125"/>
    <n v="500"/>
    <x v="4"/>
    <n v="14000"/>
    <x v="42"/>
    <n v="56000"/>
  </r>
  <r>
    <x v="46"/>
    <x v="0"/>
    <x v="2"/>
    <x v="16"/>
    <n v="95"/>
    <n v="450"/>
    <x v="1"/>
    <n v="4600"/>
    <x v="43"/>
    <n v="41400"/>
  </r>
  <r>
    <x v="47"/>
    <x v="1"/>
    <x v="2"/>
    <x v="17"/>
    <n v="65"/>
    <n v="400"/>
    <x v="0"/>
    <n v="1200"/>
    <x v="44"/>
    <n v="22800"/>
  </r>
  <r>
    <x v="48"/>
    <x v="2"/>
    <x v="2"/>
    <x v="18"/>
    <n v="135"/>
    <n v="500"/>
    <x v="2"/>
    <n v="9600"/>
    <x v="17"/>
    <n v="54400"/>
  </r>
  <r>
    <x v="49"/>
    <x v="0"/>
    <x v="3"/>
    <x v="9"/>
    <n v="112"/>
    <n v="450"/>
    <x v="3"/>
    <n v="0"/>
    <x v="45"/>
    <n v="55000"/>
  </r>
  <r>
    <x v="50"/>
    <x v="0"/>
    <x v="0"/>
    <x v="20"/>
    <n v="88"/>
    <n v="450"/>
    <x v="0"/>
    <n v="2350"/>
    <x v="46"/>
    <n v="44650"/>
  </r>
  <r>
    <x v="51"/>
    <x v="1"/>
    <x v="0"/>
    <x v="31"/>
    <n v="78"/>
    <n v="400"/>
    <x v="5"/>
    <n v="2640"/>
    <x v="47"/>
    <n v="30360"/>
  </r>
  <r>
    <x v="52"/>
    <x v="2"/>
    <x v="0"/>
    <x v="22"/>
    <n v="150"/>
    <n v="500"/>
    <x v="6"/>
    <n v="7440"/>
    <x v="48"/>
    <n v="54560"/>
  </r>
  <r>
    <x v="53"/>
    <x v="0"/>
    <x v="1"/>
    <x v="23"/>
    <n v="79"/>
    <n v="450"/>
    <x v="3"/>
    <n v="0"/>
    <x v="49"/>
    <n v="43000"/>
  </r>
  <r>
    <x v="54"/>
    <x v="1"/>
    <x v="1"/>
    <x v="24"/>
    <n v="55"/>
    <n v="400"/>
    <x v="7"/>
    <n v="1260"/>
    <x v="50"/>
    <n v="19740"/>
  </r>
  <r>
    <x v="55"/>
    <x v="2"/>
    <x v="1"/>
    <x v="15"/>
    <n v="130"/>
    <n v="500"/>
    <x v="4"/>
    <n v="14200"/>
    <x v="51"/>
    <n v="56800"/>
  </r>
  <r>
    <x v="56"/>
    <x v="0"/>
    <x v="2"/>
    <x v="26"/>
    <n v="90"/>
    <n v="450"/>
    <x v="1"/>
    <n v="4400"/>
    <x v="52"/>
    <n v="39600"/>
  </r>
  <r>
    <x v="57"/>
    <x v="1"/>
    <x v="2"/>
    <x v="27"/>
    <n v="60"/>
    <n v="400"/>
    <x v="0"/>
    <n v="1150"/>
    <x v="53"/>
    <n v="21850"/>
  </r>
  <r>
    <x v="58"/>
    <x v="2"/>
    <x v="2"/>
    <x v="28"/>
    <n v="140"/>
    <n v="500"/>
    <x v="2"/>
    <n v="9450"/>
    <x v="26"/>
    <n v="53550"/>
  </r>
  <r>
    <x v="59"/>
    <x v="0"/>
    <x v="3"/>
    <x v="29"/>
    <n v="104"/>
    <n v="450"/>
    <x v="3"/>
    <n v="0"/>
    <x v="54"/>
    <n v="53000"/>
  </r>
  <r>
    <x v="60"/>
    <x v="0"/>
    <x v="0"/>
    <x v="30"/>
    <n v="95"/>
    <n v="450"/>
    <x v="0"/>
    <n v="2450"/>
    <x v="55"/>
    <n v="46550"/>
  </r>
  <r>
    <x v="61"/>
    <x v="1"/>
    <x v="0"/>
    <x v="37"/>
    <n v="85"/>
    <n v="400"/>
    <x v="1"/>
    <n v="3400"/>
    <x v="56"/>
    <n v="30600"/>
  </r>
  <r>
    <x v="62"/>
    <x v="2"/>
    <x v="0"/>
    <x v="12"/>
    <n v="155"/>
    <n v="500"/>
    <x v="2"/>
    <n v="8850"/>
    <x v="57"/>
    <n v="50150"/>
  </r>
  <r>
    <x v="63"/>
    <x v="0"/>
    <x v="1"/>
    <x v="33"/>
    <n v="78"/>
    <n v="450"/>
    <x v="3"/>
    <n v="0"/>
    <x v="58"/>
    <n v="42000"/>
  </r>
  <r>
    <x v="64"/>
    <x v="1"/>
    <x v="1"/>
    <x v="27"/>
    <n v="58"/>
    <n v="400"/>
    <x v="7"/>
    <n v="1380"/>
    <x v="59"/>
    <n v="21620"/>
  </r>
  <r>
    <x v="65"/>
    <x v="2"/>
    <x v="1"/>
    <x v="38"/>
    <n v="120"/>
    <n v="500"/>
    <x v="4"/>
    <n v="13600"/>
    <x v="60"/>
    <n v="54400"/>
  </r>
  <r>
    <x v="66"/>
    <x v="0"/>
    <x v="2"/>
    <x v="26"/>
    <n v="92"/>
    <n v="450"/>
    <x v="1"/>
    <n v="4400"/>
    <x v="61"/>
    <n v="39600"/>
  </r>
  <r>
    <x v="67"/>
    <x v="1"/>
    <x v="2"/>
    <x v="17"/>
    <n v="65"/>
    <n v="400"/>
    <x v="0"/>
    <n v="1200"/>
    <x v="44"/>
    <n v="22800"/>
  </r>
  <r>
    <x v="68"/>
    <x v="2"/>
    <x v="2"/>
    <x v="18"/>
    <n v="130"/>
    <n v="500"/>
    <x v="2"/>
    <n v="9600"/>
    <x v="62"/>
    <n v="54400"/>
  </r>
  <r>
    <x v="69"/>
    <x v="0"/>
    <x v="3"/>
    <x v="36"/>
    <n v="110"/>
    <n v="450"/>
    <x v="3"/>
    <n v="0"/>
    <x v="36"/>
    <n v="54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name="PivotTable6" cacheId="90" applyNumberFormats="0" applyBorderFormats="0" applyFontFormats="0" applyPatternFormats="0" applyAlignmentFormats="0" applyWidthHeightFormats="1" dataCaption="Values" updatedVersion="5" minRefreshableVersion="3" useAutoFormatting="1" rowGrandTotals="0" itemPrintTitles="1" createdVersion="5" indent="0" outline="1" outlineData="1" multipleFieldFilters="0" chartFormat="31" rowHeaderCaption="Product">
  <location ref="A26:C29" firstHeaderRow="0" firstDataRow="1" firstDataCol="1"/>
  <pivotFields count="11">
    <pivotField numFmtId="14" showAll="0">
      <items count="15">
        <item x="0"/>
        <item x="1"/>
        <item x="2"/>
        <item x="3"/>
        <item x="4"/>
        <item x="5"/>
        <item x="6"/>
        <item x="7"/>
        <item x="8"/>
        <item x="9"/>
        <item x="10"/>
        <item x="11"/>
        <item x="12"/>
        <item x="13"/>
        <item t="default"/>
      </items>
    </pivotField>
    <pivotField axis="axisRow" showAll="0">
      <items count="4">
        <item x="0"/>
        <item x="2"/>
        <item x="1"/>
        <item t="default"/>
      </items>
    </pivotField>
    <pivotField showAll="0"/>
    <pivotField showAll="0">
      <items count="40">
        <item x="4"/>
        <item x="24"/>
        <item x="14"/>
        <item x="27"/>
        <item x="17"/>
        <item x="7"/>
        <item x="1"/>
        <item x="11"/>
        <item x="21"/>
        <item x="31"/>
        <item x="37"/>
        <item x="3"/>
        <item x="13"/>
        <item x="33"/>
        <item x="23"/>
        <item x="26"/>
        <item x="6"/>
        <item x="16"/>
        <item x="20"/>
        <item x="10"/>
        <item x="30"/>
        <item x="0"/>
        <item x="19"/>
        <item x="29"/>
        <item x="36"/>
        <item x="9"/>
        <item x="32"/>
        <item x="12"/>
        <item x="2"/>
        <item x="35"/>
        <item x="22"/>
        <item x="28"/>
        <item x="18"/>
        <item x="8"/>
        <item x="38"/>
        <item x="25"/>
        <item x="5"/>
        <item x="15"/>
        <item x="34"/>
        <item t="default"/>
      </items>
    </pivotField>
    <pivotField showAll="0"/>
    <pivotField showAll="0"/>
    <pivotField showAll="0"/>
    <pivotField showAll="0"/>
    <pivotField showAll="0"/>
    <pivotField dataField="1" showAll="0"/>
    <pivotField dragToRow="0" dragToCol="0" dragToPage="0" showAll="0" defaultSubtotal="0"/>
  </pivotFields>
  <rowFields count="1">
    <field x="1"/>
  </rowFields>
  <rowItems count="3">
    <i>
      <x/>
    </i>
    <i>
      <x v="1"/>
    </i>
    <i>
      <x v="2"/>
    </i>
  </rowItems>
  <colFields count="1">
    <field x="-2"/>
  </colFields>
  <colItems count="2">
    <i>
      <x/>
    </i>
    <i i="1">
      <x v="1"/>
    </i>
  </colItems>
  <dataFields count="2">
    <dataField name="Net Sales" fld="9" baseField="0" baseItem="0" numFmtId="164"/>
    <dataField name="% of total sales" fld="9" showDataAs="percentOfTotal" baseField="3" baseItem="0" numFmtId="10"/>
  </dataFields>
  <formats count="12">
    <format dxfId="66">
      <pivotArea field="1" type="button" dataOnly="0" labelOnly="1" outline="0" axis="axisRow" fieldPosition="0"/>
    </format>
    <format dxfId="65">
      <pivotArea field="1" type="button" dataOnly="0" labelOnly="1" outline="0" axis="axisRow" fieldPosition="0"/>
    </format>
    <format dxfId="64">
      <pivotArea type="all" dataOnly="0" outline="0" fieldPosition="0"/>
    </format>
    <format dxfId="63">
      <pivotArea outline="0" collapsedLevelsAreSubtotals="1" fieldPosition="0"/>
    </format>
    <format dxfId="62">
      <pivotArea field="1" type="button" dataOnly="0" labelOnly="1" outline="0" axis="axisRow" fieldPosition="0"/>
    </format>
    <format dxfId="61">
      <pivotArea dataOnly="0" labelOnly="1" fieldPosition="0">
        <references count="1">
          <reference field="1" count="0"/>
        </references>
      </pivotArea>
    </format>
    <format dxfId="60">
      <pivotArea outline="0" collapsedLevelsAreSubtotals="1" fieldPosition="0">
        <references count="1">
          <reference field="4294967294" count="1" selected="0">
            <x v="0"/>
          </reference>
        </references>
      </pivotArea>
    </format>
    <format dxfId="59">
      <pivotArea dataOnly="0" labelOnly="1" outline="0" axis="axisValues" fieldPosition="0"/>
    </format>
    <format dxfId="58">
      <pivotArea outline="0" collapsedLevelsAreSubtotals="1" fieldPosition="0"/>
    </format>
    <format dxfId="57">
      <pivotArea outline="0" fieldPosition="0">
        <references count="1">
          <reference field="4294967294" count="1">
            <x v="1"/>
          </reference>
        </references>
      </pivotArea>
    </format>
    <format dxfId="56">
      <pivotArea field="1" type="button" dataOnly="0" labelOnly="1" outline="0" axis="axisRow" fieldPosition="0"/>
    </format>
    <format dxfId="55">
      <pivotArea dataOnly="0" labelOnly="1" outline="0" fieldPosition="0">
        <references count="1">
          <reference field="4294967294" count="2">
            <x v="0"/>
            <x v="1"/>
          </reference>
        </references>
      </pivotArea>
    </format>
  </formats>
  <conditionalFormats count="1">
    <conditionalFormat priority="1">
      <pivotAreas count="1">
        <pivotArea type="data" outline="0" collapsedLevelsAreSubtotals="1" fieldPosition="0">
          <references count="1">
            <reference field="4294967294" count="1" selected="0">
              <x v="0"/>
            </reference>
          </references>
        </pivotArea>
      </pivotAreas>
    </conditionalFormat>
  </conditionalFormats>
  <chartFormats count="8">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1" count="1" selected="0">
            <x v="0"/>
          </reference>
        </references>
      </pivotArea>
    </chartFormat>
    <chartFormat chart="2" format="4">
      <pivotArea type="data" outline="0" fieldPosition="0">
        <references count="2">
          <reference field="4294967294" count="1" selected="0">
            <x v="0"/>
          </reference>
          <reference field="1" count="1" selected="0">
            <x v="1"/>
          </reference>
        </references>
      </pivotArea>
    </chartFormat>
    <chartFormat chart="2" format="5">
      <pivotArea type="data" outline="0" fieldPosition="0">
        <references count="2">
          <reference field="4294967294" count="1" selected="0">
            <x v="0"/>
          </reference>
          <reference field="1" count="1" selected="0">
            <x v="2"/>
          </reference>
        </references>
      </pivotArea>
    </chartFormat>
    <chartFormat chart="2" format="6" series="1">
      <pivotArea type="data" outline="0" fieldPosition="0">
        <references count="1">
          <reference field="4294967294" count="1" selected="0">
            <x v="1"/>
          </reference>
        </references>
      </pivotArea>
    </chartFormat>
    <chartFormat chart="2" format="7">
      <pivotArea type="data" outline="0" fieldPosition="0">
        <references count="2">
          <reference field="4294967294" count="1" selected="0">
            <x v="1"/>
          </reference>
          <reference field="1" count="1" selected="0">
            <x v="0"/>
          </reference>
        </references>
      </pivotArea>
    </chartFormat>
    <chartFormat chart="2" format="8">
      <pivotArea type="data" outline="0" fieldPosition="0">
        <references count="2">
          <reference field="4294967294" count="1" selected="0">
            <x v="1"/>
          </reference>
          <reference field="1" count="1" selected="0">
            <x v="1"/>
          </reference>
        </references>
      </pivotArea>
    </chartFormat>
    <chartFormat chart="2" format="9">
      <pivotArea type="data" outline="0" fieldPosition="0">
        <references count="2">
          <reference field="4294967294" count="1" selected="0">
            <x v="1"/>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5" cacheId="9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rowHeaderCaption="Product" colHeaderCaption="Region">
  <location ref="A18:F23" firstHeaderRow="1" firstDataRow="2" firstDataCol="1"/>
  <pivotFields count="11">
    <pivotField numFmtId="14" showAll="0"/>
    <pivotField axis="axisRow" showAll="0">
      <items count="4">
        <item x="0"/>
        <item x="2"/>
        <item x="1"/>
        <item t="default"/>
      </items>
    </pivotField>
    <pivotField axis="axisCol" showAll="0">
      <items count="5">
        <item x="2"/>
        <item x="0"/>
        <item x="1"/>
        <item x="3"/>
        <item t="default"/>
      </items>
    </pivotField>
    <pivotField showAll="0"/>
    <pivotField showAll="0"/>
    <pivotField showAll="0"/>
    <pivotField showAll="0"/>
    <pivotField dataField="1" showAll="0"/>
    <pivotField showAll="0"/>
    <pivotField showAll="0"/>
    <pivotField dragToRow="0" dragToCol="0" dragToPage="0" showAll="0" defaultSubtotal="0"/>
  </pivotFields>
  <rowFields count="1">
    <field x="1"/>
  </rowFields>
  <rowItems count="4">
    <i>
      <x/>
    </i>
    <i>
      <x v="1"/>
    </i>
    <i>
      <x v="2"/>
    </i>
    <i t="grand">
      <x/>
    </i>
  </rowItems>
  <colFields count="1">
    <field x="2"/>
  </colFields>
  <colItems count="5">
    <i>
      <x/>
    </i>
    <i>
      <x v="1"/>
    </i>
    <i>
      <x v="2"/>
    </i>
    <i>
      <x v="3"/>
    </i>
    <i t="grand">
      <x/>
    </i>
  </colItems>
  <dataFields count="1">
    <dataField name="Total Discount" fld="7" baseField="0" baseItem="0" numFmtId="164"/>
  </dataFields>
  <formats count="25">
    <format dxfId="91">
      <pivotArea outline="0" collapsedLevelsAreSubtotals="1" fieldPosition="0"/>
    </format>
    <format dxfId="90">
      <pivotArea field="1" type="button" dataOnly="0" labelOnly="1" outline="0" axis="axisRow" fieldPosition="0"/>
    </format>
    <format dxfId="89">
      <pivotArea dataOnly="0" labelOnly="1" fieldPosition="0">
        <references count="1">
          <reference field="1" count="0"/>
        </references>
      </pivotArea>
    </format>
    <format dxfId="88">
      <pivotArea dataOnly="0" labelOnly="1" grandRow="1" outline="0" fieldPosition="0"/>
    </format>
    <format dxfId="87">
      <pivotArea dataOnly="0" labelOnly="1" fieldPosition="0">
        <references count="1">
          <reference field="2" count="0"/>
        </references>
      </pivotArea>
    </format>
    <format dxfId="86">
      <pivotArea dataOnly="0" labelOnly="1" grandCol="1" outline="0" fieldPosition="0"/>
    </format>
    <format dxfId="85">
      <pivotArea outline="0" collapsedLevelsAreSubtotals="1" fieldPosition="0"/>
    </format>
    <format dxfId="84">
      <pivotArea field="1" type="button" dataOnly="0" labelOnly="1" outline="0" axis="axisRow" fieldPosition="0"/>
    </format>
    <format dxfId="83">
      <pivotArea dataOnly="0" labelOnly="1" fieldPosition="0">
        <references count="1">
          <reference field="1" count="0"/>
        </references>
      </pivotArea>
    </format>
    <format dxfId="82">
      <pivotArea dataOnly="0" labelOnly="1" grandRow="1" outline="0" fieldPosition="0"/>
    </format>
    <format dxfId="81">
      <pivotArea dataOnly="0" labelOnly="1" fieldPosition="0">
        <references count="1">
          <reference field="2" count="0"/>
        </references>
      </pivotArea>
    </format>
    <format dxfId="80">
      <pivotArea dataOnly="0" labelOnly="1" grandCol="1" outline="0" fieldPosition="0"/>
    </format>
    <format dxfId="79">
      <pivotArea type="all" dataOnly="0" outline="0" fieldPosition="0"/>
    </format>
    <format dxfId="78">
      <pivotArea outline="0" collapsedLevelsAreSubtotals="1" fieldPosition="0"/>
    </format>
    <format dxfId="77">
      <pivotArea dataOnly="0" labelOnly="1" fieldPosition="0">
        <references count="1">
          <reference field="1" count="0"/>
        </references>
      </pivotArea>
    </format>
    <format dxfId="76">
      <pivotArea dataOnly="0" labelOnly="1" grandRow="1" outline="0" fieldPosition="0"/>
    </format>
    <format dxfId="75">
      <pivotArea dataOnly="0" labelOnly="1" fieldPosition="0">
        <references count="1">
          <reference field="2" count="0"/>
        </references>
      </pivotArea>
    </format>
    <format dxfId="74">
      <pivotArea dataOnly="0" labelOnly="1" grandCol="1" outline="0" fieldPosition="0"/>
    </format>
    <format dxfId="73">
      <pivotArea type="all" dataOnly="0" outline="0" fieldPosition="0"/>
    </format>
    <format dxfId="72">
      <pivotArea dataOnly="0" labelOnly="1" fieldPosition="0">
        <references count="1">
          <reference field="1" count="0"/>
        </references>
      </pivotArea>
    </format>
    <format dxfId="71">
      <pivotArea dataOnly="0" labelOnly="1" grandRow="1" outline="0" fieldPosition="0"/>
    </format>
    <format dxfId="70">
      <pivotArea dataOnly="0" labelOnly="1" fieldPosition="0">
        <references count="1">
          <reference field="2" count="0"/>
        </references>
      </pivotArea>
    </format>
    <format dxfId="69">
      <pivotArea dataOnly="0" labelOnly="1" grandCol="1" outline="0" fieldPosition="0"/>
    </format>
    <format dxfId="68">
      <pivotArea outline="0" collapsedLevelsAreSubtotals="1" fieldPosition="0"/>
    </format>
    <format dxfId="67">
      <pivotArea dataOnly="0" labelOnly="1" fieldPosition="0">
        <references count="1">
          <reference field="1" count="0"/>
        </references>
      </pivotArea>
    </format>
  </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87"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rowHeaderCaption="Product" colHeaderCaption="Region">
  <location ref="A3:F8" firstHeaderRow="1" firstDataRow="2" firstDataCol="1"/>
  <pivotFields count="7">
    <pivotField numFmtId="14" showAll="0"/>
    <pivotField axis="axisRow" showAll="0" sortType="descending">
      <items count="4">
        <item x="1"/>
        <item x="2"/>
        <item x="0"/>
        <item t="default"/>
      </items>
    </pivotField>
    <pivotField axis="axisCol" showAll="0" sortType="descending">
      <items count="5">
        <item x="3"/>
        <item x="1"/>
        <item x="0"/>
        <item x="2"/>
        <item t="default"/>
      </items>
      <autoSortScope>
        <pivotArea dataOnly="0" outline="0" fieldPosition="0">
          <references count="1">
            <reference field="4294967294" count="1" selected="0">
              <x v="0"/>
            </reference>
          </references>
        </pivotArea>
      </autoSortScope>
    </pivotField>
    <pivotField dataField="1" showAll="0"/>
    <pivotField showAll="0"/>
    <pivotField showAll="0"/>
    <pivotField showAll="0"/>
  </pivotFields>
  <rowFields count="1">
    <field x="1"/>
  </rowFields>
  <rowItems count="4">
    <i>
      <x/>
    </i>
    <i>
      <x v="1"/>
    </i>
    <i>
      <x v="2"/>
    </i>
    <i t="grand">
      <x/>
    </i>
  </rowItems>
  <colFields count="1">
    <field x="2"/>
  </colFields>
  <colItems count="5">
    <i>
      <x v="2"/>
    </i>
    <i>
      <x v="1"/>
    </i>
    <i>
      <x v="3"/>
    </i>
    <i>
      <x/>
    </i>
    <i t="grand">
      <x/>
    </i>
  </colItems>
  <dataFields count="1">
    <dataField name="Total sales ($)" fld="3" baseField="0" baseItem="0" numFmtId="164"/>
  </dataFields>
  <formats count="24">
    <format dxfId="115">
      <pivotArea outline="0" collapsedLevelsAreSubtotals="1" fieldPosition="0"/>
    </format>
    <format dxfId="114">
      <pivotArea field="1" type="button" dataOnly="0" labelOnly="1" outline="0" axis="axisRow" fieldPosition="0"/>
    </format>
    <format dxfId="113">
      <pivotArea dataOnly="0" labelOnly="1" fieldPosition="0">
        <references count="1">
          <reference field="1" count="0"/>
        </references>
      </pivotArea>
    </format>
    <format dxfId="112">
      <pivotArea dataOnly="0" labelOnly="1" grandRow="1" outline="0" fieldPosition="0"/>
    </format>
    <format dxfId="111">
      <pivotArea dataOnly="0" labelOnly="1" fieldPosition="0">
        <references count="1">
          <reference field="2" count="0"/>
        </references>
      </pivotArea>
    </format>
    <format dxfId="110">
      <pivotArea dataOnly="0" labelOnly="1" grandCol="1" outline="0" fieldPosition="0"/>
    </format>
    <format dxfId="109">
      <pivotArea outline="0" collapsedLevelsAreSubtotals="1" fieldPosition="0"/>
    </format>
    <format dxfId="108">
      <pivotArea field="1" type="button" dataOnly="0" labelOnly="1" outline="0" axis="axisRow" fieldPosition="0"/>
    </format>
    <format dxfId="107">
      <pivotArea dataOnly="0" labelOnly="1" fieldPosition="0">
        <references count="1">
          <reference field="1" count="0"/>
        </references>
      </pivotArea>
    </format>
    <format dxfId="106">
      <pivotArea dataOnly="0" labelOnly="1" grandRow="1" outline="0" fieldPosition="0"/>
    </format>
    <format dxfId="105">
      <pivotArea dataOnly="0" labelOnly="1" fieldPosition="0">
        <references count="1">
          <reference field="2" count="0"/>
        </references>
      </pivotArea>
    </format>
    <format dxfId="104">
      <pivotArea dataOnly="0" labelOnly="1" grandCol="1" outline="0" fieldPosition="0"/>
    </format>
    <format dxfId="103">
      <pivotArea outline="0" collapsedLevelsAreSubtotals="1" fieldPosition="0"/>
    </format>
    <format dxfId="102">
      <pivotArea field="1" type="button" dataOnly="0" labelOnly="1" outline="0" axis="axisRow" fieldPosition="0"/>
    </format>
    <format dxfId="101">
      <pivotArea dataOnly="0" labelOnly="1" fieldPosition="0">
        <references count="1">
          <reference field="1" count="0"/>
        </references>
      </pivotArea>
    </format>
    <format dxfId="100">
      <pivotArea dataOnly="0" labelOnly="1" grandRow="1" outline="0" fieldPosition="0"/>
    </format>
    <format dxfId="99">
      <pivotArea dataOnly="0" labelOnly="1" fieldPosition="0">
        <references count="1">
          <reference field="2" count="0"/>
        </references>
      </pivotArea>
    </format>
    <format dxfId="98">
      <pivotArea dataOnly="0" labelOnly="1" grandCol="1" outline="0" fieldPosition="0"/>
    </format>
    <format dxfId="97">
      <pivotArea dataOnly="0" labelOnly="1" fieldPosition="0">
        <references count="1">
          <reference field="1" count="0"/>
        </references>
      </pivotArea>
    </format>
    <format dxfId="96">
      <pivotArea type="origin" dataOnly="0" labelOnly="1" outline="0" fieldPosition="0"/>
    </format>
    <format dxfId="95">
      <pivotArea field="2" type="button" dataOnly="0" labelOnly="1" outline="0" axis="axisCol" fieldPosition="0"/>
    </format>
    <format dxfId="94">
      <pivotArea type="topRight" dataOnly="0" labelOnly="1" outline="0" fieldPosition="0"/>
    </format>
    <format dxfId="93">
      <pivotArea field="1" type="button" dataOnly="0" labelOnly="1" outline="0" axis="axisRow" fieldPosition="0"/>
    </format>
    <format dxfId="92">
      <pivotArea outline="0" collapsedLevelsAreSubtotals="1" fieldPosition="0"/>
    </format>
  </formats>
  <conditionalFormats count="4">
    <conditionalFormat priority="12">
      <pivotAreas count="1">
        <pivotArea type="data" grandRow="1" outline="0" collapsedLevelsAreSubtotals="1" fieldPosition="0">
          <references count="2">
            <reference field="4294967294" count="1" selected="0">
              <x v="0"/>
            </reference>
            <reference field="2" count="4" selected="0">
              <x v="0"/>
              <x v="1"/>
              <x v="2"/>
              <x v="3"/>
            </reference>
          </references>
        </pivotArea>
      </pivotAreas>
    </conditionalFormat>
    <conditionalFormat priority="8">
      <pivotAreas count="1">
        <pivotArea type="data" grandRow="1" outline="0" collapsedLevelsAreSubtotals="1" fieldPosition="0">
          <references count="2">
            <reference field="4294967294" count="1" selected="0">
              <x v="0"/>
            </reference>
            <reference field="2" count="4" selected="0">
              <x v="0"/>
              <x v="1"/>
              <x v="2"/>
              <x v="3"/>
            </reference>
          </references>
        </pivotArea>
      </pivotAreas>
    </conditionalFormat>
    <conditionalFormat priority="5">
      <pivotAreas count="1">
        <pivotArea type="data" grandCol="1" collapsedLevelsAreSubtotals="1" fieldPosition="0">
          <references count="2">
            <reference field="4294967294" count="1" selected="0">
              <x v="0"/>
            </reference>
            <reference field="1" count="3">
              <x v="0"/>
              <x v="1"/>
              <x v="2"/>
            </reference>
          </references>
        </pivotArea>
      </pivotAreas>
    </conditionalFormat>
    <conditionalFormat priority="4">
      <pivotAreas count="1">
        <pivotArea type="data" grandCol="1" collapsedLevelsAreSubtotals="1" fieldPosition="0">
          <references count="2">
            <reference field="4294967294" count="1" selected="0">
              <x v="0"/>
            </reference>
            <reference field="1" count="3">
              <x v="0"/>
              <x v="1"/>
              <x v="2"/>
            </reference>
          </references>
        </pivotArea>
      </pivotAreas>
    </conditionalFormat>
  </conditionalFormats>
  <chartFormats count="4">
    <chartFormat chart="0" format="0" series="1">
      <pivotArea type="data" outline="0" fieldPosition="0">
        <references count="2">
          <reference field="4294967294" count="1" selected="0">
            <x v="0"/>
          </reference>
          <reference field="2" count="1" selected="0">
            <x v="2"/>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3"/>
          </reference>
        </references>
      </pivotArea>
    </chartFormat>
    <chartFormat chart="0" format="3" series="1">
      <pivotArea type="data" outline="0" fieldPosition="0">
        <references count="2">
          <reference field="4294967294" count="1" selected="0">
            <x v="0"/>
          </reference>
          <reference field="2" count="1" selected="0">
            <x v="0"/>
          </reference>
        </references>
      </pivotArea>
    </chartFormat>
  </chartFormats>
  <pivotTableStyleInfo name="PivotStyleLight1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9" cacheId="89"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rowHeaderCaption="Product">
  <location ref="G4:H8" firstHeaderRow="1" firstDataRow="2" firstDataCol="1"/>
  <pivotFields count="5">
    <pivotField numFmtId="14" showAll="0" sortType="descending">
      <items count="15">
        <item x="13"/>
        <item x="0"/>
        <item x="12"/>
        <item x="11"/>
        <item x="10"/>
        <item x="9"/>
        <item x="8"/>
        <item x="7"/>
        <item x="6"/>
        <item x="5"/>
        <item x="4"/>
        <item x="3"/>
        <item x="2"/>
        <item x="1"/>
        <item t="default"/>
      </items>
    </pivotField>
    <pivotField axis="axisRow" showAll="0">
      <items count="4">
        <item x="0"/>
        <item x="2"/>
        <item x="1"/>
        <item t="default"/>
      </items>
    </pivotField>
    <pivotField showAll="0"/>
    <pivotField dataField="1" showAll="0"/>
    <pivotField axis="axisCol" showAll="0" sortType="ascending" defaultSubtotal="0">
      <items count="6">
        <item h="1" x="0"/>
        <item h="1" x="5"/>
        <item x="1"/>
        <item x="2"/>
        <item x="3"/>
        <item x="4"/>
      </items>
      <autoSortScope>
        <pivotArea dataOnly="0" outline="0" fieldPosition="0">
          <references count="1">
            <reference field="4294967294" count="1" selected="0">
              <x v="0"/>
            </reference>
          </references>
        </pivotArea>
      </autoSortScope>
    </pivotField>
  </pivotFields>
  <rowFields count="1">
    <field x="1"/>
  </rowFields>
  <rowItems count="3">
    <i>
      <x/>
    </i>
    <i>
      <x v="1"/>
    </i>
    <i>
      <x v="2"/>
    </i>
  </rowItems>
  <colFields count="1">
    <field x="4"/>
  </colFields>
  <colItems count="1">
    <i>
      <x v="4"/>
    </i>
  </colItems>
  <dataFields count="1">
    <dataField name="Sum of Sales ($)"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2" cacheId="9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1">
  <location ref="A31:C44" firstHeaderRow="0" firstDataRow="1" firstDataCol="1"/>
  <pivotFields count="11">
    <pivotField numFmtId="14" showAll="0"/>
    <pivotField showAll="0">
      <items count="4">
        <item x="0"/>
        <item x="2"/>
        <item x="1"/>
        <item t="default"/>
      </items>
    </pivotField>
    <pivotField showAll="0"/>
    <pivotField dataField="1" showAll="0"/>
    <pivotField showAll="0"/>
    <pivotField showAll="0"/>
    <pivotField axis="axisRow" showAll="0">
      <items count="13">
        <item x="3"/>
        <item x="9"/>
        <item x="0"/>
        <item x="7"/>
        <item x="10"/>
        <item x="5"/>
        <item x="11"/>
        <item x="1"/>
        <item x="6"/>
        <item x="2"/>
        <item x="4"/>
        <item x="8"/>
        <item t="default"/>
      </items>
    </pivotField>
    <pivotField showAll="0"/>
    <pivotField dataField="1" showAll="0"/>
    <pivotField showAll="0"/>
    <pivotField dragToRow="0" dragToCol="0" dragToPage="0" showAll="0" defaultSubtotal="0"/>
  </pivotFields>
  <rowFields count="1">
    <field x="6"/>
  </rowFields>
  <rowItems count="13">
    <i>
      <x/>
    </i>
    <i>
      <x v="1"/>
    </i>
    <i>
      <x v="2"/>
    </i>
    <i>
      <x v="3"/>
    </i>
    <i>
      <x v="4"/>
    </i>
    <i>
      <x v="5"/>
    </i>
    <i>
      <x v="6"/>
    </i>
    <i>
      <x v="7"/>
    </i>
    <i>
      <x v="8"/>
    </i>
    <i>
      <x v="9"/>
    </i>
    <i>
      <x v="10"/>
    </i>
    <i>
      <x v="11"/>
    </i>
    <i t="grand">
      <x/>
    </i>
  </rowItems>
  <colFields count="1">
    <field x="-2"/>
  </colFields>
  <colItems count="2">
    <i>
      <x/>
    </i>
    <i i="1">
      <x v="1"/>
    </i>
  </colItems>
  <dataFields count="2">
    <dataField name="Sum of Sales ($)" fld="3" baseField="0" baseItem="0"/>
    <dataField name="Sum of Profit($)" fld="8" baseField="0" baseItem="0"/>
  </dataFields>
  <chartFormats count="4">
    <chartFormat chart="8" format="4" series="1">
      <pivotArea type="data" outline="0" fieldPosition="0">
        <references count="1">
          <reference field="4294967294" count="1" selected="0">
            <x v="0"/>
          </reference>
        </references>
      </pivotArea>
    </chartFormat>
    <chartFormat chart="10" format="6" series="1">
      <pivotArea type="data" outline="0" fieldPosition="0">
        <references count="1">
          <reference field="4294967294" count="1" selected="0">
            <x v="0"/>
          </reference>
        </references>
      </pivotArea>
    </chartFormat>
    <chartFormat chart="11" format="8" series="1">
      <pivotArea type="data" outline="0" fieldPosition="0">
        <references count="1">
          <reference field="4294967294" count="1" selected="0">
            <x v="0"/>
          </reference>
        </references>
      </pivotArea>
    </chartFormat>
    <chartFormat chart="8" format="7"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11" cacheId="9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2">
  <location ref="A21:E26" firstHeaderRow="1" firstDataRow="2" firstDataCol="1"/>
  <pivotFields count="11">
    <pivotField axis="axisRow" numFmtId="14" showAll="0">
      <items count="15">
        <item x="0"/>
        <item x="1"/>
        <item x="2"/>
        <item x="3"/>
        <item x="4"/>
        <item x="5"/>
        <item x="6"/>
        <item x="7"/>
        <item x="8"/>
        <item x="9"/>
        <item x="10"/>
        <item x="11"/>
        <item x="12"/>
        <item x="13"/>
        <item t="default"/>
      </items>
    </pivotField>
    <pivotField axis="axisCol" showAll="0">
      <items count="4">
        <item x="0"/>
        <item x="2"/>
        <item x="1"/>
        <item t="default"/>
      </items>
    </pivotField>
    <pivotField showAll="0"/>
    <pivotField dataField="1" showAll="0"/>
    <pivotField showAll="0"/>
    <pivotField showAll="0"/>
    <pivotField showAll="0"/>
    <pivotField showAll="0"/>
    <pivotField showAll="0"/>
    <pivotField showAll="0"/>
    <pivotField dragToRow="0" dragToCol="0" dragToPage="0" showAll="0" defaultSubtotal="0"/>
  </pivotFields>
  <rowFields count="1">
    <field x="0"/>
  </rowFields>
  <rowItems count="4">
    <i>
      <x v="7"/>
    </i>
    <i>
      <x v="8"/>
    </i>
    <i>
      <x v="9"/>
    </i>
    <i t="grand">
      <x/>
    </i>
  </rowItems>
  <colFields count="1">
    <field x="1"/>
  </colFields>
  <colItems count="4">
    <i>
      <x/>
    </i>
    <i>
      <x v="1"/>
    </i>
    <i>
      <x v="2"/>
    </i>
    <i t="grand">
      <x/>
    </i>
  </colItems>
  <dataFields count="1">
    <dataField name="Sum of Sales ($)" fld="3" baseField="0" baseItem="0"/>
  </dataFields>
  <chartFormats count="3">
    <chartFormat chart="0" format="9" series="1">
      <pivotArea type="data" outline="0" fieldPosition="0">
        <references count="2">
          <reference field="4294967294" count="1" selected="0">
            <x v="0"/>
          </reference>
          <reference field="1" count="1" selected="0">
            <x v="0"/>
          </reference>
        </references>
      </pivotArea>
    </chartFormat>
    <chartFormat chart="0" format="10" series="1">
      <pivotArea type="data" outline="0" fieldPosition="0">
        <references count="2">
          <reference field="4294967294" count="1" selected="0">
            <x v="0"/>
          </reference>
          <reference field="1" count="1" selected="0">
            <x v="1"/>
          </reference>
        </references>
      </pivotArea>
    </chartFormat>
    <chartFormat chart="0" format="11" series="1">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12" cacheId="88" applyNumberFormats="0" applyBorderFormats="0" applyFontFormats="0" applyPatternFormats="0" applyAlignmentFormats="0" applyWidthHeightFormats="1" dataCaption="Values" updatedVersion="5" minRefreshableVersion="3" useAutoFormatting="1" colGrandTotals="0" itemPrintTitles="1" createdVersion="5" indent="0" outline="1" outlineData="1" multipleFieldFilters="0" chartFormat="33">
  <location ref="H21:I44" firstHeaderRow="1" firstDataRow="2" firstDataCol="1"/>
  <pivotFields count="4">
    <pivotField axis="axisRow" numFmtId="14" showAll="0">
      <items count="7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t="default"/>
      </items>
    </pivotField>
    <pivotField axis="axisCol" showAll="0">
      <items count="4">
        <item h="1" x="0"/>
        <item x="2"/>
        <item h="1" x="1"/>
        <item t="default"/>
      </items>
    </pivotField>
    <pivotField showAll="0">
      <items count="5">
        <item x="2"/>
        <item x="0"/>
        <item x="1"/>
        <item x="3"/>
        <item t="default"/>
      </items>
    </pivotField>
    <pivotField dataField="1" showAll="0"/>
  </pivotFields>
  <rowFields count="1">
    <field x="0"/>
  </rowFields>
  <rowItems count="22">
    <i>
      <x v="2"/>
    </i>
    <i>
      <x v="5"/>
    </i>
    <i>
      <x v="8"/>
    </i>
    <i>
      <x v="12"/>
    </i>
    <i>
      <x v="15"/>
    </i>
    <i>
      <x v="18"/>
    </i>
    <i>
      <x v="22"/>
    </i>
    <i>
      <x v="25"/>
    </i>
    <i>
      <x v="28"/>
    </i>
    <i>
      <x v="32"/>
    </i>
    <i>
      <x v="35"/>
    </i>
    <i>
      <x v="38"/>
    </i>
    <i>
      <x v="42"/>
    </i>
    <i>
      <x v="45"/>
    </i>
    <i>
      <x v="48"/>
    </i>
    <i>
      <x v="52"/>
    </i>
    <i>
      <x v="55"/>
    </i>
    <i>
      <x v="58"/>
    </i>
    <i>
      <x v="62"/>
    </i>
    <i>
      <x v="65"/>
    </i>
    <i>
      <x v="68"/>
    </i>
    <i t="grand">
      <x/>
    </i>
  </rowItems>
  <colFields count="1">
    <field x="1"/>
  </colFields>
  <colItems count="1">
    <i>
      <x v="1"/>
    </i>
  </colItems>
  <dataFields count="1">
    <dataField name="Sum of Sales ($)" fld="3" baseField="0" baseItem="0"/>
  </dataFields>
  <chartFormats count="4">
    <chartFormat chart="3" format="0" series="1">
      <pivotArea type="data" outline="0" fieldPosition="0">
        <references count="2">
          <reference field="4294967294" count="1" selected="0">
            <x v="0"/>
          </reference>
          <reference field="1" count="1" selected="0">
            <x v="0"/>
          </reference>
        </references>
      </pivotArea>
    </chartFormat>
    <chartFormat chart="3" format="1" series="1">
      <pivotArea type="data" outline="0" fieldPosition="0">
        <references count="2">
          <reference field="4294967294" count="1" selected="0">
            <x v="0"/>
          </reference>
          <reference field="1" count="1" selected="0">
            <x v="1"/>
          </reference>
        </references>
      </pivotArea>
    </chartFormat>
    <chartFormat chart="3" format="2" series="1">
      <pivotArea type="data" outline="0" fieldPosition="0">
        <references count="2">
          <reference field="4294967294" count="1" selected="0">
            <x v="0"/>
          </reference>
          <reference field="1" count="1" selected="0">
            <x v="2"/>
          </reference>
        </references>
      </pivotArea>
    </chartFormat>
    <chartFormat chart="3"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15" cacheId="90"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chartFormat="53" rowHeaderCaption="Product" colHeaderCaption="Region">
  <location ref="C40:F45" firstHeaderRow="1" firstDataRow="2" firstDataCol="1"/>
  <pivotFields count="11">
    <pivotField numFmtId="14" showAll="0">
      <items count="15">
        <item x="0"/>
        <item x="1"/>
        <item x="2"/>
        <item x="3"/>
        <item x="4"/>
        <item x="5"/>
        <item x="6"/>
        <item x="7"/>
        <item x="8"/>
        <item x="9"/>
        <item x="10"/>
        <item x="11"/>
        <item x="12"/>
        <item x="13"/>
        <item t="default"/>
      </items>
    </pivotField>
    <pivotField axis="axisCol" showAll="0">
      <items count="4">
        <item x="0"/>
        <item x="2"/>
        <item x="1"/>
        <item t="default"/>
      </items>
    </pivotField>
    <pivotField axis="axisRow" showAll="0">
      <items count="5">
        <item x="2"/>
        <item x="0"/>
        <item x="1"/>
        <item x="3"/>
        <item t="default"/>
      </items>
    </pivotField>
    <pivotField dataField="1" showAll="0"/>
    <pivotField showAll="0"/>
    <pivotField showAll="0"/>
    <pivotField showAll="0"/>
    <pivotField showAll="0"/>
    <pivotField showAll="0">
      <items count="64">
        <item x="57"/>
        <item x="2"/>
        <item x="30"/>
        <item x="21"/>
        <item x="12"/>
        <item x="48"/>
        <item x="39"/>
        <item x="26"/>
        <item x="33"/>
        <item x="8"/>
        <item x="35"/>
        <item x="17"/>
        <item x="62"/>
        <item x="24"/>
        <item x="15"/>
        <item x="51"/>
        <item x="42"/>
        <item x="29"/>
        <item x="60"/>
        <item x="20"/>
        <item x="5"/>
        <item x="11"/>
        <item x="56"/>
        <item x="44"/>
        <item x="1"/>
        <item x="16"/>
        <item x="25"/>
        <item x="38"/>
        <item x="50"/>
        <item x="53"/>
        <item x="23"/>
        <item x="61"/>
        <item x="59"/>
        <item x="43"/>
        <item x="14"/>
        <item x="4"/>
        <item x="52"/>
        <item x="47"/>
        <item x="34"/>
        <item x="32"/>
        <item x="41"/>
        <item x="7"/>
        <item x="6"/>
        <item x="0"/>
        <item x="13"/>
        <item x="10"/>
        <item x="37"/>
        <item x="28"/>
        <item x="55"/>
        <item x="3"/>
        <item x="19"/>
        <item x="36"/>
        <item x="45"/>
        <item x="18"/>
        <item x="46"/>
        <item x="31"/>
        <item x="9"/>
        <item x="54"/>
        <item x="27"/>
        <item x="58"/>
        <item x="49"/>
        <item x="40"/>
        <item x="22"/>
        <item t="default"/>
      </items>
    </pivotField>
    <pivotField showAll="0"/>
    <pivotField dragToRow="0" dragToCol="0" dragToPage="0" showAll="0" defaultSubtotal="0"/>
  </pivotFields>
  <rowFields count="1">
    <field x="2"/>
  </rowFields>
  <rowItems count="4">
    <i>
      <x/>
    </i>
    <i>
      <x v="1"/>
    </i>
    <i>
      <x v="2"/>
    </i>
    <i>
      <x v="3"/>
    </i>
  </rowItems>
  <colFields count="1">
    <field x="1"/>
  </colFields>
  <colItems count="3">
    <i>
      <x/>
    </i>
    <i>
      <x v="1"/>
    </i>
    <i>
      <x v="2"/>
    </i>
  </colItems>
  <dataFields count="1">
    <dataField name="Sum of Sales ($)" fld="3" baseField="0" baseItem="0"/>
  </dataFields>
  <formats count="42">
    <format dxfId="41">
      <pivotArea outline="0" collapsedLevelsAreSubtotals="1" fieldPosition="0"/>
    </format>
    <format dxfId="40">
      <pivotArea field="2" type="button" dataOnly="0" labelOnly="1" outline="0" axis="axisRow" fieldPosition="0"/>
    </format>
    <format dxfId="39">
      <pivotArea dataOnly="0" labelOnly="1" fieldPosition="0">
        <references count="1">
          <reference field="2" count="0"/>
        </references>
      </pivotArea>
    </format>
    <format dxfId="38">
      <pivotArea dataOnly="0" labelOnly="1" grandRow="1" outline="0" fieldPosition="0"/>
    </format>
    <format dxfId="37">
      <pivotArea dataOnly="0" labelOnly="1" fieldPosition="0">
        <references count="1">
          <reference field="1" count="0"/>
        </references>
      </pivotArea>
    </format>
    <format dxfId="36">
      <pivotArea type="all" dataOnly="0" outline="0" fieldPosition="0"/>
    </format>
    <format dxfId="35">
      <pivotArea outline="0" collapsedLevelsAreSubtotals="1" fieldPosition="0"/>
    </format>
    <format dxfId="34">
      <pivotArea dataOnly="0" labelOnly="1" fieldPosition="0">
        <references count="1">
          <reference field="2" count="0"/>
        </references>
      </pivotArea>
    </format>
    <format dxfId="33">
      <pivotArea dataOnly="0" labelOnly="1" grandRow="1" outline="0" fieldPosition="0"/>
    </format>
    <format dxfId="32">
      <pivotArea dataOnly="0" labelOnly="1" fieldPosition="0">
        <references count="1">
          <reference field="1" count="0"/>
        </references>
      </pivotArea>
    </format>
    <format dxfId="31">
      <pivotArea outline="0" collapsedLevelsAreSubtotals="1" fieldPosition="0">
        <references count="1">
          <reference field="2" count="3" selected="0">
            <x v="1"/>
            <x v="2"/>
            <x v="3"/>
          </reference>
        </references>
      </pivotArea>
    </format>
    <format dxfId="30">
      <pivotArea grandCol="1" outline="0" collapsedLevelsAreSubtotals="1" fieldPosition="0"/>
    </format>
    <format dxfId="29">
      <pivotArea type="topRight" dataOnly="0" labelOnly="1" outline="0" fieldPosition="0"/>
    </format>
    <format dxfId="28">
      <pivotArea dataOnly="0" labelOnly="1" fieldPosition="0">
        <references count="1">
          <reference field="2" count="3">
            <x v="1"/>
            <x v="2"/>
            <x v="3"/>
          </reference>
        </references>
      </pivotArea>
    </format>
    <format dxfId="27">
      <pivotArea dataOnly="0" labelOnly="1" grandCol="1" outline="0" fieldPosition="0"/>
    </format>
    <format dxfId="26">
      <pivotArea type="all" dataOnly="0" outline="0" fieldPosition="0"/>
    </format>
    <format dxfId="25">
      <pivotArea outline="0" collapsedLevelsAreSubtotals="1" fieldPosition="0"/>
    </format>
    <format dxfId="24">
      <pivotArea dataOnly="0" labelOnly="1" fieldPosition="0">
        <references count="1">
          <reference field="1" count="0"/>
        </references>
      </pivotArea>
    </format>
    <format dxfId="23">
      <pivotArea dataOnly="0" labelOnly="1" grandRow="1" outline="0" fieldPosition="0"/>
    </format>
    <format dxfId="22">
      <pivotArea dataOnly="0" labelOnly="1" fieldPosition="0">
        <references count="1">
          <reference field="2" count="0"/>
        </references>
      </pivotArea>
    </format>
    <format dxfId="21">
      <pivotArea dataOnly="0" labelOnly="1" grandCol="1" outline="0" fieldPosition="0"/>
    </format>
    <format dxfId="20">
      <pivotArea outline="0" collapsedLevelsAreSubtotals="1" fieldPosition="0"/>
    </format>
    <format dxfId="19">
      <pivotArea field="1" type="button" dataOnly="0" labelOnly="1" outline="0" axis="axisCol" fieldPosition="0"/>
    </format>
    <format dxfId="18">
      <pivotArea dataOnly="0" labelOnly="1" fieldPosition="0">
        <references count="1">
          <reference field="1" count="0"/>
        </references>
      </pivotArea>
    </format>
    <format dxfId="17">
      <pivotArea dataOnly="0" labelOnly="1" fieldPosition="0">
        <references count="1">
          <reference field="2" count="0"/>
        </references>
      </pivotArea>
    </format>
    <format dxfId="16">
      <pivotArea dataOnly="0" labelOnly="1" fieldPosition="0">
        <references count="1">
          <reference field="2" count="0"/>
        </references>
      </pivotArea>
    </format>
    <format dxfId="15">
      <pivotArea type="all" dataOnly="0" outline="0" fieldPosition="0"/>
    </format>
    <format dxfId="14">
      <pivotArea outline="0" collapsedLevelsAreSubtotals="1" fieldPosition="0"/>
    </format>
    <format dxfId="13">
      <pivotArea dataOnly="0" labelOnly="1" fieldPosition="0">
        <references count="1">
          <reference field="1" count="0"/>
        </references>
      </pivotArea>
    </format>
    <format dxfId="12">
      <pivotArea dataOnly="0" labelOnly="1" fieldPosition="0">
        <references count="1">
          <reference field="2" count="0"/>
        </references>
      </pivotArea>
    </format>
    <format dxfId="11">
      <pivotArea type="all" dataOnly="0" outline="0" fieldPosition="0"/>
    </format>
    <format dxfId="10">
      <pivotArea outline="0" collapsedLevelsAreSubtotals="1" fieldPosition="0"/>
    </format>
    <format dxfId="9">
      <pivotArea dataOnly="0" labelOnly="1" fieldPosition="0">
        <references count="1">
          <reference field="2" count="0"/>
        </references>
      </pivotArea>
    </format>
    <format dxfId="8">
      <pivotArea dataOnly="0" labelOnly="1" fieldPosition="0">
        <references count="1">
          <reference field="1" count="0"/>
        </references>
      </pivotArea>
    </format>
    <format dxfId="7">
      <pivotArea type="all" dataOnly="0" outline="0" fieldPosition="0"/>
    </format>
    <format dxfId="6">
      <pivotArea outline="0" collapsedLevelsAreSubtotals="1" fieldPosition="0"/>
    </format>
    <format dxfId="5">
      <pivotArea dataOnly="0" labelOnly="1" fieldPosition="0">
        <references count="1">
          <reference field="2" count="0"/>
        </references>
      </pivotArea>
    </format>
    <format dxfId="4">
      <pivotArea dataOnly="0" labelOnly="1" fieldPosition="0">
        <references count="1">
          <reference field="1" count="0"/>
        </references>
      </pivotArea>
    </format>
    <format dxfId="3">
      <pivotArea type="all" dataOnly="0" outline="0" fieldPosition="0"/>
    </format>
    <format dxfId="2">
      <pivotArea outline="0" collapsedLevelsAreSubtotals="1" fieldPosition="0"/>
    </format>
    <format dxfId="1">
      <pivotArea dataOnly="0" labelOnly="1" fieldPosition="0">
        <references count="1">
          <reference field="2" count="0"/>
        </references>
      </pivotArea>
    </format>
    <format dxfId="0">
      <pivotArea dataOnly="0" labelOnly="1" fieldPosition="0">
        <references count="1">
          <reference field="1" count="0"/>
        </references>
      </pivotArea>
    </format>
  </formats>
  <chartFormats count="21">
    <chartFormat chart="12" format="23" series="1">
      <pivotArea type="data" outline="0" fieldPosition="0">
        <references count="2">
          <reference field="4294967294" count="1" selected="0">
            <x v="0"/>
          </reference>
          <reference field="2" count="1" selected="0">
            <x v="0"/>
          </reference>
        </references>
      </pivotArea>
    </chartFormat>
    <chartFormat chart="12" format="24" series="1">
      <pivotArea type="data" outline="0" fieldPosition="0">
        <references count="2">
          <reference field="4294967294" count="1" selected="0">
            <x v="0"/>
          </reference>
          <reference field="2" count="1" selected="0">
            <x v="1"/>
          </reference>
        </references>
      </pivotArea>
    </chartFormat>
    <chartFormat chart="12" format="25" series="1">
      <pivotArea type="data" outline="0" fieldPosition="0">
        <references count="2">
          <reference field="4294967294" count="1" selected="0">
            <x v="0"/>
          </reference>
          <reference field="2" count="1" selected="0">
            <x v="2"/>
          </reference>
        </references>
      </pivotArea>
    </chartFormat>
    <chartFormat chart="12" format="26" series="1">
      <pivotArea type="data" outline="0" fieldPosition="0">
        <references count="2">
          <reference field="4294967294" count="1" selected="0">
            <x v="0"/>
          </reference>
          <reference field="2" count="1" selected="0">
            <x v="3"/>
          </reference>
        </references>
      </pivotArea>
    </chartFormat>
    <chartFormat chart="12" format="27" series="1">
      <pivotArea type="data" outline="0" fieldPosition="0">
        <references count="1">
          <reference field="4294967294" count="1" selected="0">
            <x v="0"/>
          </reference>
        </references>
      </pivotArea>
    </chartFormat>
    <chartFormat chart="27" format="22" series="1">
      <pivotArea type="data" outline="0" fieldPosition="0">
        <references count="2">
          <reference field="4294967294" count="1" selected="0">
            <x v="0"/>
          </reference>
          <reference field="2" count="1" selected="0">
            <x v="0"/>
          </reference>
        </references>
      </pivotArea>
    </chartFormat>
    <chartFormat chart="27" format="23" series="1">
      <pivotArea type="data" outline="0" fieldPosition="0">
        <references count="2">
          <reference field="4294967294" count="1" selected="0">
            <x v="0"/>
          </reference>
          <reference field="2" count="1" selected="0">
            <x v="1"/>
          </reference>
        </references>
      </pivotArea>
    </chartFormat>
    <chartFormat chart="27" format="24" series="1">
      <pivotArea type="data" outline="0" fieldPosition="0">
        <references count="2">
          <reference field="4294967294" count="1" selected="0">
            <x v="0"/>
          </reference>
          <reference field="2" count="1" selected="0">
            <x v="2"/>
          </reference>
        </references>
      </pivotArea>
    </chartFormat>
    <chartFormat chart="27" format="25" series="1">
      <pivotArea type="data" outline="0" fieldPosition="0">
        <references count="2">
          <reference field="4294967294" count="1" selected="0">
            <x v="0"/>
          </reference>
          <reference field="2" count="1" selected="0">
            <x v="3"/>
          </reference>
        </references>
      </pivotArea>
    </chartFormat>
    <chartFormat chart="28" format="26" series="1">
      <pivotArea type="data" outline="0" fieldPosition="0">
        <references count="2">
          <reference field="4294967294" count="1" selected="0">
            <x v="0"/>
          </reference>
          <reference field="2" count="1" selected="0">
            <x v="0"/>
          </reference>
        </references>
      </pivotArea>
    </chartFormat>
    <chartFormat chart="28" format="27" series="1">
      <pivotArea type="data" outline="0" fieldPosition="0">
        <references count="2">
          <reference field="4294967294" count="1" selected="0">
            <x v="0"/>
          </reference>
          <reference field="2" count="1" selected="0">
            <x v="1"/>
          </reference>
        </references>
      </pivotArea>
    </chartFormat>
    <chartFormat chart="28" format="28" series="1">
      <pivotArea type="data" outline="0" fieldPosition="0">
        <references count="2">
          <reference field="4294967294" count="1" selected="0">
            <x v="0"/>
          </reference>
          <reference field="2" count="1" selected="0">
            <x v="2"/>
          </reference>
        </references>
      </pivotArea>
    </chartFormat>
    <chartFormat chart="28" format="29" series="1">
      <pivotArea type="data" outline="0" fieldPosition="0">
        <references count="2">
          <reference field="4294967294" count="1" selected="0">
            <x v="0"/>
          </reference>
          <reference field="2" count="1" selected="0">
            <x v="3"/>
          </reference>
        </references>
      </pivotArea>
    </chartFormat>
    <chartFormat chart="0" format="30" series="1">
      <pivotArea type="data" outline="0" fieldPosition="0">
        <references count="2">
          <reference field="4294967294" count="1" selected="0">
            <x v="0"/>
          </reference>
          <reference field="2" count="1" selected="0">
            <x v="0"/>
          </reference>
        </references>
      </pivotArea>
    </chartFormat>
    <chartFormat chart="0" format="31" series="1">
      <pivotArea type="data" outline="0" fieldPosition="0">
        <references count="2">
          <reference field="4294967294" count="1" selected="0">
            <x v="0"/>
          </reference>
          <reference field="2" count="1" selected="0">
            <x v="1"/>
          </reference>
        </references>
      </pivotArea>
    </chartFormat>
    <chartFormat chart="0" format="32" series="1">
      <pivotArea type="data" outline="0" fieldPosition="0">
        <references count="2">
          <reference field="4294967294" count="1" selected="0">
            <x v="0"/>
          </reference>
          <reference field="2" count="1" selected="0">
            <x v="2"/>
          </reference>
        </references>
      </pivotArea>
    </chartFormat>
    <chartFormat chart="0" format="33" series="1">
      <pivotArea type="data" outline="0" fieldPosition="0">
        <references count="2">
          <reference field="4294967294" count="1" selected="0">
            <x v="0"/>
          </reference>
          <reference field="2" count="1" selected="0">
            <x v="3"/>
          </reference>
        </references>
      </pivotArea>
    </chartFormat>
    <chartFormat chart="0" format="42" series="1">
      <pivotArea type="data" outline="0" fieldPosition="0">
        <references count="1">
          <reference field="4294967294" count="1" selected="0">
            <x v="0"/>
          </reference>
        </references>
      </pivotArea>
    </chartFormat>
    <chartFormat chart="0" format="43" series="1">
      <pivotArea type="data" outline="0" fieldPosition="0">
        <references count="2">
          <reference field="4294967294" count="1" selected="0">
            <x v="0"/>
          </reference>
          <reference field="1" count="1" selected="0">
            <x v="2"/>
          </reference>
        </references>
      </pivotArea>
    </chartFormat>
    <chartFormat chart="0" format="44" series="1">
      <pivotArea type="data" outline="0" fieldPosition="0">
        <references count="2">
          <reference field="4294967294" count="1" selected="0">
            <x v="0"/>
          </reference>
          <reference field="1" count="1" selected="0">
            <x v="0"/>
          </reference>
        </references>
      </pivotArea>
    </chartFormat>
    <chartFormat chart="0" format="45"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ables/table1.xml><?xml version="1.0" encoding="utf-8"?>
<table xmlns="http://schemas.openxmlformats.org/spreadsheetml/2006/main" id="3" name="Table3" displayName="Table3" ref="A11:B15" totalsRowShown="0" headerRowDxfId="54" headerRowBorderDxfId="53" tableBorderDxfId="52" totalsRowBorderDxfId="51">
  <tableColumns count="2">
    <tableColumn id="1" name="Product" dataDxfId="50"/>
    <tableColumn id="2" name="Average profit" dataDxfId="49"/>
  </tableColumns>
  <tableStyleInfo name="TableStyleLight13" showFirstColumn="0" showLastColumn="0" showRowStripes="1" showColumnStripes="0"/>
</table>
</file>

<file path=xl/tables/table2.xml><?xml version="1.0" encoding="utf-8"?>
<table xmlns="http://schemas.openxmlformats.org/spreadsheetml/2006/main" id="5" name="Table5" displayName="Table5" ref="A4:D8" totalsRowShown="0" headerRowBorderDxfId="48" tableBorderDxfId="47" totalsRowBorderDxfId="46">
  <autoFilter ref="A4:D8"/>
  <tableColumns count="4">
    <tableColumn id="1" name="Product" dataDxfId="45"/>
    <tableColumn id="2" name="Q3 Sales" dataDxfId="44"/>
    <tableColumn id="3" name="Growth Rate" dataDxfId="43"/>
    <tableColumn id="4" name="Q4 Sales" dataDxfId="42"/>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table" Target="../tables/table1.xml"/><Relationship Id="rId4"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5.xml"/><Relationship Id="rId1" Type="http://schemas.openxmlformats.org/officeDocument/2006/relationships/pivotTable" Target="../pivotTables/pivotTable4.xml"/><Relationship Id="rId4" Type="http://schemas.openxmlformats.org/officeDocument/2006/relationships/table" Target="../tables/table2.xm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pivotTable" Target="../pivotTables/pivotTable7.xml"/><Relationship Id="rId1" Type="http://schemas.openxmlformats.org/officeDocument/2006/relationships/pivotTable" Target="../pivotTables/pivotTable6.xml"/><Relationship Id="rId4"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1"/>
  <sheetViews>
    <sheetView topLeftCell="A61" workbookViewId="0">
      <selection activeCell="H3" sqref="H3"/>
    </sheetView>
  </sheetViews>
  <sheetFormatPr defaultColWidth="12.75" defaultRowHeight="14.25"/>
  <cols>
    <col min="1" max="1" width="8.875" style="13" bestFit="1" customWidth="1"/>
    <col min="3" max="3" width="8.625" customWidth="1"/>
    <col min="4" max="4" width="10.125" customWidth="1"/>
    <col min="5" max="5" width="13.75" customWidth="1"/>
    <col min="6" max="6" width="17.125" customWidth="1"/>
    <col min="7" max="8" width="11.75" customWidth="1"/>
    <col min="10" max="11" width="12.75" style="14"/>
  </cols>
  <sheetData>
    <row r="1" spans="1:12" ht="45">
      <c r="A1" s="16" t="s">
        <v>0</v>
      </c>
      <c r="B1" s="2" t="s">
        <v>1</v>
      </c>
      <c r="C1" s="2" t="s">
        <v>2</v>
      </c>
      <c r="D1" s="2" t="s">
        <v>3</v>
      </c>
      <c r="E1" s="2" t="s">
        <v>4</v>
      </c>
      <c r="F1" s="2" t="s">
        <v>5</v>
      </c>
      <c r="G1" s="2" t="s">
        <v>6</v>
      </c>
      <c r="H1" s="21" t="s">
        <v>43</v>
      </c>
      <c r="I1" s="21" t="s">
        <v>75</v>
      </c>
      <c r="J1" s="21" t="s">
        <v>56</v>
      </c>
      <c r="K1" s="15"/>
      <c r="L1" s="1" t="s">
        <v>7</v>
      </c>
    </row>
    <row r="2" spans="1:12">
      <c r="A2" s="8">
        <v>45474</v>
      </c>
      <c r="B2" s="9" t="s">
        <v>8</v>
      </c>
      <c r="C2" s="9" t="s">
        <v>9</v>
      </c>
      <c r="D2" s="9">
        <v>50000</v>
      </c>
      <c r="E2" s="9">
        <v>100</v>
      </c>
      <c r="F2" s="9">
        <v>450</v>
      </c>
      <c r="G2" s="9">
        <v>5</v>
      </c>
      <c r="H2" s="9">
        <f>D2*G2/100</f>
        <v>2500</v>
      </c>
      <c r="I2" s="7">
        <f>D2-H2-(F2*E2)</f>
        <v>2500</v>
      </c>
      <c r="J2" s="10">
        <f t="shared" ref="J2:J33" si="0">D2-H2</f>
        <v>47500</v>
      </c>
    </row>
    <row r="3" spans="1:12" ht="15">
      <c r="A3" s="8">
        <v>45475</v>
      </c>
      <c r="B3" s="9" t="s">
        <v>10</v>
      </c>
      <c r="C3" s="9" t="s">
        <v>9</v>
      </c>
      <c r="D3" s="9">
        <v>30000</v>
      </c>
      <c r="E3" s="9">
        <v>75</v>
      </c>
      <c r="F3" s="9">
        <v>400</v>
      </c>
      <c r="G3" s="9">
        <v>10</v>
      </c>
      <c r="H3" s="9">
        <f t="shared" ref="H3:H66" si="1">D3*G3/100</f>
        <v>3000</v>
      </c>
      <c r="I3" s="7">
        <f t="shared" ref="I3:I66" si="2">D3-H3-(F3*E3)</f>
        <v>-3000</v>
      </c>
      <c r="J3" s="10">
        <f t="shared" si="0"/>
        <v>27000</v>
      </c>
      <c r="L3" s="1" t="s">
        <v>11</v>
      </c>
    </row>
    <row r="4" spans="1:12">
      <c r="A4" s="8">
        <v>45476</v>
      </c>
      <c r="B4" s="9" t="s">
        <v>12</v>
      </c>
      <c r="C4" s="9" t="s">
        <v>9</v>
      </c>
      <c r="D4" s="9">
        <v>60000</v>
      </c>
      <c r="E4" s="9">
        <v>150</v>
      </c>
      <c r="F4" s="9">
        <v>500</v>
      </c>
      <c r="G4" s="9">
        <v>15</v>
      </c>
      <c r="H4" s="9">
        <f t="shared" si="1"/>
        <v>9000</v>
      </c>
      <c r="I4" s="7">
        <f t="shared" si="2"/>
        <v>-24000</v>
      </c>
      <c r="J4" s="10">
        <f t="shared" si="0"/>
        <v>51000</v>
      </c>
      <c r="L4" s="40" t="s">
        <v>13</v>
      </c>
    </row>
    <row r="5" spans="1:12">
      <c r="A5" s="8">
        <v>45477</v>
      </c>
      <c r="B5" s="9" t="s">
        <v>8</v>
      </c>
      <c r="C5" s="9" t="s">
        <v>14</v>
      </c>
      <c r="D5" s="9">
        <v>40000</v>
      </c>
      <c r="E5" s="9">
        <v>80</v>
      </c>
      <c r="F5" s="9">
        <v>450</v>
      </c>
      <c r="G5" s="9">
        <v>0</v>
      </c>
      <c r="H5" s="9">
        <f t="shared" si="1"/>
        <v>0</v>
      </c>
      <c r="I5" s="7">
        <f t="shared" si="2"/>
        <v>4000</v>
      </c>
      <c r="J5" s="10">
        <f t="shared" si="0"/>
        <v>40000</v>
      </c>
      <c r="L5" s="40" t="s">
        <v>15</v>
      </c>
    </row>
    <row r="6" spans="1:12">
      <c r="A6" s="8">
        <v>45478</v>
      </c>
      <c r="B6" s="9" t="s">
        <v>10</v>
      </c>
      <c r="C6" s="9" t="s">
        <v>14</v>
      </c>
      <c r="D6" s="9">
        <v>20000</v>
      </c>
      <c r="E6" s="9">
        <v>50</v>
      </c>
      <c r="F6" s="9">
        <v>400</v>
      </c>
      <c r="G6" s="9">
        <v>5</v>
      </c>
      <c r="H6" s="9">
        <f t="shared" si="1"/>
        <v>1000</v>
      </c>
      <c r="I6" s="7">
        <f t="shared" si="2"/>
        <v>-1000</v>
      </c>
      <c r="J6" s="10">
        <f t="shared" si="0"/>
        <v>19000</v>
      </c>
    </row>
    <row r="7" spans="1:12" ht="15">
      <c r="A7" s="8">
        <v>45479</v>
      </c>
      <c r="B7" s="9" t="s">
        <v>12</v>
      </c>
      <c r="C7" s="9" t="s">
        <v>14</v>
      </c>
      <c r="D7" s="9">
        <v>70000</v>
      </c>
      <c r="E7" s="9">
        <v>120</v>
      </c>
      <c r="F7" s="9">
        <v>500</v>
      </c>
      <c r="G7" s="9">
        <v>20</v>
      </c>
      <c r="H7" s="9">
        <f t="shared" si="1"/>
        <v>14000</v>
      </c>
      <c r="I7" s="7">
        <f t="shared" si="2"/>
        <v>-4000</v>
      </c>
      <c r="J7" s="10">
        <f t="shared" si="0"/>
        <v>56000</v>
      </c>
      <c r="L7" s="1" t="s">
        <v>16</v>
      </c>
    </row>
    <row r="8" spans="1:12">
      <c r="A8" s="8">
        <v>45480</v>
      </c>
      <c r="B8" s="9" t="s">
        <v>8</v>
      </c>
      <c r="C8" s="9" t="s">
        <v>17</v>
      </c>
      <c r="D8" s="9">
        <v>45000</v>
      </c>
      <c r="E8" s="9">
        <v>90</v>
      </c>
      <c r="F8" s="9">
        <v>450</v>
      </c>
      <c r="G8" s="9">
        <v>10</v>
      </c>
      <c r="H8" s="9">
        <f t="shared" si="1"/>
        <v>4500</v>
      </c>
      <c r="I8" s="7">
        <f t="shared" si="2"/>
        <v>0</v>
      </c>
      <c r="J8" s="10">
        <f t="shared" si="0"/>
        <v>40500</v>
      </c>
      <c r="L8" s="40" t="s">
        <v>18</v>
      </c>
    </row>
    <row r="9" spans="1:12">
      <c r="A9" s="8">
        <v>45481</v>
      </c>
      <c r="B9" s="9" t="s">
        <v>10</v>
      </c>
      <c r="C9" s="9" t="s">
        <v>17</v>
      </c>
      <c r="D9" s="9">
        <v>25000</v>
      </c>
      <c r="E9" s="9">
        <v>60</v>
      </c>
      <c r="F9" s="9">
        <v>400</v>
      </c>
      <c r="G9" s="9">
        <v>5</v>
      </c>
      <c r="H9" s="9">
        <f t="shared" si="1"/>
        <v>1250</v>
      </c>
      <c r="I9" s="7">
        <f t="shared" si="2"/>
        <v>-250</v>
      </c>
      <c r="J9" s="10">
        <f t="shared" si="0"/>
        <v>23750</v>
      </c>
      <c r="L9" s="40" t="s">
        <v>19</v>
      </c>
    </row>
    <row r="10" spans="1:12">
      <c r="A10" s="8">
        <v>45482</v>
      </c>
      <c r="B10" s="9" t="s">
        <v>12</v>
      </c>
      <c r="C10" s="9" t="s">
        <v>17</v>
      </c>
      <c r="D10" s="9">
        <v>65000</v>
      </c>
      <c r="E10" s="9">
        <v>140</v>
      </c>
      <c r="F10" s="9">
        <v>500</v>
      </c>
      <c r="G10" s="9">
        <v>15</v>
      </c>
      <c r="H10" s="9">
        <f t="shared" si="1"/>
        <v>9750</v>
      </c>
      <c r="I10" s="7">
        <f t="shared" si="2"/>
        <v>-14750</v>
      </c>
      <c r="J10" s="10">
        <f t="shared" si="0"/>
        <v>55250</v>
      </c>
    </row>
    <row r="11" spans="1:12" ht="15">
      <c r="A11" s="8">
        <v>45483</v>
      </c>
      <c r="B11" s="9" t="s">
        <v>8</v>
      </c>
      <c r="C11" s="9" t="s">
        <v>20</v>
      </c>
      <c r="D11" s="9">
        <v>55000</v>
      </c>
      <c r="E11" s="9">
        <v>110</v>
      </c>
      <c r="F11" s="9">
        <v>450</v>
      </c>
      <c r="G11" s="9">
        <v>0</v>
      </c>
      <c r="H11" s="9">
        <f t="shared" si="1"/>
        <v>0</v>
      </c>
      <c r="I11" s="7">
        <f t="shared" si="2"/>
        <v>5500</v>
      </c>
      <c r="J11" s="10">
        <f t="shared" si="0"/>
        <v>55000</v>
      </c>
      <c r="L11" s="1" t="s">
        <v>21</v>
      </c>
    </row>
    <row r="12" spans="1:12">
      <c r="A12" s="8">
        <v>45484</v>
      </c>
      <c r="B12" s="9" t="s">
        <v>8</v>
      </c>
      <c r="C12" s="9" t="s">
        <v>9</v>
      </c>
      <c r="D12" s="9">
        <v>48000</v>
      </c>
      <c r="E12" s="9">
        <v>95</v>
      </c>
      <c r="F12" s="9">
        <v>450</v>
      </c>
      <c r="G12" s="9">
        <v>5</v>
      </c>
      <c r="H12" s="9">
        <f t="shared" si="1"/>
        <v>2400</v>
      </c>
      <c r="I12" s="7">
        <f t="shared" si="2"/>
        <v>2850</v>
      </c>
      <c r="J12" s="10">
        <f t="shared" si="0"/>
        <v>45600</v>
      </c>
      <c r="L12" s="40" t="s">
        <v>22</v>
      </c>
    </row>
    <row r="13" spans="1:12">
      <c r="A13" s="8">
        <v>45485</v>
      </c>
      <c r="B13" s="9" t="s">
        <v>10</v>
      </c>
      <c r="C13" s="9" t="s">
        <v>9</v>
      </c>
      <c r="D13" s="9">
        <v>31000</v>
      </c>
      <c r="E13" s="9">
        <v>80</v>
      </c>
      <c r="F13" s="9">
        <v>400</v>
      </c>
      <c r="G13" s="9">
        <v>8</v>
      </c>
      <c r="H13" s="9">
        <f t="shared" si="1"/>
        <v>2480</v>
      </c>
      <c r="I13" s="7">
        <f t="shared" si="2"/>
        <v>-3480</v>
      </c>
      <c r="J13" s="10">
        <f t="shared" si="0"/>
        <v>28520</v>
      </c>
      <c r="L13" s="40" t="s">
        <v>23</v>
      </c>
    </row>
    <row r="14" spans="1:12">
      <c r="A14" s="8">
        <v>45486</v>
      </c>
      <c r="B14" s="9" t="s">
        <v>12</v>
      </c>
      <c r="C14" s="9" t="s">
        <v>9</v>
      </c>
      <c r="D14" s="9">
        <v>59000</v>
      </c>
      <c r="E14" s="9">
        <v>145</v>
      </c>
      <c r="F14" s="9">
        <v>500</v>
      </c>
      <c r="G14" s="9">
        <v>12</v>
      </c>
      <c r="H14" s="9">
        <f t="shared" si="1"/>
        <v>7080</v>
      </c>
      <c r="I14" s="7">
        <f t="shared" si="2"/>
        <v>-20580</v>
      </c>
      <c r="J14" s="10">
        <f t="shared" si="0"/>
        <v>51920</v>
      </c>
    </row>
    <row r="15" spans="1:12" ht="15">
      <c r="A15" s="8">
        <v>45487</v>
      </c>
      <c r="B15" s="9" t="s">
        <v>8</v>
      </c>
      <c r="C15" s="9" t="s">
        <v>14</v>
      </c>
      <c r="D15" s="9">
        <v>41000</v>
      </c>
      <c r="E15" s="9">
        <v>85</v>
      </c>
      <c r="F15" s="9">
        <v>450</v>
      </c>
      <c r="G15" s="9">
        <v>0</v>
      </c>
      <c r="H15" s="9">
        <f t="shared" si="1"/>
        <v>0</v>
      </c>
      <c r="I15" s="7">
        <f t="shared" si="2"/>
        <v>2750</v>
      </c>
      <c r="J15" s="10">
        <f t="shared" si="0"/>
        <v>41000</v>
      </c>
      <c r="L15" s="1" t="s">
        <v>24</v>
      </c>
    </row>
    <row r="16" spans="1:12">
      <c r="A16" s="8">
        <v>45488</v>
      </c>
      <c r="B16" s="9" t="s">
        <v>10</v>
      </c>
      <c r="C16" s="9" t="s">
        <v>14</v>
      </c>
      <c r="D16" s="9">
        <v>22000</v>
      </c>
      <c r="E16" s="9">
        <v>55</v>
      </c>
      <c r="F16" s="9">
        <v>400</v>
      </c>
      <c r="G16" s="9">
        <v>6</v>
      </c>
      <c r="H16" s="9">
        <f t="shared" si="1"/>
        <v>1320</v>
      </c>
      <c r="I16" s="7">
        <f t="shared" si="2"/>
        <v>-1320</v>
      </c>
      <c r="J16" s="10">
        <f t="shared" si="0"/>
        <v>20680</v>
      </c>
      <c r="L16" s="40" t="s">
        <v>25</v>
      </c>
    </row>
    <row r="17" spans="1:12">
      <c r="A17" s="8">
        <v>45489</v>
      </c>
      <c r="B17" s="9" t="s">
        <v>12</v>
      </c>
      <c r="C17" s="9" t="s">
        <v>14</v>
      </c>
      <c r="D17" s="9">
        <v>71000</v>
      </c>
      <c r="E17" s="9">
        <v>125</v>
      </c>
      <c r="F17" s="9">
        <v>500</v>
      </c>
      <c r="G17" s="9">
        <v>25</v>
      </c>
      <c r="H17" s="9">
        <f t="shared" si="1"/>
        <v>17750</v>
      </c>
      <c r="I17" s="7">
        <f t="shared" si="2"/>
        <v>-9250</v>
      </c>
      <c r="J17" s="10">
        <f t="shared" si="0"/>
        <v>53250</v>
      </c>
      <c r="L17" s="40" t="s">
        <v>26</v>
      </c>
    </row>
    <row r="18" spans="1:12">
      <c r="A18" s="8">
        <v>45490</v>
      </c>
      <c r="B18" s="9" t="s">
        <v>8</v>
      </c>
      <c r="C18" s="9" t="s">
        <v>17</v>
      </c>
      <c r="D18" s="9">
        <v>46000</v>
      </c>
      <c r="E18" s="9">
        <v>92</v>
      </c>
      <c r="F18" s="9">
        <v>450</v>
      </c>
      <c r="G18" s="9">
        <v>10</v>
      </c>
      <c r="H18" s="9">
        <f t="shared" si="1"/>
        <v>4600</v>
      </c>
      <c r="I18" s="7">
        <f t="shared" si="2"/>
        <v>0</v>
      </c>
      <c r="J18" s="10">
        <f t="shared" si="0"/>
        <v>41400</v>
      </c>
    </row>
    <row r="19" spans="1:12" ht="15">
      <c r="A19" s="8">
        <v>45491</v>
      </c>
      <c r="B19" s="9" t="s">
        <v>10</v>
      </c>
      <c r="C19" s="9" t="s">
        <v>17</v>
      </c>
      <c r="D19" s="9">
        <v>24000</v>
      </c>
      <c r="E19" s="9">
        <v>65</v>
      </c>
      <c r="F19" s="9">
        <v>400</v>
      </c>
      <c r="G19" s="9">
        <v>4</v>
      </c>
      <c r="H19" s="9">
        <f t="shared" si="1"/>
        <v>960</v>
      </c>
      <c r="I19" s="7">
        <f t="shared" si="2"/>
        <v>-2960</v>
      </c>
      <c r="J19" s="10">
        <f t="shared" si="0"/>
        <v>23040</v>
      </c>
      <c r="L19" s="1" t="s">
        <v>27</v>
      </c>
    </row>
    <row r="20" spans="1:12">
      <c r="A20" s="8">
        <v>45492</v>
      </c>
      <c r="B20" s="9" t="s">
        <v>12</v>
      </c>
      <c r="C20" s="9" t="s">
        <v>17</v>
      </c>
      <c r="D20" s="9">
        <v>64000</v>
      </c>
      <c r="E20" s="9">
        <v>135</v>
      </c>
      <c r="F20" s="9">
        <v>500</v>
      </c>
      <c r="G20" s="9">
        <v>15</v>
      </c>
      <c r="H20" s="9">
        <f t="shared" si="1"/>
        <v>9600</v>
      </c>
      <c r="I20" s="7">
        <f t="shared" si="2"/>
        <v>-13100</v>
      </c>
      <c r="J20" s="10">
        <f t="shared" si="0"/>
        <v>54400</v>
      </c>
      <c r="L20" s="40" t="s">
        <v>28</v>
      </c>
    </row>
    <row r="21" spans="1:12">
      <c r="A21" s="8">
        <v>45493</v>
      </c>
      <c r="B21" s="9" t="s">
        <v>8</v>
      </c>
      <c r="C21" s="9" t="s">
        <v>20</v>
      </c>
      <c r="D21" s="9">
        <v>52000</v>
      </c>
      <c r="E21" s="9">
        <v>105</v>
      </c>
      <c r="F21" s="9">
        <v>450</v>
      </c>
      <c r="G21" s="9">
        <v>0</v>
      </c>
      <c r="H21" s="9">
        <f t="shared" si="1"/>
        <v>0</v>
      </c>
      <c r="I21" s="7">
        <f t="shared" si="2"/>
        <v>4750</v>
      </c>
      <c r="J21" s="10">
        <f t="shared" si="0"/>
        <v>52000</v>
      </c>
    </row>
    <row r="22" spans="1:12" ht="15">
      <c r="A22" s="8">
        <v>45494</v>
      </c>
      <c r="B22" s="9" t="s">
        <v>8</v>
      </c>
      <c r="C22" s="9" t="s">
        <v>9</v>
      </c>
      <c r="D22" s="9">
        <v>47000</v>
      </c>
      <c r="E22" s="9">
        <v>90</v>
      </c>
      <c r="F22" s="9">
        <v>450</v>
      </c>
      <c r="G22" s="9">
        <v>5</v>
      </c>
      <c r="H22" s="9">
        <f t="shared" si="1"/>
        <v>2350</v>
      </c>
      <c r="I22" s="7">
        <f t="shared" si="2"/>
        <v>4150</v>
      </c>
      <c r="J22" s="10">
        <f t="shared" si="0"/>
        <v>44650</v>
      </c>
      <c r="L22" s="1" t="s">
        <v>29</v>
      </c>
    </row>
    <row r="23" spans="1:12">
      <c r="A23" s="8">
        <v>45495</v>
      </c>
      <c r="B23" s="9" t="s">
        <v>10</v>
      </c>
      <c r="C23" s="9" t="s">
        <v>9</v>
      </c>
      <c r="D23" s="9">
        <v>32000</v>
      </c>
      <c r="E23" s="9">
        <v>85</v>
      </c>
      <c r="F23" s="9">
        <v>400</v>
      </c>
      <c r="G23" s="9">
        <v>7</v>
      </c>
      <c r="H23" s="9">
        <f t="shared" si="1"/>
        <v>2240</v>
      </c>
      <c r="I23" s="7">
        <f t="shared" si="2"/>
        <v>-4240</v>
      </c>
      <c r="J23" s="10">
        <f t="shared" si="0"/>
        <v>29760</v>
      </c>
      <c r="L23" s="40" t="s">
        <v>30</v>
      </c>
    </row>
    <row r="24" spans="1:12">
      <c r="A24" s="8">
        <v>45496</v>
      </c>
      <c r="B24" s="9" t="s">
        <v>12</v>
      </c>
      <c r="C24" s="9" t="s">
        <v>9</v>
      </c>
      <c r="D24" s="9">
        <v>62000</v>
      </c>
      <c r="E24" s="9">
        <v>155</v>
      </c>
      <c r="F24" s="9">
        <v>500</v>
      </c>
      <c r="G24" s="9">
        <v>10</v>
      </c>
      <c r="H24" s="9">
        <f t="shared" si="1"/>
        <v>6200</v>
      </c>
      <c r="I24" s="7">
        <f t="shared" si="2"/>
        <v>-21700</v>
      </c>
      <c r="J24" s="10">
        <f t="shared" si="0"/>
        <v>55800</v>
      </c>
      <c r="L24" s="40" t="s">
        <v>31</v>
      </c>
    </row>
    <row r="25" spans="1:12">
      <c r="A25" s="8">
        <v>45497</v>
      </c>
      <c r="B25" s="9" t="s">
        <v>8</v>
      </c>
      <c r="C25" s="9" t="s">
        <v>14</v>
      </c>
      <c r="D25" s="9">
        <v>43000</v>
      </c>
      <c r="E25" s="9">
        <v>78</v>
      </c>
      <c r="F25" s="9">
        <v>450</v>
      </c>
      <c r="G25" s="9">
        <v>0</v>
      </c>
      <c r="H25" s="9">
        <f t="shared" si="1"/>
        <v>0</v>
      </c>
      <c r="I25" s="7">
        <f t="shared" si="2"/>
        <v>7900</v>
      </c>
      <c r="J25" s="10">
        <f t="shared" si="0"/>
        <v>43000</v>
      </c>
    </row>
    <row r="26" spans="1:12" ht="15">
      <c r="A26" s="8">
        <v>45498</v>
      </c>
      <c r="B26" s="9" t="s">
        <v>10</v>
      </c>
      <c r="C26" s="9" t="s">
        <v>14</v>
      </c>
      <c r="D26" s="9">
        <v>21000</v>
      </c>
      <c r="E26" s="9">
        <v>54</v>
      </c>
      <c r="F26" s="9">
        <v>400</v>
      </c>
      <c r="G26" s="9">
        <v>6</v>
      </c>
      <c r="H26" s="9">
        <f t="shared" si="1"/>
        <v>1260</v>
      </c>
      <c r="I26" s="7">
        <f t="shared" si="2"/>
        <v>-1860</v>
      </c>
      <c r="J26" s="10">
        <f t="shared" si="0"/>
        <v>19740</v>
      </c>
      <c r="L26" s="1" t="s">
        <v>32</v>
      </c>
    </row>
    <row r="27" spans="1:12">
      <c r="A27" s="8">
        <v>45499</v>
      </c>
      <c r="B27" s="9" t="s">
        <v>12</v>
      </c>
      <c r="C27" s="9" t="s">
        <v>14</v>
      </c>
      <c r="D27" s="9">
        <v>69000</v>
      </c>
      <c r="E27" s="9">
        <v>130</v>
      </c>
      <c r="F27" s="9">
        <v>500</v>
      </c>
      <c r="G27" s="9">
        <v>20</v>
      </c>
      <c r="H27" s="9">
        <f t="shared" si="1"/>
        <v>13800</v>
      </c>
      <c r="I27" s="7">
        <f t="shared" si="2"/>
        <v>-9800</v>
      </c>
      <c r="J27" s="10">
        <f t="shared" si="0"/>
        <v>55200</v>
      </c>
      <c r="L27" s="40" t="s">
        <v>33</v>
      </c>
    </row>
    <row r="28" spans="1:12">
      <c r="A28" s="8">
        <v>45500</v>
      </c>
      <c r="B28" s="9" t="s">
        <v>8</v>
      </c>
      <c r="C28" s="9" t="s">
        <v>17</v>
      </c>
      <c r="D28" s="9">
        <v>44000</v>
      </c>
      <c r="E28" s="9">
        <v>88</v>
      </c>
      <c r="F28" s="9">
        <v>450</v>
      </c>
      <c r="G28" s="9">
        <v>10</v>
      </c>
      <c r="H28" s="9">
        <f t="shared" si="1"/>
        <v>4400</v>
      </c>
      <c r="I28" s="7">
        <f t="shared" si="2"/>
        <v>0</v>
      </c>
      <c r="J28" s="10">
        <f t="shared" si="0"/>
        <v>39600</v>
      </c>
      <c r="L28" s="40" t="s">
        <v>34</v>
      </c>
    </row>
    <row r="29" spans="1:12">
      <c r="A29" s="8">
        <v>45501</v>
      </c>
      <c r="B29" s="9" t="s">
        <v>10</v>
      </c>
      <c r="C29" s="9" t="s">
        <v>17</v>
      </c>
      <c r="D29" s="9">
        <v>23000</v>
      </c>
      <c r="E29" s="9">
        <v>62</v>
      </c>
      <c r="F29" s="9">
        <v>400</v>
      </c>
      <c r="G29" s="9">
        <v>5</v>
      </c>
      <c r="H29" s="9">
        <f t="shared" si="1"/>
        <v>1150</v>
      </c>
      <c r="I29" s="7">
        <f t="shared" si="2"/>
        <v>-2950</v>
      </c>
      <c r="J29" s="10">
        <f t="shared" si="0"/>
        <v>21850</v>
      </c>
    </row>
    <row r="30" spans="1:12" ht="15">
      <c r="A30" s="8">
        <v>45502</v>
      </c>
      <c r="B30" s="9" t="s">
        <v>12</v>
      </c>
      <c r="C30" s="9" t="s">
        <v>17</v>
      </c>
      <c r="D30" s="9">
        <v>63000</v>
      </c>
      <c r="E30" s="9">
        <v>140</v>
      </c>
      <c r="F30" s="9">
        <v>500</v>
      </c>
      <c r="G30" s="9">
        <v>15</v>
      </c>
      <c r="H30" s="9">
        <f t="shared" si="1"/>
        <v>9450</v>
      </c>
      <c r="I30" s="7">
        <f t="shared" si="2"/>
        <v>-16450</v>
      </c>
      <c r="J30" s="10">
        <f t="shared" si="0"/>
        <v>53550</v>
      </c>
      <c r="L30" s="1" t="s">
        <v>35</v>
      </c>
    </row>
    <row r="31" spans="1:12" ht="15">
      <c r="A31" s="8">
        <v>45503</v>
      </c>
      <c r="B31" s="9" t="s">
        <v>8</v>
      </c>
      <c r="C31" s="9" t="s">
        <v>20</v>
      </c>
      <c r="D31" s="9">
        <v>53000</v>
      </c>
      <c r="E31" s="9">
        <v>103</v>
      </c>
      <c r="F31" s="9">
        <v>450</v>
      </c>
      <c r="G31" s="9">
        <v>0</v>
      </c>
      <c r="H31" s="9">
        <f t="shared" si="1"/>
        <v>0</v>
      </c>
      <c r="I31" s="7">
        <f t="shared" si="2"/>
        <v>6650</v>
      </c>
      <c r="J31" s="10">
        <f t="shared" si="0"/>
        <v>53000</v>
      </c>
      <c r="L31" s="1" t="s">
        <v>36</v>
      </c>
    </row>
    <row r="32" spans="1:12" ht="15">
      <c r="A32" s="8">
        <v>45505</v>
      </c>
      <c r="B32" s="9" t="s">
        <v>8</v>
      </c>
      <c r="C32" s="9" t="s">
        <v>9</v>
      </c>
      <c r="D32" s="9">
        <v>49000</v>
      </c>
      <c r="E32" s="9">
        <v>96</v>
      </c>
      <c r="F32" s="9">
        <v>450</v>
      </c>
      <c r="G32" s="9">
        <v>5</v>
      </c>
      <c r="H32" s="9">
        <f t="shared" si="1"/>
        <v>2450</v>
      </c>
      <c r="I32" s="7">
        <f t="shared" si="2"/>
        <v>3350</v>
      </c>
      <c r="J32" s="10">
        <f t="shared" si="0"/>
        <v>46550</v>
      </c>
      <c r="L32" s="1" t="s">
        <v>37</v>
      </c>
    </row>
    <row r="33" spans="1:10">
      <c r="A33" s="8">
        <v>45506</v>
      </c>
      <c r="B33" s="9" t="s">
        <v>10</v>
      </c>
      <c r="C33" s="9" t="s">
        <v>9</v>
      </c>
      <c r="D33" s="9">
        <v>33000</v>
      </c>
      <c r="E33" s="9">
        <v>90</v>
      </c>
      <c r="F33" s="9">
        <v>400</v>
      </c>
      <c r="G33" s="9">
        <v>9</v>
      </c>
      <c r="H33" s="9">
        <f t="shared" si="1"/>
        <v>2970</v>
      </c>
      <c r="I33" s="7">
        <f t="shared" si="2"/>
        <v>-5970</v>
      </c>
      <c r="J33" s="10">
        <f t="shared" si="0"/>
        <v>30030</v>
      </c>
    </row>
    <row r="34" spans="1:10">
      <c r="A34" s="8">
        <v>45507</v>
      </c>
      <c r="B34" s="9" t="s">
        <v>12</v>
      </c>
      <c r="C34" s="9" t="s">
        <v>9</v>
      </c>
      <c r="D34" s="9">
        <v>58000</v>
      </c>
      <c r="E34" s="9">
        <v>150</v>
      </c>
      <c r="F34" s="9">
        <v>500</v>
      </c>
      <c r="G34" s="9">
        <v>10</v>
      </c>
      <c r="H34" s="9">
        <f t="shared" si="1"/>
        <v>5800</v>
      </c>
      <c r="I34" s="7">
        <f t="shared" si="2"/>
        <v>-22800</v>
      </c>
      <c r="J34" s="10">
        <f t="shared" ref="J34:J65" si="3">D34-H34</f>
        <v>52200</v>
      </c>
    </row>
    <row r="35" spans="1:10">
      <c r="A35" s="8">
        <v>45508</v>
      </c>
      <c r="B35" s="9" t="s">
        <v>8</v>
      </c>
      <c r="C35" s="9" t="s">
        <v>14</v>
      </c>
      <c r="D35" s="9">
        <v>42000</v>
      </c>
      <c r="E35" s="9">
        <v>82</v>
      </c>
      <c r="F35" s="9">
        <v>450</v>
      </c>
      <c r="G35" s="9">
        <v>0</v>
      </c>
      <c r="H35" s="9">
        <f t="shared" si="1"/>
        <v>0</v>
      </c>
      <c r="I35" s="7">
        <f t="shared" si="2"/>
        <v>5100</v>
      </c>
      <c r="J35" s="10">
        <f t="shared" si="3"/>
        <v>42000</v>
      </c>
    </row>
    <row r="36" spans="1:10">
      <c r="A36" s="8">
        <v>45509</v>
      </c>
      <c r="B36" s="9" t="s">
        <v>10</v>
      </c>
      <c r="C36" s="9" t="s">
        <v>14</v>
      </c>
      <c r="D36" s="9">
        <v>24000</v>
      </c>
      <c r="E36" s="9">
        <v>58</v>
      </c>
      <c r="F36" s="9">
        <v>400</v>
      </c>
      <c r="G36" s="9">
        <v>6</v>
      </c>
      <c r="H36" s="9">
        <f t="shared" si="1"/>
        <v>1440</v>
      </c>
      <c r="I36" s="7">
        <f t="shared" si="2"/>
        <v>-640</v>
      </c>
      <c r="J36" s="10">
        <f t="shared" si="3"/>
        <v>22560</v>
      </c>
    </row>
    <row r="37" spans="1:10">
      <c r="A37" s="8">
        <v>45510</v>
      </c>
      <c r="B37" s="9" t="s">
        <v>12</v>
      </c>
      <c r="C37" s="9" t="s">
        <v>14</v>
      </c>
      <c r="D37" s="9">
        <v>72000</v>
      </c>
      <c r="E37" s="9">
        <v>140</v>
      </c>
      <c r="F37" s="9">
        <v>500</v>
      </c>
      <c r="G37" s="9">
        <v>25</v>
      </c>
      <c r="H37" s="9">
        <f t="shared" si="1"/>
        <v>18000</v>
      </c>
      <c r="I37" s="7">
        <f t="shared" si="2"/>
        <v>-16000</v>
      </c>
      <c r="J37" s="10">
        <f t="shared" si="3"/>
        <v>54000</v>
      </c>
    </row>
    <row r="38" spans="1:10">
      <c r="A38" s="8">
        <v>45511</v>
      </c>
      <c r="B38" s="9" t="s">
        <v>8</v>
      </c>
      <c r="C38" s="9" t="s">
        <v>17</v>
      </c>
      <c r="D38" s="9">
        <v>45000</v>
      </c>
      <c r="E38" s="9">
        <v>90</v>
      </c>
      <c r="F38" s="9">
        <v>450</v>
      </c>
      <c r="G38" s="9">
        <v>10</v>
      </c>
      <c r="H38" s="9">
        <f t="shared" si="1"/>
        <v>4500</v>
      </c>
      <c r="I38" s="7">
        <f t="shared" si="2"/>
        <v>0</v>
      </c>
      <c r="J38" s="10">
        <f t="shared" si="3"/>
        <v>40500</v>
      </c>
    </row>
    <row r="39" spans="1:10">
      <c r="A39" s="8">
        <v>45512</v>
      </c>
      <c r="B39" s="9" t="s">
        <v>10</v>
      </c>
      <c r="C39" s="9" t="s">
        <v>17</v>
      </c>
      <c r="D39" s="9">
        <v>25000</v>
      </c>
      <c r="E39" s="9">
        <v>62</v>
      </c>
      <c r="F39" s="9">
        <v>400</v>
      </c>
      <c r="G39" s="9">
        <v>4</v>
      </c>
      <c r="H39" s="9">
        <f t="shared" si="1"/>
        <v>1000</v>
      </c>
      <c r="I39" s="7">
        <f t="shared" si="2"/>
        <v>-800</v>
      </c>
      <c r="J39" s="10">
        <f t="shared" si="3"/>
        <v>24000</v>
      </c>
    </row>
    <row r="40" spans="1:10">
      <c r="A40" s="8">
        <v>45513</v>
      </c>
      <c r="B40" s="9" t="s">
        <v>12</v>
      </c>
      <c r="C40" s="9" t="s">
        <v>17</v>
      </c>
      <c r="D40" s="9">
        <v>61000</v>
      </c>
      <c r="E40" s="9">
        <v>130</v>
      </c>
      <c r="F40" s="9">
        <v>500</v>
      </c>
      <c r="G40" s="9">
        <v>15</v>
      </c>
      <c r="H40" s="9">
        <f t="shared" si="1"/>
        <v>9150</v>
      </c>
      <c r="I40" s="7">
        <f t="shared" si="2"/>
        <v>-13150</v>
      </c>
      <c r="J40" s="10">
        <f t="shared" si="3"/>
        <v>51850</v>
      </c>
    </row>
    <row r="41" spans="1:10">
      <c r="A41" s="8">
        <v>45514</v>
      </c>
      <c r="B41" s="9" t="s">
        <v>8</v>
      </c>
      <c r="C41" s="9" t="s">
        <v>20</v>
      </c>
      <c r="D41" s="9">
        <v>54000</v>
      </c>
      <c r="E41" s="9">
        <v>110</v>
      </c>
      <c r="F41" s="9">
        <v>450</v>
      </c>
      <c r="G41" s="9">
        <v>0</v>
      </c>
      <c r="H41" s="9">
        <f t="shared" si="1"/>
        <v>0</v>
      </c>
      <c r="I41" s="7">
        <f t="shared" si="2"/>
        <v>4500</v>
      </c>
      <c r="J41" s="10">
        <f t="shared" si="3"/>
        <v>54000</v>
      </c>
    </row>
    <row r="42" spans="1:10">
      <c r="A42" s="8">
        <v>45515</v>
      </c>
      <c r="B42" s="9" t="s">
        <v>8</v>
      </c>
      <c r="C42" s="9" t="s">
        <v>9</v>
      </c>
      <c r="D42" s="9">
        <v>48000</v>
      </c>
      <c r="E42" s="9">
        <v>94</v>
      </c>
      <c r="F42" s="9">
        <v>450</v>
      </c>
      <c r="G42" s="9">
        <v>5</v>
      </c>
      <c r="H42" s="9">
        <f t="shared" si="1"/>
        <v>2400</v>
      </c>
      <c r="I42" s="7">
        <f t="shared" si="2"/>
        <v>3300</v>
      </c>
      <c r="J42" s="10">
        <f t="shared" si="3"/>
        <v>45600</v>
      </c>
    </row>
    <row r="43" spans="1:10">
      <c r="A43" s="8">
        <v>45516</v>
      </c>
      <c r="B43" s="9" t="s">
        <v>10</v>
      </c>
      <c r="C43" s="9" t="s">
        <v>9</v>
      </c>
      <c r="D43" s="9">
        <v>34000</v>
      </c>
      <c r="E43" s="9">
        <v>85</v>
      </c>
      <c r="F43" s="9">
        <v>400</v>
      </c>
      <c r="G43" s="9">
        <v>7</v>
      </c>
      <c r="H43" s="9">
        <f t="shared" si="1"/>
        <v>2380</v>
      </c>
      <c r="I43" s="7">
        <f t="shared" si="2"/>
        <v>-2380</v>
      </c>
      <c r="J43" s="10">
        <f t="shared" si="3"/>
        <v>31620</v>
      </c>
    </row>
    <row r="44" spans="1:10">
      <c r="A44" s="8">
        <v>45517</v>
      </c>
      <c r="B44" s="9" t="s">
        <v>12</v>
      </c>
      <c r="C44" s="9" t="s">
        <v>9</v>
      </c>
      <c r="D44" s="9">
        <v>60000</v>
      </c>
      <c r="E44" s="9">
        <v>145</v>
      </c>
      <c r="F44" s="9">
        <v>500</v>
      </c>
      <c r="G44" s="9">
        <v>10</v>
      </c>
      <c r="H44" s="9">
        <f t="shared" si="1"/>
        <v>6000</v>
      </c>
      <c r="I44" s="7">
        <f t="shared" si="2"/>
        <v>-18500</v>
      </c>
      <c r="J44" s="10">
        <f t="shared" si="3"/>
        <v>54000</v>
      </c>
    </row>
    <row r="45" spans="1:10">
      <c r="A45" s="8">
        <v>45518</v>
      </c>
      <c r="B45" s="9" t="s">
        <v>8</v>
      </c>
      <c r="C45" s="9" t="s">
        <v>14</v>
      </c>
      <c r="D45" s="9">
        <v>45000</v>
      </c>
      <c r="E45" s="9">
        <v>83</v>
      </c>
      <c r="F45" s="9">
        <v>450</v>
      </c>
      <c r="G45" s="9">
        <v>0</v>
      </c>
      <c r="H45" s="9">
        <f t="shared" si="1"/>
        <v>0</v>
      </c>
      <c r="I45" s="7">
        <f t="shared" si="2"/>
        <v>7650</v>
      </c>
      <c r="J45" s="10">
        <f t="shared" si="3"/>
        <v>45000</v>
      </c>
    </row>
    <row r="46" spans="1:10">
      <c r="A46" s="8">
        <v>45519</v>
      </c>
      <c r="B46" s="9" t="s">
        <v>10</v>
      </c>
      <c r="C46" s="9" t="s">
        <v>14</v>
      </c>
      <c r="D46" s="9">
        <v>25000</v>
      </c>
      <c r="E46" s="9">
        <v>60</v>
      </c>
      <c r="F46" s="9">
        <v>400</v>
      </c>
      <c r="G46" s="9">
        <v>6</v>
      </c>
      <c r="H46" s="9">
        <f t="shared" si="1"/>
        <v>1500</v>
      </c>
      <c r="I46" s="7">
        <f t="shared" si="2"/>
        <v>-500</v>
      </c>
      <c r="J46" s="10">
        <f t="shared" si="3"/>
        <v>23500</v>
      </c>
    </row>
    <row r="47" spans="1:10">
      <c r="A47" s="8">
        <v>45520</v>
      </c>
      <c r="B47" s="9" t="s">
        <v>12</v>
      </c>
      <c r="C47" s="9" t="s">
        <v>14</v>
      </c>
      <c r="D47" s="9">
        <v>70000</v>
      </c>
      <c r="E47" s="9">
        <v>125</v>
      </c>
      <c r="F47" s="9">
        <v>500</v>
      </c>
      <c r="G47" s="9">
        <v>20</v>
      </c>
      <c r="H47" s="9">
        <f t="shared" si="1"/>
        <v>14000</v>
      </c>
      <c r="I47" s="7">
        <f t="shared" si="2"/>
        <v>-6500</v>
      </c>
      <c r="J47" s="10">
        <f t="shared" si="3"/>
        <v>56000</v>
      </c>
    </row>
    <row r="48" spans="1:10">
      <c r="A48" s="8">
        <v>45521</v>
      </c>
      <c r="B48" s="9" t="s">
        <v>8</v>
      </c>
      <c r="C48" s="9" t="s">
        <v>17</v>
      </c>
      <c r="D48" s="9">
        <v>46000</v>
      </c>
      <c r="E48" s="9">
        <v>95</v>
      </c>
      <c r="F48" s="9">
        <v>450</v>
      </c>
      <c r="G48" s="9">
        <v>10</v>
      </c>
      <c r="H48" s="9">
        <f t="shared" si="1"/>
        <v>4600</v>
      </c>
      <c r="I48" s="7">
        <f t="shared" si="2"/>
        <v>-1350</v>
      </c>
      <c r="J48" s="10">
        <f t="shared" si="3"/>
        <v>41400</v>
      </c>
    </row>
    <row r="49" spans="1:10">
      <c r="A49" s="8">
        <v>45522</v>
      </c>
      <c r="B49" s="9" t="s">
        <v>10</v>
      </c>
      <c r="C49" s="9" t="s">
        <v>17</v>
      </c>
      <c r="D49" s="9">
        <v>24000</v>
      </c>
      <c r="E49" s="9">
        <v>65</v>
      </c>
      <c r="F49" s="9">
        <v>400</v>
      </c>
      <c r="G49" s="9">
        <v>5</v>
      </c>
      <c r="H49" s="9">
        <f t="shared" si="1"/>
        <v>1200</v>
      </c>
      <c r="I49" s="7">
        <f t="shared" si="2"/>
        <v>-3200</v>
      </c>
      <c r="J49" s="10">
        <f t="shared" si="3"/>
        <v>22800</v>
      </c>
    </row>
    <row r="50" spans="1:10">
      <c r="A50" s="8">
        <v>45523</v>
      </c>
      <c r="B50" s="9" t="s">
        <v>12</v>
      </c>
      <c r="C50" s="9" t="s">
        <v>17</v>
      </c>
      <c r="D50" s="9">
        <v>64000</v>
      </c>
      <c r="E50" s="9">
        <v>135</v>
      </c>
      <c r="F50" s="9">
        <v>500</v>
      </c>
      <c r="G50" s="9">
        <v>15</v>
      </c>
      <c r="H50" s="9">
        <f t="shared" si="1"/>
        <v>9600</v>
      </c>
      <c r="I50" s="7">
        <f t="shared" si="2"/>
        <v>-13100</v>
      </c>
      <c r="J50" s="10">
        <f t="shared" si="3"/>
        <v>54400</v>
      </c>
    </row>
    <row r="51" spans="1:10">
      <c r="A51" s="8">
        <v>45524</v>
      </c>
      <c r="B51" s="9" t="s">
        <v>8</v>
      </c>
      <c r="C51" s="9" t="s">
        <v>20</v>
      </c>
      <c r="D51" s="9">
        <v>55000</v>
      </c>
      <c r="E51" s="9">
        <v>112</v>
      </c>
      <c r="F51" s="9">
        <v>450</v>
      </c>
      <c r="G51" s="9">
        <v>0</v>
      </c>
      <c r="H51" s="9">
        <f t="shared" si="1"/>
        <v>0</v>
      </c>
      <c r="I51" s="7">
        <f t="shared" si="2"/>
        <v>4600</v>
      </c>
      <c r="J51" s="10">
        <f t="shared" si="3"/>
        <v>55000</v>
      </c>
    </row>
    <row r="52" spans="1:10">
      <c r="A52" s="8">
        <v>45525</v>
      </c>
      <c r="B52" s="9" t="s">
        <v>8</v>
      </c>
      <c r="C52" s="9" t="s">
        <v>9</v>
      </c>
      <c r="D52" s="9">
        <v>47000</v>
      </c>
      <c r="E52" s="9">
        <v>88</v>
      </c>
      <c r="F52" s="9">
        <v>450</v>
      </c>
      <c r="G52" s="9">
        <v>5</v>
      </c>
      <c r="H52" s="9">
        <f t="shared" si="1"/>
        <v>2350</v>
      </c>
      <c r="I52" s="7">
        <f t="shared" si="2"/>
        <v>5050</v>
      </c>
      <c r="J52" s="10">
        <f t="shared" si="3"/>
        <v>44650</v>
      </c>
    </row>
    <row r="53" spans="1:10">
      <c r="A53" s="8">
        <v>45526</v>
      </c>
      <c r="B53" s="9" t="s">
        <v>10</v>
      </c>
      <c r="C53" s="9" t="s">
        <v>9</v>
      </c>
      <c r="D53" s="9">
        <v>33000</v>
      </c>
      <c r="E53" s="9">
        <v>78</v>
      </c>
      <c r="F53" s="9">
        <v>400</v>
      </c>
      <c r="G53" s="9">
        <v>8</v>
      </c>
      <c r="H53" s="9">
        <f t="shared" si="1"/>
        <v>2640</v>
      </c>
      <c r="I53" s="7">
        <f t="shared" si="2"/>
        <v>-840</v>
      </c>
      <c r="J53" s="10">
        <f t="shared" si="3"/>
        <v>30360</v>
      </c>
    </row>
    <row r="54" spans="1:10">
      <c r="A54" s="8">
        <v>45527</v>
      </c>
      <c r="B54" s="9" t="s">
        <v>12</v>
      </c>
      <c r="C54" s="9" t="s">
        <v>9</v>
      </c>
      <c r="D54" s="9">
        <v>62000</v>
      </c>
      <c r="E54" s="9">
        <v>150</v>
      </c>
      <c r="F54" s="9">
        <v>500</v>
      </c>
      <c r="G54" s="9">
        <v>12</v>
      </c>
      <c r="H54" s="9">
        <f t="shared" si="1"/>
        <v>7440</v>
      </c>
      <c r="I54" s="7">
        <f t="shared" si="2"/>
        <v>-20440</v>
      </c>
      <c r="J54" s="10">
        <f t="shared" si="3"/>
        <v>54560</v>
      </c>
    </row>
    <row r="55" spans="1:10">
      <c r="A55" s="8">
        <v>45528</v>
      </c>
      <c r="B55" s="9" t="s">
        <v>8</v>
      </c>
      <c r="C55" s="9" t="s">
        <v>14</v>
      </c>
      <c r="D55" s="9">
        <v>43000</v>
      </c>
      <c r="E55" s="9">
        <v>79</v>
      </c>
      <c r="F55" s="9">
        <v>450</v>
      </c>
      <c r="G55" s="9">
        <v>0</v>
      </c>
      <c r="H55" s="9">
        <f t="shared" si="1"/>
        <v>0</v>
      </c>
      <c r="I55" s="7">
        <f t="shared" si="2"/>
        <v>7450</v>
      </c>
      <c r="J55" s="10">
        <f t="shared" si="3"/>
        <v>43000</v>
      </c>
    </row>
    <row r="56" spans="1:10">
      <c r="A56" s="8">
        <v>45529</v>
      </c>
      <c r="B56" s="9" t="s">
        <v>10</v>
      </c>
      <c r="C56" s="9" t="s">
        <v>14</v>
      </c>
      <c r="D56" s="9">
        <v>21000</v>
      </c>
      <c r="E56" s="9">
        <v>55</v>
      </c>
      <c r="F56" s="9">
        <v>400</v>
      </c>
      <c r="G56" s="9">
        <v>6</v>
      </c>
      <c r="H56" s="9">
        <f t="shared" si="1"/>
        <v>1260</v>
      </c>
      <c r="I56" s="7">
        <f t="shared" si="2"/>
        <v>-2260</v>
      </c>
      <c r="J56" s="10">
        <f t="shared" si="3"/>
        <v>19740</v>
      </c>
    </row>
    <row r="57" spans="1:10">
      <c r="A57" s="8">
        <v>45530</v>
      </c>
      <c r="B57" s="9" t="s">
        <v>12</v>
      </c>
      <c r="C57" s="9" t="s">
        <v>14</v>
      </c>
      <c r="D57" s="9">
        <v>71000</v>
      </c>
      <c r="E57" s="9">
        <v>130</v>
      </c>
      <c r="F57" s="9">
        <v>500</v>
      </c>
      <c r="G57" s="9">
        <v>20</v>
      </c>
      <c r="H57" s="9">
        <f t="shared" si="1"/>
        <v>14200</v>
      </c>
      <c r="I57" s="7">
        <f t="shared" si="2"/>
        <v>-8200</v>
      </c>
      <c r="J57" s="10">
        <f t="shared" si="3"/>
        <v>56800</v>
      </c>
    </row>
    <row r="58" spans="1:10">
      <c r="A58" s="8">
        <v>45531</v>
      </c>
      <c r="B58" s="9" t="s">
        <v>8</v>
      </c>
      <c r="C58" s="9" t="s">
        <v>17</v>
      </c>
      <c r="D58" s="9">
        <v>44000</v>
      </c>
      <c r="E58" s="9">
        <v>90</v>
      </c>
      <c r="F58" s="9">
        <v>450</v>
      </c>
      <c r="G58" s="9">
        <v>10</v>
      </c>
      <c r="H58" s="9">
        <f t="shared" si="1"/>
        <v>4400</v>
      </c>
      <c r="I58" s="7">
        <f t="shared" si="2"/>
        <v>-900</v>
      </c>
      <c r="J58" s="10">
        <f t="shared" si="3"/>
        <v>39600</v>
      </c>
    </row>
    <row r="59" spans="1:10">
      <c r="A59" s="8">
        <v>45532</v>
      </c>
      <c r="B59" s="9" t="s">
        <v>10</v>
      </c>
      <c r="C59" s="9" t="s">
        <v>17</v>
      </c>
      <c r="D59" s="9">
        <v>23000</v>
      </c>
      <c r="E59" s="9">
        <v>60</v>
      </c>
      <c r="F59" s="9">
        <v>400</v>
      </c>
      <c r="G59" s="9">
        <v>5</v>
      </c>
      <c r="H59" s="9">
        <f t="shared" si="1"/>
        <v>1150</v>
      </c>
      <c r="I59" s="7">
        <f t="shared" si="2"/>
        <v>-2150</v>
      </c>
      <c r="J59" s="10">
        <f t="shared" si="3"/>
        <v>21850</v>
      </c>
    </row>
    <row r="60" spans="1:10">
      <c r="A60" s="8">
        <v>45533</v>
      </c>
      <c r="B60" s="9" t="s">
        <v>12</v>
      </c>
      <c r="C60" s="9" t="s">
        <v>17</v>
      </c>
      <c r="D60" s="9">
        <v>63000</v>
      </c>
      <c r="E60" s="9">
        <v>140</v>
      </c>
      <c r="F60" s="9">
        <v>500</v>
      </c>
      <c r="G60" s="9">
        <v>15</v>
      </c>
      <c r="H60" s="9">
        <f t="shared" si="1"/>
        <v>9450</v>
      </c>
      <c r="I60" s="7">
        <f t="shared" si="2"/>
        <v>-16450</v>
      </c>
      <c r="J60" s="10">
        <f t="shared" si="3"/>
        <v>53550</v>
      </c>
    </row>
    <row r="61" spans="1:10">
      <c r="A61" s="8">
        <v>45534</v>
      </c>
      <c r="B61" s="9" t="s">
        <v>8</v>
      </c>
      <c r="C61" s="9" t="s">
        <v>20</v>
      </c>
      <c r="D61" s="9">
        <v>53000</v>
      </c>
      <c r="E61" s="9">
        <v>104</v>
      </c>
      <c r="F61" s="9">
        <v>450</v>
      </c>
      <c r="G61" s="9">
        <v>0</v>
      </c>
      <c r="H61" s="9">
        <f t="shared" si="1"/>
        <v>0</v>
      </c>
      <c r="I61" s="7">
        <f t="shared" si="2"/>
        <v>6200</v>
      </c>
      <c r="J61" s="10">
        <f t="shared" si="3"/>
        <v>53000</v>
      </c>
    </row>
    <row r="62" spans="1:10">
      <c r="A62" s="8">
        <v>45536</v>
      </c>
      <c r="B62" s="9" t="s">
        <v>8</v>
      </c>
      <c r="C62" s="9" t="s">
        <v>9</v>
      </c>
      <c r="D62" s="9">
        <v>49000</v>
      </c>
      <c r="E62" s="9">
        <v>95</v>
      </c>
      <c r="F62" s="9">
        <v>450</v>
      </c>
      <c r="G62" s="9">
        <v>5</v>
      </c>
      <c r="H62" s="9">
        <f t="shared" si="1"/>
        <v>2450</v>
      </c>
      <c r="I62" s="7">
        <f t="shared" si="2"/>
        <v>3800</v>
      </c>
      <c r="J62" s="10">
        <f t="shared" si="3"/>
        <v>46550</v>
      </c>
    </row>
    <row r="63" spans="1:10">
      <c r="A63" s="8">
        <v>45537</v>
      </c>
      <c r="B63" s="9" t="s">
        <v>10</v>
      </c>
      <c r="C63" s="9" t="s">
        <v>9</v>
      </c>
      <c r="D63" s="9">
        <v>34000</v>
      </c>
      <c r="E63" s="9">
        <v>85</v>
      </c>
      <c r="F63" s="9">
        <v>400</v>
      </c>
      <c r="G63" s="9">
        <v>10</v>
      </c>
      <c r="H63" s="9">
        <f t="shared" si="1"/>
        <v>3400</v>
      </c>
      <c r="I63" s="7">
        <f t="shared" si="2"/>
        <v>-3400</v>
      </c>
      <c r="J63" s="10">
        <f t="shared" si="3"/>
        <v>30600</v>
      </c>
    </row>
    <row r="64" spans="1:10">
      <c r="A64" s="8">
        <v>45538</v>
      </c>
      <c r="B64" s="9" t="s">
        <v>12</v>
      </c>
      <c r="C64" s="9" t="s">
        <v>9</v>
      </c>
      <c r="D64" s="9">
        <v>59000</v>
      </c>
      <c r="E64" s="9">
        <v>155</v>
      </c>
      <c r="F64" s="9">
        <v>500</v>
      </c>
      <c r="G64" s="9">
        <v>15</v>
      </c>
      <c r="H64" s="9">
        <f t="shared" si="1"/>
        <v>8850</v>
      </c>
      <c r="I64" s="7">
        <f t="shared" si="2"/>
        <v>-27350</v>
      </c>
      <c r="J64" s="10">
        <f t="shared" si="3"/>
        <v>50150</v>
      </c>
    </row>
    <row r="65" spans="1:10">
      <c r="A65" s="8">
        <v>45539</v>
      </c>
      <c r="B65" s="9" t="s">
        <v>8</v>
      </c>
      <c r="C65" s="9" t="s">
        <v>14</v>
      </c>
      <c r="D65" s="9">
        <v>42000</v>
      </c>
      <c r="E65" s="9">
        <v>78</v>
      </c>
      <c r="F65" s="9">
        <v>450</v>
      </c>
      <c r="G65" s="9">
        <v>0</v>
      </c>
      <c r="H65" s="9">
        <f t="shared" si="1"/>
        <v>0</v>
      </c>
      <c r="I65" s="7">
        <f t="shared" si="2"/>
        <v>6900</v>
      </c>
      <c r="J65" s="10">
        <f t="shared" si="3"/>
        <v>42000</v>
      </c>
    </row>
    <row r="66" spans="1:10">
      <c r="A66" s="8">
        <v>45540</v>
      </c>
      <c r="B66" s="9" t="s">
        <v>10</v>
      </c>
      <c r="C66" s="9" t="s">
        <v>14</v>
      </c>
      <c r="D66" s="9">
        <v>23000</v>
      </c>
      <c r="E66" s="9">
        <v>58</v>
      </c>
      <c r="F66" s="9">
        <v>400</v>
      </c>
      <c r="G66" s="9">
        <v>6</v>
      </c>
      <c r="H66" s="9">
        <f t="shared" si="1"/>
        <v>1380</v>
      </c>
      <c r="I66" s="7">
        <f t="shared" si="2"/>
        <v>-1580</v>
      </c>
      <c r="J66" s="10">
        <f t="shared" ref="J66:J71" si="4">D66-H66</f>
        <v>21620</v>
      </c>
    </row>
    <row r="67" spans="1:10">
      <c r="A67" s="8">
        <v>45541</v>
      </c>
      <c r="B67" s="9" t="s">
        <v>12</v>
      </c>
      <c r="C67" s="9" t="s">
        <v>14</v>
      </c>
      <c r="D67" s="9">
        <v>68000</v>
      </c>
      <c r="E67" s="9">
        <v>120</v>
      </c>
      <c r="F67" s="9">
        <v>500</v>
      </c>
      <c r="G67" s="9">
        <v>20</v>
      </c>
      <c r="H67" s="9">
        <f t="shared" ref="H67:H71" si="5">D67*G67/100</f>
        <v>13600</v>
      </c>
      <c r="I67" s="7">
        <f t="shared" ref="I67:I71" si="6">D67-H67-(F67*E67)</f>
        <v>-5600</v>
      </c>
      <c r="J67" s="10">
        <f t="shared" si="4"/>
        <v>54400</v>
      </c>
    </row>
    <row r="68" spans="1:10">
      <c r="A68" s="8">
        <v>45542</v>
      </c>
      <c r="B68" s="9" t="s">
        <v>8</v>
      </c>
      <c r="C68" s="9" t="s">
        <v>17</v>
      </c>
      <c r="D68" s="9">
        <v>44000</v>
      </c>
      <c r="E68" s="9">
        <v>92</v>
      </c>
      <c r="F68" s="9">
        <v>450</v>
      </c>
      <c r="G68" s="9">
        <v>10</v>
      </c>
      <c r="H68" s="9">
        <f t="shared" si="5"/>
        <v>4400</v>
      </c>
      <c r="I68" s="7">
        <f t="shared" si="6"/>
        <v>-1800</v>
      </c>
      <c r="J68" s="10">
        <f t="shared" si="4"/>
        <v>39600</v>
      </c>
    </row>
    <row r="69" spans="1:10">
      <c r="A69" s="8">
        <v>45543</v>
      </c>
      <c r="B69" s="9" t="s">
        <v>10</v>
      </c>
      <c r="C69" s="9" t="s">
        <v>17</v>
      </c>
      <c r="D69" s="9">
        <v>24000</v>
      </c>
      <c r="E69" s="9">
        <v>65</v>
      </c>
      <c r="F69" s="9">
        <v>400</v>
      </c>
      <c r="G69" s="9">
        <v>5</v>
      </c>
      <c r="H69" s="9">
        <f t="shared" si="5"/>
        <v>1200</v>
      </c>
      <c r="I69" s="7">
        <f t="shared" si="6"/>
        <v>-3200</v>
      </c>
      <c r="J69" s="10">
        <f t="shared" si="4"/>
        <v>22800</v>
      </c>
    </row>
    <row r="70" spans="1:10">
      <c r="A70" s="8">
        <v>45544</v>
      </c>
      <c r="B70" s="9" t="s">
        <v>12</v>
      </c>
      <c r="C70" s="9" t="s">
        <v>17</v>
      </c>
      <c r="D70" s="9">
        <v>64000</v>
      </c>
      <c r="E70" s="9">
        <v>130</v>
      </c>
      <c r="F70" s="9">
        <v>500</v>
      </c>
      <c r="G70" s="9">
        <v>15</v>
      </c>
      <c r="H70" s="9">
        <f t="shared" si="5"/>
        <v>9600</v>
      </c>
      <c r="I70" s="7">
        <f t="shared" si="6"/>
        <v>-10600</v>
      </c>
      <c r="J70" s="10">
        <f t="shared" si="4"/>
        <v>54400</v>
      </c>
    </row>
    <row r="71" spans="1:10">
      <c r="A71" s="8">
        <v>45545</v>
      </c>
      <c r="B71" s="9" t="s">
        <v>8</v>
      </c>
      <c r="C71" s="9" t="s">
        <v>20</v>
      </c>
      <c r="D71" s="9">
        <v>54000</v>
      </c>
      <c r="E71" s="9">
        <v>110</v>
      </c>
      <c r="F71" s="9">
        <v>450</v>
      </c>
      <c r="G71" s="9">
        <v>0</v>
      </c>
      <c r="H71" s="9">
        <f t="shared" si="5"/>
        <v>0</v>
      </c>
      <c r="I71" s="7">
        <f t="shared" si="6"/>
        <v>4500</v>
      </c>
      <c r="J71" s="10">
        <f t="shared" si="4"/>
        <v>54000</v>
      </c>
    </row>
  </sheetData>
  <autoFilter ref="A1:L7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9"/>
  <sheetViews>
    <sheetView workbookViewId="0">
      <selection activeCell="D28" sqref="D28"/>
    </sheetView>
  </sheetViews>
  <sheetFormatPr defaultRowHeight="14.25"/>
  <cols>
    <col min="1" max="1" width="11.875" customWidth="1"/>
    <col min="2" max="4" width="14.375" customWidth="1"/>
    <col min="5" max="5" width="12.75" customWidth="1"/>
    <col min="6" max="6" width="13.75" bestFit="1" customWidth="1"/>
    <col min="8" max="8" width="17.875" customWidth="1"/>
    <col min="9" max="9" width="16.125" customWidth="1"/>
    <col min="10" max="10" width="5.875" customWidth="1"/>
    <col min="11" max="11" width="6.875" customWidth="1"/>
    <col min="12" max="12" width="5.25" customWidth="1"/>
    <col min="13" max="13" width="11.375" customWidth="1"/>
    <col min="14" max="14" width="19" bestFit="1" customWidth="1"/>
    <col min="15" max="15" width="17.875" bestFit="1" customWidth="1"/>
    <col min="16" max="16" width="19" bestFit="1" customWidth="1"/>
    <col min="17" max="17" width="23" bestFit="1" customWidth="1"/>
    <col min="18" max="18" width="24.125" bestFit="1" customWidth="1"/>
  </cols>
  <sheetData>
    <row r="1" spans="1:6" ht="17.25" thickBot="1">
      <c r="A1" s="87" t="s">
        <v>42</v>
      </c>
      <c r="B1" s="87"/>
      <c r="C1" s="87"/>
      <c r="D1" s="87"/>
      <c r="E1" s="87"/>
      <c r="F1" s="87"/>
    </row>
    <row r="2" spans="1:6" ht="23.25" customHeight="1" thickTop="1">
      <c r="A2" s="33" t="s">
        <v>54</v>
      </c>
    </row>
    <row r="3" spans="1:6" ht="21.75" customHeight="1">
      <c r="A3" s="34" t="s">
        <v>53</v>
      </c>
      <c r="B3" s="34" t="s">
        <v>2</v>
      </c>
      <c r="C3" s="36"/>
      <c r="D3" s="36"/>
      <c r="E3" s="36"/>
      <c r="F3" s="36"/>
    </row>
    <row r="4" spans="1:6" ht="23.25" customHeight="1">
      <c r="A4" s="35" t="s">
        <v>1</v>
      </c>
      <c r="B4" s="7" t="s">
        <v>9</v>
      </c>
      <c r="C4" s="7" t="s">
        <v>14</v>
      </c>
      <c r="D4" s="7" t="s">
        <v>17</v>
      </c>
      <c r="E4" s="7" t="s">
        <v>20</v>
      </c>
      <c r="F4" s="7" t="s">
        <v>39</v>
      </c>
    </row>
    <row r="5" spans="1:6">
      <c r="A5" s="37" t="s">
        <v>10</v>
      </c>
      <c r="B5" s="53">
        <v>227000</v>
      </c>
      <c r="C5" s="53">
        <v>156000</v>
      </c>
      <c r="D5" s="53">
        <v>168000</v>
      </c>
      <c r="E5" s="53"/>
      <c r="F5" s="53">
        <v>551000</v>
      </c>
    </row>
    <row r="6" spans="1:6">
      <c r="A6" s="37" t="s">
        <v>12</v>
      </c>
      <c r="B6" s="53">
        <v>420000</v>
      </c>
      <c r="C6" s="53">
        <v>491000</v>
      </c>
      <c r="D6" s="53">
        <v>444000</v>
      </c>
      <c r="E6" s="53"/>
      <c r="F6" s="53">
        <v>1355000</v>
      </c>
    </row>
    <row r="7" spans="1:6">
      <c r="A7" s="37" t="s">
        <v>8</v>
      </c>
      <c r="B7" s="53">
        <v>338000</v>
      </c>
      <c r="C7" s="53">
        <v>296000</v>
      </c>
      <c r="D7" s="53">
        <v>314000</v>
      </c>
      <c r="E7" s="53">
        <v>376000</v>
      </c>
      <c r="F7" s="53">
        <v>1324000</v>
      </c>
    </row>
    <row r="8" spans="1:6">
      <c r="A8" s="7" t="s">
        <v>39</v>
      </c>
      <c r="B8" s="53">
        <v>985000</v>
      </c>
      <c r="C8" s="53">
        <v>943000</v>
      </c>
      <c r="D8" s="53">
        <v>926000</v>
      </c>
      <c r="E8" s="53">
        <v>376000</v>
      </c>
      <c r="F8" s="53">
        <v>3230000</v>
      </c>
    </row>
    <row r="9" spans="1:6" ht="30.75" customHeight="1">
      <c r="A9" s="11"/>
      <c r="B9" s="12"/>
      <c r="C9" s="12"/>
      <c r="D9" s="12"/>
      <c r="E9" s="12"/>
      <c r="F9" s="12"/>
    </row>
    <row r="10" spans="1:6" ht="15">
      <c r="A10" s="33" t="s">
        <v>55</v>
      </c>
    </row>
    <row r="11" spans="1:6" ht="15">
      <c r="A11" s="46" t="s">
        <v>1</v>
      </c>
      <c r="B11" s="47" t="s">
        <v>58</v>
      </c>
    </row>
    <row r="12" spans="1:6">
      <c r="A12" s="45" t="s">
        <v>8</v>
      </c>
      <c r="B12" s="54">
        <f>AVERAGEIF(Data!B$2:B$71,A12,Data!I$2:I$71)</f>
        <v>3550</v>
      </c>
      <c r="C12" t="str">
        <f ca="1">_xlfn.FORMULATEXT(B12)</f>
        <v>=AVERAGEIF(Data!B$2:B$71,A12,Data!I$2:I$71)</v>
      </c>
    </row>
    <row r="13" spans="1:6">
      <c r="A13" s="45" t="s">
        <v>12</v>
      </c>
      <c r="B13" s="54">
        <f>AVERAGEIF(Data!B$2:B$71,A13,Data!I$2:I$71)</f>
        <v>-14872.380952380952</v>
      </c>
      <c r="C13" t="str">
        <f ca="1">_xlfn.FORMULATEXT(B13)</f>
        <v>=AVERAGEIF(Data!B$2:B$71,A13,Data!I$2:I$71)</v>
      </c>
    </row>
    <row r="14" spans="1:6">
      <c r="A14" s="45" t="s">
        <v>10</v>
      </c>
      <c r="B14" s="54">
        <f>AVERAGEIF(Data!B$2:B$71,A14,Data!I$2:I$71)</f>
        <v>-2284.7619047619046</v>
      </c>
      <c r="C14" t="str">
        <f ca="1">_xlfn.FORMULATEXT(B14)</f>
        <v>=AVERAGEIF(Data!B$2:B$71,A14,Data!I$2:I$71)</v>
      </c>
    </row>
    <row r="15" spans="1:6" ht="15">
      <c r="A15" s="48" t="s">
        <v>57</v>
      </c>
      <c r="B15" s="55">
        <f>SUM(B12:B14)</f>
        <v>-13607.142857142857</v>
      </c>
      <c r="C15" t="str">
        <f ca="1">_xlfn.FORMULATEXT(B15)</f>
        <v>=SUM(B12:B14)</v>
      </c>
    </row>
    <row r="16" spans="1:6" ht="31.5" customHeight="1">
      <c r="A16" s="43"/>
      <c r="B16" s="44"/>
    </row>
    <row r="17" spans="1:6" ht="15">
      <c r="A17" s="33" t="s">
        <v>59</v>
      </c>
      <c r="B17" s="44"/>
    </row>
    <row r="18" spans="1:6">
      <c r="A18" s="49" t="s">
        <v>60</v>
      </c>
      <c r="B18" s="49" t="s">
        <v>2</v>
      </c>
      <c r="C18" s="38"/>
      <c r="D18" s="38"/>
      <c r="E18" s="38"/>
      <c r="F18" s="38"/>
    </row>
    <row r="19" spans="1:6">
      <c r="A19" s="50" t="s">
        <v>1</v>
      </c>
      <c r="B19" s="39" t="s">
        <v>17</v>
      </c>
      <c r="C19" s="39" t="s">
        <v>9</v>
      </c>
      <c r="D19" s="39" t="s">
        <v>14</v>
      </c>
      <c r="E19" s="39" t="s">
        <v>20</v>
      </c>
      <c r="F19" s="39" t="s">
        <v>39</v>
      </c>
    </row>
    <row r="20" spans="1:6">
      <c r="A20" s="85" t="s">
        <v>8</v>
      </c>
      <c r="B20" s="53">
        <v>31400</v>
      </c>
      <c r="C20" s="53">
        <v>16900</v>
      </c>
      <c r="D20" s="53">
        <v>0</v>
      </c>
      <c r="E20" s="53">
        <v>0</v>
      </c>
      <c r="F20" s="53">
        <v>48300</v>
      </c>
    </row>
    <row r="21" spans="1:6">
      <c r="A21" s="85" t="s">
        <v>12</v>
      </c>
      <c r="B21" s="53">
        <v>66600</v>
      </c>
      <c r="C21" s="53">
        <v>50370</v>
      </c>
      <c r="D21" s="53">
        <v>105350</v>
      </c>
      <c r="E21" s="53"/>
      <c r="F21" s="53">
        <v>222320</v>
      </c>
    </row>
    <row r="22" spans="1:6">
      <c r="A22" s="85" t="s">
        <v>10</v>
      </c>
      <c r="B22" s="53">
        <v>7910</v>
      </c>
      <c r="C22" s="53">
        <v>19110</v>
      </c>
      <c r="D22" s="53">
        <v>9160</v>
      </c>
      <c r="E22" s="53"/>
      <c r="F22" s="53">
        <v>36180</v>
      </c>
    </row>
    <row r="23" spans="1:6">
      <c r="A23" s="39" t="s">
        <v>39</v>
      </c>
      <c r="B23" s="53">
        <v>105910</v>
      </c>
      <c r="C23" s="53">
        <v>86380</v>
      </c>
      <c r="D23" s="53">
        <v>114510</v>
      </c>
      <c r="E23" s="53">
        <v>0</v>
      </c>
      <c r="F23" s="53">
        <v>306800</v>
      </c>
    </row>
    <row r="24" spans="1:6" ht="29.25" customHeight="1"/>
    <row r="25" spans="1:6" ht="15">
      <c r="A25" s="51" t="s">
        <v>61</v>
      </c>
    </row>
    <row r="26" spans="1:6">
      <c r="A26" s="6" t="s">
        <v>1</v>
      </c>
      <c r="B26" s="10" t="s">
        <v>62</v>
      </c>
      <c r="C26" s="10" t="s">
        <v>63</v>
      </c>
    </row>
    <row r="27" spans="1:6">
      <c r="A27" s="25" t="s">
        <v>8</v>
      </c>
      <c r="B27" s="56">
        <v>1275700</v>
      </c>
      <c r="C27" s="52">
        <v>0.43640530925013682</v>
      </c>
    </row>
    <row r="28" spans="1:6">
      <c r="A28" s="25" t="s">
        <v>12</v>
      </c>
      <c r="B28" s="56">
        <v>1132680</v>
      </c>
      <c r="C28" s="52">
        <v>0.38747947454844006</v>
      </c>
    </row>
    <row r="29" spans="1:6">
      <c r="A29" s="25" t="s">
        <v>10</v>
      </c>
      <c r="B29" s="56">
        <v>514820</v>
      </c>
      <c r="C29" s="52">
        <v>0.17611521620142309</v>
      </c>
    </row>
  </sheetData>
  <mergeCells count="1">
    <mergeCell ref="A1:F1"/>
  </mergeCells>
  <conditionalFormatting pivot="1" sqref="B8:E8">
    <cfRule type="cellIs" dxfId="120" priority="12" operator="greaterThan">
      <formula>"Max($B$7:$E$7)"</formula>
    </cfRule>
  </conditionalFormatting>
  <conditionalFormatting pivot="1" sqref="B8:E8">
    <cfRule type="cellIs" dxfId="119" priority="8" operator="equal">
      <formula>MAX($B$8:$E$8)</formula>
    </cfRule>
  </conditionalFormatting>
  <conditionalFormatting pivot="1" sqref="F5:F7">
    <cfRule type="cellIs" dxfId="118" priority="5" operator="equal">
      <formula>"max($F$5:$F$7)"</formula>
    </cfRule>
  </conditionalFormatting>
  <conditionalFormatting pivot="1" sqref="F5:F7">
    <cfRule type="cellIs" dxfId="117" priority="4" operator="equal">
      <formula>MAX($F$5:$F$7)</formula>
    </cfRule>
  </conditionalFormatting>
  <conditionalFormatting pivot="1" sqref="B27:B29">
    <cfRule type="cellIs" dxfId="116" priority="1" operator="equal">
      <formula>MAX($B$27:$B$29)</formula>
    </cfRule>
  </conditionalFormatting>
  <pageMargins left="0.7" right="0.7" top="0.75" bottom="0.75" header="0.3" footer="0.3"/>
  <pageSetup paperSize="9" orientation="portrait" r:id="rId4"/>
  <tableParts count="1">
    <tablePart r:id="rId5"/>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4"/>
  <sheetViews>
    <sheetView workbookViewId="0">
      <selection activeCell="C41" sqref="C41"/>
    </sheetView>
  </sheetViews>
  <sheetFormatPr defaultRowHeight="14.25"/>
  <cols>
    <col min="1" max="1" width="13.125" customWidth="1"/>
    <col min="2" max="2" width="15.25" customWidth="1"/>
    <col min="3" max="3" width="14.75" customWidth="1"/>
    <col min="4" max="4" width="16.125" customWidth="1"/>
    <col min="5" max="5" width="11.375" customWidth="1"/>
    <col min="6" max="6" width="15.25" bestFit="1" customWidth="1"/>
    <col min="7" max="7" width="14.75" customWidth="1"/>
    <col min="8" max="8" width="20.375" bestFit="1" customWidth="1"/>
    <col min="9" max="9" width="19.875" bestFit="1" customWidth="1"/>
  </cols>
  <sheetData>
    <row r="1" spans="1:8" ht="17.25" thickBot="1">
      <c r="A1" s="87" t="s">
        <v>64</v>
      </c>
      <c r="B1" s="87"/>
      <c r="C1" s="87"/>
      <c r="D1" s="87"/>
      <c r="E1" s="87"/>
      <c r="F1" s="87"/>
    </row>
    <row r="2" spans="1:8" ht="15" thickTop="1">
      <c r="C2" s="18"/>
      <c r="D2" s="18"/>
      <c r="E2" s="18"/>
    </row>
    <row r="3" spans="1:8" ht="15">
      <c r="A3" s="51" t="s">
        <v>65</v>
      </c>
      <c r="C3" s="18"/>
      <c r="D3" s="18"/>
      <c r="E3" s="18"/>
    </row>
    <row r="4" spans="1:8" ht="15">
      <c r="A4" s="60" t="s">
        <v>1</v>
      </c>
      <c r="B4" s="61" t="s">
        <v>45</v>
      </c>
      <c r="C4" s="61" t="s">
        <v>46</v>
      </c>
      <c r="D4" s="62" t="s">
        <v>47</v>
      </c>
      <c r="E4" s="18"/>
      <c r="G4" s="3" t="s">
        <v>40</v>
      </c>
      <c r="H4" s="3" t="s">
        <v>38</v>
      </c>
    </row>
    <row r="5" spans="1:8">
      <c r="A5" s="58" t="s">
        <v>8</v>
      </c>
      <c r="B5" s="57">
        <f>GETPIVOTDATA("Sales ($)",$G$4,"Product","Laptop","Quarters",3)</f>
        <v>1324000</v>
      </c>
      <c r="C5" s="20">
        <v>10</v>
      </c>
      <c r="D5" s="59">
        <f>B5+(B5*$C$5/100)</f>
        <v>1456400</v>
      </c>
      <c r="G5" s="3" t="s">
        <v>1</v>
      </c>
      <c r="H5" t="s">
        <v>44</v>
      </c>
    </row>
    <row r="6" spans="1:8">
      <c r="A6" s="58" t="s">
        <v>12</v>
      </c>
      <c r="B6" s="57">
        <f>GETPIVOTDATA("Sales ($)",$G$4,"Product","Smartphone","Quarters",3)</f>
        <v>1355000</v>
      </c>
      <c r="C6" s="20">
        <v>15</v>
      </c>
      <c r="D6" s="59">
        <f>B6+(B6*$C$6/100)</f>
        <v>1558250</v>
      </c>
      <c r="G6" s="5" t="s">
        <v>8</v>
      </c>
      <c r="H6" s="4">
        <v>1324000</v>
      </c>
    </row>
    <row r="7" spans="1:8">
      <c r="A7" s="58" t="s">
        <v>10</v>
      </c>
      <c r="B7" s="57">
        <f>GETPIVOTDATA("Sales ($)",$G$4,"Product","Tablet","Quarters",3)</f>
        <v>551000</v>
      </c>
      <c r="C7" s="20">
        <v>5</v>
      </c>
      <c r="D7" s="59">
        <f>B7+(B7*$C$7/100)</f>
        <v>578550</v>
      </c>
      <c r="G7" s="5" t="s">
        <v>12</v>
      </c>
      <c r="H7" s="4">
        <v>1355000</v>
      </c>
    </row>
    <row r="8" spans="1:8" ht="15">
      <c r="A8" s="63" t="s">
        <v>66</v>
      </c>
      <c r="B8" s="64">
        <f>SUM(B5:B7)</f>
        <v>3230000</v>
      </c>
      <c r="C8" s="65"/>
      <c r="D8" s="66">
        <f>SUM(D5:D7)</f>
        <v>3593200</v>
      </c>
      <c r="G8" s="5" t="s">
        <v>10</v>
      </c>
      <c r="H8" s="4">
        <v>551000</v>
      </c>
    </row>
    <row r="11" spans="1:8" ht="17.25" thickBot="1">
      <c r="A11" s="87" t="s">
        <v>68</v>
      </c>
      <c r="B11" s="87"/>
      <c r="C11" s="87"/>
      <c r="D11" s="87"/>
      <c r="E11" s="87"/>
      <c r="F11" s="87"/>
    </row>
    <row r="12" spans="1:8" ht="15.75" thickTop="1">
      <c r="A12" s="51"/>
    </row>
    <row r="14" spans="1:8" ht="15">
      <c r="A14" s="88" t="s">
        <v>69</v>
      </c>
      <c r="B14" s="88"/>
      <c r="C14" s="88"/>
      <c r="D14" s="67">
        <f>CORREL(Data!G:G,Data!J:J)</f>
        <v>0.36049959608277832</v>
      </c>
      <c r="E14" t="str">
        <f ca="1">_xlfn.FORMULATEXT(D14)</f>
        <v>=CORREL(Data!G:G,Data!J:J)</v>
      </c>
    </row>
    <row r="30" spans="1:5" ht="15">
      <c r="A30" s="86" t="s">
        <v>74</v>
      </c>
      <c r="E30" s="84"/>
    </row>
    <row r="31" spans="1:5">
      <c r="A31" s="3" t="s">
        <v>41</v>
      </c>
      <c r="B31" t="s">
        <v>40</v>
      </c>
      <c r="C31" t="s">
        <v>52</v>
      </c>
    </row>
    <row r="32" spans="1:5">
      <c r="A32" s="5">
        <v>0</v>
      </c>
      <c r="B32" s="4">
        <v>672000</v>
      </c>
      <c r="C32" s="4">
        <v>78450</v>
      </c>
    </row>
    <row r="33" spans="1:3">
      <c r="A33" s="5">
        <v>4</v>
      </c>
      <c r="B33" s="4">
        <v>49000</v>
      </c>
      <c r="C33" s="4">
        <v>-3760</v>
      </c>
    </row>
    <row r="34" spans="1:3">
      <c r="A34" s="5">
        <v>5</v>
      </c>
      <c r="B34" s="4">
        <v>477000</v>
      </c>
      <c r="C34" s="4">
        <v>12250</v>
      </c>
    </row>
    <row r="35" spans="1:3">
      <c r="A35" s="5">
        <v>6</v>
      </c>
      <c r="B35" s="4">
        <v>136000</v>
      </c>
      <c r="C35" s="4">
        <v>-8160</v>
      </c>
    </row>
    <row r="36" spans="1:3">
      <c r="A36" s="5">
        <v>7</v>
      </c>
      <c r="B36" s="4">
        <v>66000</v>
      </c>
      <c r="C36" s="4">
        <v>-6620</v>
      </c>
    </row>
    <row r="37" spans="1:3">
      <c r="A37" s="5">
        <v>8</v>
      </c>
      <c r="B37" s="4">
        <v>64000</v>
      </c>
      <c r="C37" s="4">
        <v>-4320</v>
      </c>
    </row>
    <row r="38" spans="1:3">
      <c r="A38" s="5">
        <v>9</v>
      </c>
      <c r="B38" s="4">
        <v>33000</v>
      </c>
      <c r="C38" s="4">
        <v>-5970</v>
      </c>
    </row>
    <row r="39" spans="1:3">
      <c r="A39" s="5">
        <v>10</v>
      </c>
      <c r="B39" s="4">
        <v>558000</v>
      </c>
      <c r="C39" s="4">
        <v>-73450</v>
      </c>
    </row>
    <row r="40" spans="1:3">
      <c r="A40" s="5">
        <v>12</v>
      </c>
      <c r="B40" s="4">
        <v>121000</v>
      </c>
      <c r="C40" s="4">
        <v>-41020</v>
      </c>
    </row>
    <row r="41" spans="1:3">
      <c r="A41" s="5">
        <v>15</v>
      </c>
      <c r="B41" s="4">
        <v>563000</v>
      </c>
      <c r="C41" s="4">
        <v>-148950</v>
      </c>
    </row>
    <row r="42" spans="1:3">
      <c r="A42" s="5">
        <v>20</v>
      </c>
      <c r="B42" s="4">
        <v>348000</v>
      </c>
      <c r="C42" s="4">
        <v>-34100</v>
      </c>
    </row>
    <row r="43" spans="1:3">
      <c r="A43" s="5">
        <v>25</v>
      </c>
      <c r="B43" s="4">
        <v>143000</v>
      </c>
      <c r="C43" s="4">
        <v>-25250</v>
      </c>
    </row>
    <row r="44" spans="1:3">
      <c r="A44" s="5" t="s">
        <v>39</v>
      </c>
      <c r="B44" s="4">
        <v>3230000</v>
      </c>
      <c r="C44" s="4">
        <v>-260900</v>
      </c>
    </row>
  </sheetData>
  <mergeCells count="3">
    <mergeCell ref="A1:F1"/>
    <mergeCell ref="A11:F11"/>
    <mergeCell ref="A14:C14"/>
  </mergeCells>
  <pageMargins left="0.7" right="0.7" top="0.75" bottom="0.75" header="0.3" footer="0.3"/>
  <drawing r:id="rId3"/>
  <tableParts count="1">
    <tablePart r:id="rId4"/>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4"/>
  <sheetViews>
    <sheetView workbookViewId="0">
      <selection activeCell="H21" sqref="H21:I28"/>
    </sheetView>
  </sheetViews>
  <sheetFormatPr defaultRowHeight="14.25"/>
  <cols>
    <col min="1" max="1" width="15.25" customWidth="1"/>
    <col min="2" max="2" width="16.125" customWidth="1"/>
    <col min="3" max="3" width="11.625" customWidth="1"/>
    <col min="4" max="4" width="6.875" customWidth="1"/>
    <col min="5" max="5" width="11.375" bestFit="1" customWidth="1"/>
    <col min="8" max="8" width="15.25" customWidth="1"/>
    <col min="9" max="9" width="16.125" bestFit="1" customWidth="1"/>
    <col min="10" max="10" width="11.375" bestFit="1" customWidth="1"/>
  </cols>
  <sheetData>
    <row r="1" spans="1:13" ht="17.25" thickBot="1">
      <c r="A1" s="87" t="s">
        <v>67</v>
      </c>
      <c r="B1" s="87"/>
      <c r="C1" s="87"/>
      <c r="D1" s="87"/>
      <c r="E1" s="87"/>
      <c r="F1" s="87"/>
      <c r="G1" s="87"/>
      <c r="H1" s="87"/>
      <c r="I1" s="87"/>
      <c r="J1" s="87"/>
      <c r="K1" s="87"/>
      <c r="L1" s="87"/>
      <c r="M1" s="87"/>
    </row>
    <row r="2" spans="1:13" ht="15.75" thickTop="1">
      <c r="A2" s="84" t="s">
        <v>72</v>
      </c>
      <c r="G2" s="84" t="s">
        <v>73</v>
      </c>
    </row>
    <row r="21" spans="1:9">
      <c r="A21" s="3" t="s">
        <v>40</v>
      </c>
      <c r="B21" s="3" t="s">
        <v>38</v>
      </c>
      <c r="H21" s="3" t="s">
        <v>40</v>
      </c>
      <c r="I21" s="3" t="s">
        <v>38</v>
      </c>
    </row>
    <row r="22" spans="1:9">
      <c r="A22" s="3" t="s">
        <v>41</v>
      </c>
      <c r="B22" t="s">
        <v>8</v>
      </c>
      <c r="C22" t="s">
        <v>12</v>
      </c>
      <c r="D22" t="s">
        <v>10</v>
      </c>
      <c r="E22" t="s">
        <v>39</v>
      </c>
      <c r="H22" s="3" t="s">
        <v>41</v>
      </c>
      <c r="I22" t="s">
        <v>12</v>
      </c>
    </row>
    <row r="23" spans="1:9">
      <c r="A23" s="17" t="s">
        <v>48</v>
      </c>
      <c r="B23" s="4">
        <v>564000</v>
      </c>
      <c r="C23" s="4">
        <v>583000</v>
      </c>
      <c r="D23" s="4">
        <v>228000</v>
      </c>
      <c r="E23" s="4">
        <v>1375000</v>
      </c>
      <c r="H23" s="17">
        <v>45476</v>
      </c>
      <c r="I23" s="4">
        <v>60000</v>
      </c>
    </row>
    <row r="24" spans="1:9">
      <c r="A24" s="17" t="s">
        <v>49</v>
      </c>
      <c r="B24" s="4">
        <v>571000</v>
      </c>
      <c r="C24" s="4">
        <v>581000</v>
      </c>
      <c r="D24" s="4">
        <v>242000</v>
      </c>
      <c r="E24" s="4">
        <v>1394000</v>
      </c>
      <c r="H24" s="17">
        <v>45479</v>
      </c>
      <c r="I24" s="4">
        <v>70000</v>
      </c>
    </row>
    <row r="25" spans="1:9">
      <c r="A25" s="17" t="s">
        <v>50</v>
      </c>
      <c r="B25" s="4">
        <v>189000</v>
      </c>
      <c r="C25" s="4">
        <v>191000</v>
      </c>
      <c r="D25" s="4">
        <v>81000</v>
      </c>
      <c r="E25" s="4">
        <v>461000</v>
      </c>
      <c r="H25" s="17">
        <v>45482</v>
      </c>
      <c r="I25" s="4">
        <v>65000</v>
      </c>
    </row>
    <row r="26" spans="1:9">
      <c r="A26" s="17" t="s">
        <v>39</v>
      </c>
      <c r="B26" s="4">
        <v>1324000</v>
      </c>
      <c r="C26" s="4">
        <v>1355000</v>
      </c>
      <c r="D26" s="4">
        <v>551000</v>
      </c>
      <c r="E26" s="4">
        <v>3230000</v>
      </c>
      <c r="H26" s="17">
        <v>45486</v>
      </c>
      <c r="I26" s="4">
        <v>59000</v>
      </c>
    </row>
    <row r="27" spans="1:9">
      <c r="H27" s="17">
        <v>45489</v>
      </c>
      <c r="I27" s="4">
        <v>71000</v>
      </c>
    </row>
    <row r="28" spans="1:9">
      <c r="H28" s="17">
        <v>45492</v>
      </c>
      <c r="I28" s="4">
        <v>64000</v>
      </c>
    </row>
    <row r="29" spans="1:9">
      <c r="H29" s="17">
        <v>45496</v>
      </c>
      <c r="I29" s="4">
        <v>62000</v>
      </c>
    </row>
    <row r="30" spans="1:9">
      <c r="H30" s="17">
        <v>45499</v>
      </c>
      <c r="I30" s="4">
        <v>69000</v>
      </c>
    </row>
    <row r="31" spans="1:9">
      <c r="H31" s="17">
        <v>45502</v>
      </c>
      <c r="I31" s="4">
        <v>63000</v>
      </c>
    </row>
    <row r="32" spans="1:9">
      <c r="H32" s="17">
        <v>45507</v>
      </c>
      <c r="I32" s="4">
        <v>58000</v>
      </c>
    </row>
    <row r="33" spans="8:9">
      <c r="H33" s="17">
        <v>45510</v>
      </c>
      <c r="I33" s="4">
        <v>72000</v>
      </c>
    </row>
    <row r="34" spans="8:9">
      <c r="H34" s="17">
        <v>45513</v>
      </c>
      <c r="I34" s="4">
        <v>61000</v>
      </c>
    </row>
    <row r="35" spans="8:9">
      <c r="H35" s="17">
        <v>45517</v>
      </c>
      <c r="I35" s="4">
        <v>60000</v>
      </c>
    </row>
    <row r="36" spans="8:9">
      <c r="H36" s="17">
        <v>45520</v>
      </c>
      <c r="I36" s="4">
        <v>70000</v>
      </c>
    </row>
    <row r="37" spans="8:9">
      <c r="H37" s="17">
        <v>45523</v>
      </c>
      <c r="I37" s="4">
        <v>64000</v>
      </c>
    </row>
    <row r="38" spans="8:9">
      <c r="H38" s="17">
        <v>45527</v>
      </c>
      <c r="I38" s="4">
        <v>62000</v>
      </c>
    </row>
    <row r="39" spans="8:9">
      <c r="H39" s="17">
        <v>45530</v>
      </c>
      <c r="I39" s="4">
        <v>71000</v>
      </c>
    </row>
    <row r="40" spans="8:9">
      <c r="H40" s="17">
        <v>45533</v>
      </c>
      <c r="I40" s="4">
        <v>63000</v>
      </c>
    </row>
    <row r="41" spans="8:9">
      <c r="H41" s="17">
        <v>45538</v>
      </c>
      <c r="I41" s="4">
        <v>59000</v>
      </c>
    </row>
    <row r="42" spans="8:9">
      <c r="H42" s="17">
        <v>45541</v>
      </c>
      <c r="I42" s="4">
        <v>68000</v>
      </c>
    </row>
    <row r="43" spans="8:9">
      <c r="H43" s="17">
        <v>45544</v>
      </c>
      <c r="I43" s="4">
        <v>64000</v>
      </c>
    </row>
    <row r="44" spans="8:9">
      <c r="H44" s="17" t="s">
        <v>39</v>
      </c>
      <c r="I44" s="4">
        <v>1355000</v>
      </c>
    </row>
  </sheetData>
  <mergeCells count="1">
    <mergeCell ref="A1:M1"/>
  </mergeCells>
  <pageMargins left="0.7" right="0.7" top="0.75" bottom="0.75" header="0.3" footer="0.3"/>
  <pageSetup paperSize="9" orientation="portrait" r:id="rId3"/>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7"/>
  <sheetViews>
    <sheetView showGridLines="0" tabSelected="1" showRuler="0" topLeftCell="A2" zoomScale="115" zoomScaleNormal="115" workbookViewId="0">
      <selection activeCell="H44" sqref="H44"/>
    </sheetView>
  </sheetViews>
  <sheetFormatPr defaultRowHeight="14.25"/>
  <cols>
    <col min="1" max="1" width="13" customWidth="1"/>
    <col min="2" max="2" width="7.75" customWidth="1"/>
    <col min="3" max="3" width="9.625" customWidth="1"/>
    <col min="4" max="4" width="6.125" bestFit="1" customWidth="1"/>
    <col min="5" max="5" width="12.5" customWidth="1"/>
    <col min="6" max="6" width="7.75" customWidth="1"/>
    <col min="7" max="7" width="10.625" customWidth="1"/>
    <col min="8" max="8" width="9.875" customWidth="1"/>
    <col min="9" max="9" width="19.875" customWidth="1"/>
    <col min="10" max="11" width="6.875" customWidth="1"/>
    <col min="12" max="12" width="11.5" customWidth="1"/>
    <col min="13" max="13" width="11.375" customWidth="1"/>
    <col min="14" max="18" width="5.875" customWidth="1"/>
    <col min="19" max="19" width="6.875" customWidth="1"/>
    <col min="20" max="36" width="5.875" customWidth="1"/>
    <col min="37" max="37" width="6.875" customWidth="1"/>
    <col min="38" max="38" width="5.875" customWidth="1"/>
    <col min="39" max="41" width="6.875" customWidth="1"/>
    <col min="42" max="42" width="5.875" customWidth="1"/>
    <col min="43" max="43" width="6.875" customWidth="1"/>
    <col min="44" max="46" width="5.875" customWidth="1"/>
    <col min="47" max="47" width="6.875" customWidth="1"/>
    <col min="48" max="48" width="5.875" customWidth="1"/>
    <col min="49" max="49" width="11.375" bestFit="1" customWidth="1"/>
  </cols>
  <sheetData>
    <row r="1" spans="1:8" ht="82.5" customHeight="1" thickBot="1">
      <c r="A1" s="93" t="s">
        <v>51</v>
      </c>
      <c r="B1" s="94"/>
      <c r="C1" s="94"/>
      <c r="D1" s="94"/>
      <c r="E1" s="94"/>
      <c r="F1" s="94"/>
      <c r="G1" s="94"/>
      <c r="H1" s="95"/>
    </row>
    <row r="2" spans="1:8" ht="25.5" customHeight="1">
      <c r="A2" s="108" t="s">
        <v>53</v>
      </c>
      <c r="B2" s="109"/>
      <c r="C2" s="110"/>
      <c r="D2" s="111" t="s">
        <v>70</v>
      </c>
      <c r="E2" s="112"/>
      <c r="F2" s="113"/>
      <c r="G2" s="114" t="s">
        <v>71</v>
      </c>
      <c r="H2" s="115"/>
    </row>
    <row r="3" spans="1:8" ht="14.25" customHeight="1">
      <c r="A3" s="102">
        <f>SUM(Data!D2:D71)</f>
        <v>3230000</v>
      </c>
      <c r="B3" s="103"/>
      <c r="C3" s="104"/>
      <c r="D3" s="96">
        <f>SUM(Data!I2:I71)</f>
        <v>-260900</v>
      </c>
      <c r="E3" s="97"/>
      <c r="F3" s="98"/>
      <c r="G3" s="89">
        <f>AVERAGE(Data!G2:G71)</f>
        <v>8.242857142857142</v>
      </c>
      <c r="H3" s="90"/>
    </row>
    <row r="4" spans="1:8" ht="14.25" customHeight="1">
      <c r="A4" s="102"/>
      <c r="B4" s="103"/>
      <c r="C4" s="104"/>
      <c r="D4" s="96"/>
      <c r="E4" s="97"/>
      <c r="F4" s="98"/>
      <c r="G4" s="89"/>
      <c r="H4" s="90"/>
    </row>
    <row r="5" spans="1:8" ht="14.25" customHeight="1" thickBot="1">
      <c r="A5" s="105"/>
      <c r="B5" s="106"/>
      <c r="C5" s="107"/>
      <c r="D5" s="99"/>
      <c r="E5" s="100"/>
      <c r="F5" s="101"/>
      <c r="G5" s="91"/>
      <c r="H5" s="92"/>
    </row>
    <row r="6" spans="1:8" ht="14.25" customHeight="1">
      <c r="A6" s="31"/>
      <c r="B6" s="69"/>
      <c r="C6" s="69"/>
      <c r="D6" s="69"/>
      <c r="E6" s="69"/>
      <c r="F6" s="69"/>
      <c r="G6" s="69"/>
      <c r="H6" s="70"/>
    </row>
    <row r="7" spans="1:8" ht="14.25" customHeight="1">
      <c r="A7" s="27"/>
      <c r="B7" s="28"/>
      <c r="C7" s="28"/>
      <c r="D7" s="28"/>
      <c r="E7" s="28"/>
      <c r="F7" s="28"/>
      <c r="G7" s="28"/>
      <c r="H7" s="71"/>
    </row>
    <row r="8" spans="1:8" ht="15" customHeight="1">
      <c r="A8" s="27"/>
      <c r="B8" s="28"/>
      <c r="C8" s="29"/>
      <c r="D8" s="28"/>
      <c r="E8" s="28"/>
      <c r="F8" s="28"/>
      <c r="G8" s="28"/>
      <c r="H8" s="71"/>
    </row>
    <row r="9" spans="1:8">
      <c r="A9" s="27"/>
      <c r="B9" s="28"/>
      <c r="C9" s="28"/>
      <c r="D9" s="28"/>
      <c r="E9" s="28"/>
      <c r="F9" s="28"/>
      <c r="G9" s="28"/>
      <c r="H9" s="71"/>
    </row>
    <row r="10" spans="1:8" ht="14.25" customHeight="1">
      <c r="A10" s="27"/>
      <c r="B10" s="28"/>
      <c r="C10" s="28"/>
      <c r="D10" s="28"/>
      <c r="E10" s="28"/>
      <c r="F10" s="28"/>
      <c r="G10" s="28"/>
      <c r="H10" s="71"/>
    </row>
    <row r="11" spans="1:8" ht="15" customHeight="1">
      <c r="A11" s="27"/>
      <c r="B11" s="28"/>
      <c r="C11" s="28"/>
      <c r="D11" s="28"/>
      <c r="E11" s="28"/>
      <c r="F11" s="28"/>
      <c r="G11" s="28"/>
      <c r="H11" s="71"/>
    </row>
    <row r="12" spans="1:8">
      <c r="A12" s="27"/>
      <c r="B12" s="28"/>
      <c r="C12" s="28"/>
      <c r="D12" s="28"/>
      <c r="E12" s="28"/>
      <c r="F12" s="28"/>
      <c r="G12" s="28"/>
      <c r="H12" s="71"/>
    </row>
    <row r="13" spans="1:8">
      <c r="A13" s="27"/>
      <c r="B13" s="28"/>
      <c r="C13" s="28"/>
      <c r="D13" s="28"/>
      <c r="E13" s="28"/>
      <c r="F13" s="28"/>
      <c r="G13" s="28"/>
      <c r="H13" s="71"/>
    </row>
    <row r="14" spans="1:8">
      <c r="A14" s="27"/>
      <c r="B14" s="28"/>
      <c r="C14" s="28"/>
      <c r="D14" s="28"/>
      <c r="E14" s="28"/>
      <c r="F14" s="28"/>
      <c r="G14" s="28"/>
      <c r="H14" s="71"/>
    </row>
    <row r="15" spans="1:8">
      <c r="A15" s="27"/>
      <c r="B15" s="28"/>
      <c r="C15" s="28"/>
      <c r="D15" s="28"/>
      <c r="E15" s="28"/>
      <c r="F15" s="28"/>
      <c r="G15" s="28"/>
      <c r="H15" s="71"/>
    </row>
    <row r="16" spans="1:8">
      <c r="A16" s="27"/>
      <c r="B16" s="28"/>
      <c r="C16" s="28"/>
      <c r="D16" s="28"/>
      <c r="E16" s="28"/>
      <c r="F16" s="28"/>
      <c r="G16" s="28"/>
      <c r="H16" s="71"/>
    </row>
    <row r="17" spans="1:8">
      <c r="A17" s="27"/>
      <c r="B17" s="28"/>
      <c r="C17" s="28"/>
      <c r="D17" s="28"/>
      <c r="E17" s="28"/>
      <c r="F17" s="28"/>
      <c r="G17" s="28"/>
      <c r="H17" s="71"/>
    </row>
    <row r="18" spans="1:8">
      <c r="A18" s="27"/>
      <c r="B18" s="28"/>
      <c r="C18" s="28"/>
      <c r="D18" s="28"/>
      <c r="E18" s="28"/>
      <c r="F18" s="28"/>
      <c r="G18" s="28"/>
      <c r="H18" s="71"/>
    </row>
    <row r="19" spans="1:8">
      <c r="A19" s="27"/>
      <c r="B19" s="28"/>
      <c r="C19" s="28"/>
      <c r="D19" s="28"/>
      <c r="E19" s="28"/>
      <c r="F19" s="28"/>
      <c r="G19" s="28"/>
      <c r="H19" s="71"/>
    </row>
    <row r="20" spans="1:8">
      <c r="A20" s="27"/>
      <c r="B20" s="28"/>
      <c r="C20" s="28"/>
      <c r="D20" s="28"/>
      <c r="E20" s="28"/>
      <c r="F20" s="28"/>
      <c r="G20" s="28"/>
      <c r="H20" s="71"/>
    </row>
    <row r="21" spans="1:8">
      <c r="A21" s="27"/>
      <c r="B21" s="28"/>
      <c r="C21" s="28"/>
      <c r="D21" s="28"/>
      <c r="E21" s="28"/>
      <c r="F21" s="28"/>
      <c r="G21" s="28"/>
      <c r="H21" s="71"/>
    </row>
    <row r="22" spans="1:8">
      <c r="A22" s="27"/>
      <c r="B22" s="28"/>
      <c r="C22" s="28"/>
      <c r="D22" s="28"/>
      <c r="E22" s="28"/>
      <c r="F22" s="28"/>
      <c r="G22" s="28"/>
      <c r="H22" s="71"/>
    </row>
    <row r="23" spans="1:8">
      <c r="A23" s="22"/>
      <c r="B23" s="18"/>
      <c r="C23" s="18"/>
      <c r="D23" s="18"/>
      <c r="E23" s="18"/>
      <c r="F23" s="18"/>
      <c r="G23" s="18"/>
      <c r="H23" s="23"/>
    </row>
    <row r="24" spans="1:8">
      <c r="A24" s="22"/>
      <c r="B24" s="18"/>
      <c r="C24" s="18"/>
      <c r="D24" s="18"/>
      <c r="E24" s="18"/>
      <c r="F24" s="68"/>
      <c r="G24" s="19"/>
      <c r="H24" s="23"/>
    </row>
    <row r="25" spans="1:8">
      <c r="A25" s="22"/>
      <c r="B25" s="18"/>
      <c r="C25" s="18"/>
      <c r="D25" s="18"/>
      <c r="E25" s="18"/>
      <c r="F25" s="68"/>
      <c r="G25" s="19"/>
      <c r="H25" s="23"/>
    </row>
    <row r="26" spans="1:8">
      <c r="A26" s="22"/>
      <c r="B26" s="18"/>
      <c r="C26" s="18"/>
      <c r="D26" s="18"/>
      <c r="E26" s="18"/>
      <c r="F26" s="68"/>
      <c r="G26" s="19"/>
      <c r="H26" s="23"/>
    </row>
    <row r="27" spans="1:8">
      <c r="A27" s="22"/>
      <c r="B27" s="18"/>
      <c r="C27" s="18"/>
      <c r="D27" s="18"/>
      <c r="E27" s="18"/>
      <c r="F27" s="68"/>
      <c r="G27" s="19"/>
      <c r="H27" s="23"/>
    </row>
    <row r="28" spans="1:8">
      <c r="A28" s="22"/>
      <c r="B28" s="18"/>
      <c r="C28" s="18"/>
      <c r="D28" s="18"/>
      <c r="E28" s="18"/>
      <c r="F28" s="18"/>
      <c r="G28" s="18"/>
      <c r="H28" s="23"/>
    </row>
    <row r="29" spans="1:8">
      <c r="A29" s="22"/>
      <c r="B29" s="18"/>
      <c r="C29" s="18"/>
      <c r="D29" s="18"/>
      <c r="E29" s="18"/>
      <c r="F29" s="18"/>
      <c r="G29" s="18"/>
      <c r="H29" s="23"/>
    </row>
    <row r="30" spans="1:8">
      <c r="A30" s="22"/>
      <c r="B30" s="18"/>
      <c r="C30" s="18"/>
      <c r="D30" s="18"/>
      <c r="E30" s="18"/>
      <c r="F30" s="18"/>
      <c r="G30" s="18"/>
      <c r="H30" s="23"/>
    </row>
    <row r="31" spans="1:8">
      <c r="A31" s="22"/>
      <c r="B31" s="18"/>
      <c r="C31" s="18"/>
      <c r="D31" s="18"/>
      <c r="E31" s="18"/>
      <c r="F31" s="18"/>
      <c r="G31" s="18"/>
      <c r="H31" s="23"/>
    </row>
    <row r="32" spans="1:8">
      <c r="A32" s="22"/>
      <c r="B32" s="18"/>
      <c r="C32" s="18"/>
      <c r="D32" s="18"/>
      <c r="E32" s="18"/>
      <c r="F32" s="18"/>
      <c r="G32" s="18"/>
      <c r="H32" s="23"/>
    </row>
    <row r="33" spans="1:8">
      <c r="A33" s="22"/>
      <c r="B33" s="18"/>
      <c r="C33" s="18"/>
      <c r="D33" s="18"/>
      <c r="E33" s="18"/>
      <c r="F33" s="18"/>
      <c r="G33" s="18"/>
      <c r="H33" s="23"/>
    </row>
    <row r="34" spans="1:8">
      <c r="A34" s="22"/>
      <c r="B34" s="18"/>
      <c r="C34" s="18"/>
      <c r="D34" s="18"/>
      <c r="E34" s="18"/>
      <c r="F34" s="18"/>
      <c r="G34" s="18"/>
      <c r="H34" s="23"/>
    </row>
    <row r="35" spans="1:8">
      <c r="A35" s="22"/>
      <c r="B35" s="18"/>
      <c r="C35" s="18"/>
      <c r="D35" s="18"/>
      <c r="E35" s="18"/>
      <c r="F35" s="18"/>
      <c r="G35" s="18"/>
      <c r="H35" s="23"/>
    </row>
    <row r="36" spans="1:8">
      <c r="A36" s="22"/>
      <c r="B36" s="18"/>
      <c r="C36" s="18"/>
      <c r="D36" s="18"/>
      <c r="E36" s="18"/>
      <c r="F36" s="18"/>
      <c r="G36" s="18"/>
      <c r="H36" s="23"/>
    </row>
    <row r="37" spans="1:8">
      <c r="A37" s="22"/>
      <c r="B37" s="18"/>
      <c r="C37" s="18"/>
      <c r="D37" s="18"/>
      <c r="E37" s="18"/>
      <c r="F37" s="18"/>
      <c r="G37" s="18"/>
      <c r="H37" s="23"/>
    </row>
    <row r="38" spans="1:8" ht="15" thickBot="1">
      <c r="A38" s="30"/>
      <c r="B38" s="26"/>
      <c r="C38" s="26"/>
      <c r="D38" s="26"/>
      <c r="E38" s="26"/>
      <c r="F38" s="26"/>
      <c r="G38" s="26"/>
      <c r="H38" s="24"/>
    </row>
    <row r="39" spans="1:8">
      <c r="A39" s="22"/>
      <c r="B39" s="18"/>
      <c r="C39" s="18"/>
      <c r="D39" s="18"/>
      <c r="E39" s="18"/>
      <c r="F39" s="18"/>
      <c r="G39" s="18"/>
      <c r="H39" s="23"/>
    </row>
    <row r="40" spans="1:8">
      <c r="A40" s="22"/>
      <c r="B40" s="18"/>
      <c r="C40" s="72" t="s">
        <v>40</v>
      </c>
      <c r="D40" s="42" t="s">
        <v>2</v>
      </c>
      <c r="E40" s="41"/>
      <c r="F40" s="73"/>
      <c r="H40" s="23"/>
    </row>
    <row r="41" spans="1:8" ht="15" thickBot="1">
      <c r="A41" s="22"/>
      <c r="B41" s="18"/>
      <c r="C41" s="72" t="s">
        <v>1</v>
      </c>
      <c r="D41" s="81" t="s">
        <v>8</v>
      </c>
      <c r="E41" s="82" t="s">
        <v>12</v>
      </c>
      <c r="F41" s="83" t="s">
        <v>10</v>
      </c>
      <c r="H41" s="23"/>
    </row>
    <row r="42" spans="1:8">
      <c r="A42" s="22"/>
      <c r="B42" s="18"/>
      <c r="C42" s="79" t="s">
        <v>17</v>
      </c>
      <c r="D42" s="77">
        <v>314000</v>
      </c>
      <c r="E42" s="32">
        <v>444000</v>
      </c>
      <c r="F42" s="74">
        <v>168000</v>
      </c>
      <c r="H42" s="23"/>
    </row>
    <row r="43" spans="1:8">
      <c r="A43" s="22"/>
      <c r="B43" s="18"/>
      <c r="C43" s="79" t="s">
        <v>9</v>
      </c>
      <c r="D43" s="77">
        <v>338000</v>
      </c>
      <c r="E43" s="32">
        <v>420000</v>
      </c>
      <c r="F43" s="74">
        <v>227000</v>
      </c>
      <c r="H43" s="23"/>
    </row>
    <row r="44" spans="1:8">
      <c r="A44" s="22"/>
      <c r="B44" s="18"/>
      <c r="C44" s="79" t="s">
        <v>14</v>
      </c>
      <c r="D44" s="77">
        <v>296000</v>
      </c>
      <c r="E44" s="32">
        <v>491000</v>
      </c>
      <c r="F44" s="74">
        <v>156000</v>
      </c>
      <c r="H44" s="23"/>
    </row>
    <row r="45" spans="1:8" ht="15" thickBot="1">
      <c r="A45" s="22"/>
      <c r="B45" s="18"/>
      <c r="C45" s="80" t="s">
        <v>20</v>
      </c>
      <c r="D45" s="78">
        <v>376000</v>
      </c>
      <c r="E45" s="75"/>
      <c r="F45" s="76"/>
      <c r="H45" s="23"/>
    </row>
    <row r="46" spans="1:8">
      <c r="A46" s="22"/>
      <c r="B46" s="18"/>
      <c r="C46" s="18"/>
      <c r="D46" s="18"/>
      <c r="E46" s="18"/>
      <c r="F46" s="18"/>
      <c r="G46" s="18"/>
      <c r="H46" s="23"/>
    </row>
    <row r="47" spans="1:8" ht="15" thickBot="1">
      <c r="A47" s="30"/>
      <c r="B47" s="26"/>
      <c r="C47" s="26"/>
      <c r="D47" s="26"/>
      <c r="E47" s="26"/>
      <c r="F47" s="26"/>
      <c r="G47" s="26"/>
      <c r="H47" s="24"/>
    </row>
  </sheetData>
  <mergeCells count="7">
    <mergeCell ref="G3:H5"/>
    <mergeCell ref="A1:H1"/>
    <mergeCell ref="D3:F5"/>
    <mergeCell ref="A3:C5"/>
    <mergeCell ref="A2:C2"/>
    <mergeCell ref="D2:F2"/>
    <mergeCell ref="G2:H2"/>
  </mergeCells>
  <pageMargins left="0.7" right="0.7" top="0.75" bottom="0.75" header="0.3" footer="0.3"/>
  <pageSetup paperSize="9" orientation="portrait" r:id="rId2"/>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Data</vt:lpstr>
      <vt:lpstr>Analysis</vt:lpstr>
      <vt:lpstr>Forecast</vt:lpstr>
      <vt:lpstr>Visualizaions</vt:lpstr>
      <vt:lpstr>Summary Dashboard</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Rajan Singh</dc:creator>
  <cp:lastModifiedBy>Naga Lakshmi</cp:lastModifiedBy>
  <dcterms:created xsi:type="dcterms:W3CDTF">2024-10-01T12:13:01Z</dcterms:created>
  <dcterms:modified xsi:type="dcterms:W3CDTF">2024-10-11T08:13:02Z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icrosoft.ReportingServices.InteractiveReport.Excel.SheetName">
    <vt:i4>3</vt:i4>
  </property>
</Properties>
</file>