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035"/>
  </bookViews>
  <sheets>
    <sheet name="Payback in 5 years" sheetId="3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M15" i="3"/>
  <c r="L15" i="3"/>
  <c r="K17" i="3"/>
  <c r="K18" i="3"/>
  <c r="K19" i="3"/>
  <c r="K16" i="3"/>
  <c r="L16" i="3" s="1"/>
  <c r="J15" i="3"/>
  <c r="I15" i="3"/>
  <c r="G15" i="3"/>
  <c r="B9" i="3"/>
  <c r="G3" i="3"/>
  <c r="K5" i="3"/>
  <c r="K6" i="3"/>
  <c r="K7" i="3"/>
  <c r="K4" i="3"/>
  <c r="L3" i="3"/>
  <c r="M3" i="3" s="1"/>
  <c r="M16" i="3" l="1"/>
  <c r="L17" i="3"/>
  <c r="L4" i="3"/>
  <c r="M4" i="3" s="1"/>
  <c r="I3" i="3"/>
  <c r="I16" i="3" l="1"/>
  <c r="G16" i="3"/>
  <c r="M17" i="3"/>
  <c r="L18" i="3"/>
  <c r="I4" i="3"/>
  <c r="G4" i="3"/>
  <c r="J4" i="3" s="1"/>
  <c r="L5" i="3"/>
  <c r="M5" i="3" s="1"/>
  <c r="J3" i="3"/>
  <c r="J16" i="3" l="1"/>
  <c r="N16" i="3" s="1"/>
  <c r="G17" i="3"/>
  <c r="I17" i="3"/>
  <c r="J17" i="3" s="1"/>
  <c r="L19" i="3"/>
  <c r="M19" i="3" s="1"/>
  <c r="M18" i="3"/>
  <c r="N3" i="3"/>
  <c r="L6" i="3"/>
  <c r="M6" i="3" s="1"/>
  <c r="I5" i="3"/>
  <c r="G5" i="3"/>
  <c r="N4" i="3"/>
  <c r="I18" i="3" l="1"/>
  <c r="G18" i="3"/>
  <c r="I19" i="3"/>
  <c r="G19" i="3"/>
  <c r="J19" i="3" s="1"/>
  <c r="N19" i="3" s="1"/>
  <c r="N17" i="3"/>
  <c r="L7" i="3"/>
  <c r="M7" i="3" s="1"/>
  <c r="I7" i="3" s="1"/>
  <c r="G6" i="3"/>
  <c r="I6" i="3"/>
  <c r="J5" i="3"/>
  <c r="J18" i="3" l="1"/>
  <c r="J20" i="3" s="1"/>
  <c r="N18" i="3"/>
  <c r="N20" i="3" s="1"/>
  <c r="B20" i="3" s="1"/>
  <c r="G7" i="3"/>
  <c r="J6" i="3"/>
  <c r="N6" i="3" s="1"/>
  <c r="N5" i="3"/>
  <c r="B23" i="3" l="1"/>
  <c r="J7" i="3"/>
  <c r="N7" i="3" s="1"/>
  <c r="N8" i="3" s="1"/>
  <c r="J8" i="3"/>
</calcChain>
</file>

<file path=xl/sharedStrings.xml><?xml version="1.0" encoding="utf-8"?>
<sst xmlns="http://schemas.openxmlformats.org/spreadsheetml/2006/main" count="57" uniqueCount="30">
  <si>
    <t>Year</t>
  </si>
  <si>
    <t>Inputs:</t>
  </si>
  <si>
    <t>Costs:</t>
  </si>
  <si>
    <t>year-1</t>
  </si>
  <si>
    <t>Profit</t>
  </si>
  <si>
    <t>Discount rate</t>
  </si>
  <si>
    <t>Fixed costs</t>
  </si>
  <si>
    <t>Variable cost</t>
  </si>
  <si>
    <t>Revenue</t>
  </si>
  <si>
    <t xml:space="preserve">Price </t>
  </si>
  <si>
    <t>per kit</t>
  </si>
  <si>
    <t>expected sales</t>
  </si>
  <si>
    <t>Intial cost</t>
  </si>
  <si>
    <t>variable cost</t>
  </si>
  <si>
    <t>Fixed cost</t>
  </si>
  <si>
    <t>of revenue</t>
  </si>
  <si>
    <t>VC change %</t>
  </si>
  <si>
    <t>Assumed sales qty growth rate(same)</t>
  </si>
  <si>
    <t>qty sold</t>
  </si>
  <si>
    <t>Total cost</t>
  </si>
  <si>
    <t>Price</t>
  </si>
  <si>
    <t>Total cost :</t>
  </si>
  <si>
    <t>Total profit:</t>
  </si>
  <si>
    <t>FC drop %</t>
  </si>
  <si>
    <t>Total Profit:</t>
  </si>
  <si>
    <t>By considering Time value of money</t>
  </si>
  <si>
    <t>Total Profit</t>
  </si>
  <si>
    <t>NPV</t>
  </si>
  <si>
    <t>#Target to earn 4M$ Initial investment by end of final year, so total profit should be &gt;=4M$ at the end of 5th year</t>
  </si>
  <si>
    <t># By considering time value of money , target to set calculated NPV as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</si>
</sst>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4" borderId="2" applyNumberFormat="0" applyFont="0" applyAlignment="0" applyProtection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  <xf numFmtId="44" fontId="0" fillId="0" borderId="1" xfId="1" applyFont="1" applyBorder="1"/>
    <xf numFmtId="9" fontId="0" fillId="0" borderId="1" xfId="0" applyNumberFormat="1" applyBorder="1"/>
    <xf numFmtId="0" fontId="2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0" xfId="0" applyNumberFormat="1" applyFont="1"/>
    <xf numFmtId="16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0" fillId="5" borderId="0" xfId="0" applyNumberFormat="1" applyFill="1"/>
    <xf numFmtId="0" fontId="0" fillId="0" borderId="1" xfId="0" applyBorder="1" applyAlignment="1">
      <alignment horizontal="left" indent="1"/>
    </xf>
    <xf numFmtId="0" fontId="0" fillId="2" borderId="1" xfId="0" applyFill="1" applyBorder="1" applyAlignment="1">
      <alignment horizontal="left" wrapText="1" indent="1"/>
    </xf>
    <xf numFmtId="164" fontId="0" fillId="2" borderId="1" xfId="0" applyNumberFormat="1" applyFill="1" applyBorder="1"/>
    <xf numFmtId="10" fontId="0" fillId="0" borderId="0" xfId="0" applyNumberFormat="1"/>
    <xf numFmtId="10" fontId="2" fillId="2" borderId="1" xfId="0" applyNumberFormat="1" applyFont="1" applyFill="1" applyBorder="1" applyAlignment="1">
      <alignment vertical="center" wrapText="1"/>
    </xf>
    <xf numFmtId="10" fontId="0" fillId="2" borderId="1" xfId="2" applyNumberFormat="1" applyFont="1" applyFill="1" applyBorder="1" applyAlignment="1">
      <alignment horizontal="center"/>
    </xf>
    <xf numFmtId="0" fontId="3" fillId="3" borderId="0" xfId="3" applyAlignment="1">
      <alignment horizontal="center"/>
    </xf>
    <xf numFmtId="165" fontId="0" fillId="0" borderId="0" xfId="0" applyNumberFormat="1" applyFill="1"/>
    <xf numFmtId="0" fontId="0" fillId="4" borderId="2" xfId="4" applyFont="1" applyAlignment="1">
      <alignment horizontal="left"/>
    </xf>
    <xf numFmtId="44" fontId="0" fillId="5" borderId="1" xfId="0" applyNumberFormat="1" applyFill="1" applyBorder="1"/>
  </cellXfs>
  <cellStyles count="5">
    <cellStyle name="Accent2" xfId="3" builtinId="33"/>
    <cellStyle name="Currency" xfId="1" builtinId="4"/>
    <cellStyle name="Normal" xfId="0" builtinId="0"/>
    <cellStyle name="Note" xfId="4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22</xdr:row>
      <xdr:rowOff>28575</xdr:rowOff>
    </xdr:from>
    <xdr:to>
      <xdr:col>16</xdr:col>
      <xdr:colOff>258843</xdr:colOff>
      <xdr:row>31</xdr:row>
      <xdr:rowOff>124434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8425" y="5743575"/>
          <a:ext cx="10422018" cy="18103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Prediction%20_Finding%20out%20best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rate and sales predictio"/>
    </sheetNames>
    <sheetDataSet>
      <sheetData sheetId="0">
        <row r="2">
          <cell r="C2" t="str">
            <v>Average of Seasonally Adjusted Sales (USD)</v>
          </cell>
        </row>
        <row r="3">
          <cell r="B3">
            <v>1</v>
          </cell>
          <cell r="C3">
            <v>150781.17000000001</v>
          </cell>
          <cell r="J3">
            <v>172399.73249357322</v>
          </cell>
        </row>
        <row r="4">
          <cell r="B4">
            <v>2</v>
          </cell>
          <cell r="C4">
            <v>161696.25</v>
          </cell>
          <cell r="I4">
            <v>1</v>
          </cell>
          <cell r="J4">
            <v>165143.66740010298</v>
          </cell>
        </row>
        <row r="5">
          <cell r="B5">
            <v>3</v>
          </cell>
          <cell r="C5">
            <v>175688.83</v>
          </cell>
          <cell r="I5">
            <v>2</v>
          </cell>
          <cell r="J5">
            <v>172399.73249357322</v>
          </cell>
        </row>
        <row r="6">
          <cell r="B6">
            <v>4</v>
          </cell>
          <cell r="C6">
            <v>185437.25</v>
          </cell>
          <cell r="I6">
            <v>3</v>
          </cell>
          <cell r="J6">
            <v>179974.61381214956</v>
          </cell>
        </row>
        <row r="7">
          <cell r="B7">
            <v>5</v>
          </cell>
          <cell r="C7">
            <v>196728.17</v>
          </cell>
          <cell r="I7">
            <v>4</v>
          </cell>
          <cell r="J7">
            <v>187882.31946960744</v>
          </cell>
        </row>
        <row r="8">
          <cell r="B8">
            <v>6</v>
          </cell>
          <cell r="C8">
            <v>206334.07999999999</v>
          </cell>
          <cell r="I8">
            <v>5</v>
          </cell>
          <cell r="J8">
            <v>196137.47306675219</v>
          </cell>
        </row>
        <row r="9">
          <cell r="B9">
            <v>7</v>
          </cell>
          <cell r="C9">
            <v>215657.67</v>
          </cell>
          <cell r="I9">
            <v>6</v>
          </cell>
          <cell r="J9">
            <v>204755.34073462404</v>
          </cell>
        </row>
        <row r="10">
          <cell r="B10">
            <v>8</v>
          </cell>
          <cell r="C10">
            <v>233872</v>
          </cell>
          <cell r="I10">
            <v>7</v>
          </cell>
          <cell r="J10">
            <v>213751.8593659233</v>
          </cell>
        </row>
        <row r="11">
          <cell r="B11">
            <v>9</v>
          </cell>
          <cell r="C11">
            <v>248748.25</v>
          </cell>
          <cell r="I11">
            <v>8</v>
          </cell>
          <cell r="J11">
            <v>223143.66608686617</v>
          </cell>
        </row>
        <row r="12">
          <cell r="B12">
            <v>10</v>
          </cell>
          <cell r="C12">
            <v>255663.75</v>
          </cell>
          <cell r="I12">
            <v>9</v>
          </cell>
          <cell r="J12">
            <v>232948.12902397109</v>
          </cell>
        </row>
        <row r="13">
          <cell r="B13">
            <v>11</v>
          </cell>
          <cell r="C13">
            <v>261272.42</v>
          </cell>
          <cell r="I13">
            <v>10</v>
          </cell>
          <cell r="J13">
            <v>243183.37942267326</v>
          </cell>
        </row>
        <row r="14">
          <cell r="B14">
            <v>12</v>
          </cell>
          <cell r="C14">
            <v>272232.5</v>
          </cell>
          <cell r="I14">
            <v>11</v>
          </cell>
          <cell r="J14">
            <v>253868.34517716331</v>
          </cell>
        </row>
        <row r="15">
          <cell r="B15">
            <v>13</v>
          </cell>
          <cell r="C15">
            <v>288987.5</v>
          </cell>
          <cell r="I15">
            <v>12</v>
          </cell>
          <cell r="J15">
            <v>265022.78583345655</v>
          </cell>
        </row>
        <row r="16">
          <cell r="B16">
            <v>14</v>
          </cell>
          <cell r="C16">
            <v>307826.08</v>
          </cell>
          <cell r="I16">
            <v>13</v>
          </cell>
          <cell r="J16">
            <v>276667.32913042337</v>
          </cell>
        </row>
        <row r="17">
          <cell r="B17">
            <v>15</v>
          </cell>
          <cell r="C17">
            <v>323823.08</v>
          </cell>
          <cell r="I17">
            <v>14</v>
          </cell>
          <cell r="J17">
            <v>288823.50914635573</v>
          </cell>
        </row>
        <row r="18">
          <cell r="B18">
            <v>16</v>
          </cell>
          <cell r="C18">
            <v>334008</v>
          </cell>
          <cell r="I18">
            <v>15</v>
          </cell>
          <cell r="J18">
            <v>301513.80612161325</v>
          </cell>
        </row>
        <row r="19">
          <cell r="B19">
            <v>17</v>
          </cell>
          <cell r="C19">
            <v>328780.33</v>
          </cell>
          <cell r="I19">
            <v>16</v>
          </cell>
          <cell r="J19">
            <v>314761.68803099269</v>
          </cell>
        </row>
        <row r="20">
          <cell r="B20">
            <v>18</v>
          </cell>
          <cell r="C20">
            <v>303288.92</v>
          </cell>
          <cell r="I20">
            <v>17</v>
          </cell>
          <cell r="J20">
            <v>328591.65398269973</v>
          </cell>
        </row>
        <row r="21">
          <cell r="B21">
            <v>19</v>
          </cell>
          <cell r="C21">
            <v>323964.17</v>
          </cell>
          <cell r="I21">
            <v>18</v>
          </cell>
          <cell r="J21">
            <v>343029.27952418046</v>
          </cell>
        </row>
        <row r="22">
          <cell r="B22">
            <v>20</v>
          </cell>
          <cell r="C22">
            <v>349717.75</v>
          </cell>
          <cell r="I22">
            <v>19</v>
          </cell>
          <cell r="J22">
            <v>358101.26393859531</v>
          </cell>
        </row>
        <row r="23">
          <cell r="I23">
            <v>20</v>
          </cell>
          <cell r="J23">
            <v>373835.47961940081</v>
          </cell>
        </row>
        <row r="24">
          <cell r="I24">
            <v>21</v>
          </cell>
          <cell r="J24">
            <v>390261.02361434634</v>
          </cell>
        </row>
        <row r="25">
          <cell r="I25">
            <v>22</v>
          </cell>
          <cell r="J25">
            <v>407408.27143420593</v>
          </cell>
        </row>
        <row r="26">
          <cell r="I26">
            <v>23</v>
          </cell>
          <cell r="J26">
            <v>425308.93322575185</v>
          </cell>
        </row>
        <row r="27">
          <cell r="I27">
            <v>24</v>
          </cell>
          <cell r="J27">
            <v>443996.1124128513</v>
          </cell>
        </row>
        <row r="28">
          <cell r="I28">
            <v>25</v>
          </cell>
          <cell r="J28">
            <v>463504.36691412784</v>
          </cell>
        </row>
        <row r="29">
          <cell r="I29">
            <v>26</v>
          </cell>
          <cell r="J29">
            <v>483869.77305040054</v>
          </cell>
        </row>
        <row r="30">
          <cell r="I30">
            <v>27</v>
          </cell>
          <cell r="J30">
            <v>505129.99226007872</v>
          </cell>
        </row>
        <row r="31">
          <cell r="I31">
            <v>28</v>
          </cell>
          <cell r="J31">
            <v>527324.34074589284</v>
          </cell>
        </row>
        <row r="32">
          <cell r="I32">
            <v>29</v>
          </cell>
          <cell r="J32">
            <v>550493.86218175455</v>
          </cell>
        </row>
        <row r="33">
          <cell r="I33">
            <v>30</v>
          </cell>
          <cell r="J33">
            <v>574681.40361420403</v>
          </cell>
        </row>
        <row r="34">
          <cell r="I34">
            <v>31</v>
          </cell>
          <cell r="J34">
            <v>599931.69469880743</v>
          </cell>
        </row>
        <row r="35">
          <cell r="I35">
            <v>32</v>
          </cell>
          <cell r="J35">
            <v>626291.43041803339</v>
          </cell>
        </row>
        <row r="36">
          <cell r="I36">
            <v>33</v>
          </cell>
          <cell r="J36">
            <v>653809.35743358068</v>
          </cell>
        </row>
        <row r="37">
          <cell r="I37">
            <v>34</v>
          </cell>
          <cell r="J37">
            <v>682536.36423284397</v>
          </cell>
        </row>
        <row r="38">
          <cell r="I38">
            <v>35</v>
          </cell>
          <cell r="J38">
            <v>712525.57523622608</v>
          </cell>
        </row>
        <row r="39">
          <cell r="I39">
            <v>36</v>
          </cell>
          <cell r="J39">
            <v>743832.44903932756</v>
          </cell>
        </row>
        <row r="40">
          <cell r="I40">
            <v>37</v>
          </cell>
          <cell r="J40">
            <v>776514.88097169134</v>
          </cell>
        </row>
        <row r="41">
          <cell r="I41">
            <v>38</v>
          </cell>
          <cell r="J41">
            <v>810633.31016176147</v>
          </cell>
        </row>
        <row r="42">
          <cell r="I42">
            <v>39</v>
          </cell>
          <cell r="J42">
            <v>846250.83130605274</v>
          </cell>
        </row>
        <row r="43">
          <cell r="I43">
            <v>40</v>
          </cell>
          <cell r="J43">
            <v>883433.31134922162</v>
          </cell>
        </row>
        <row r="44">
          <cell r="I44">
            <v>41</v>
          </cell>
          <cell r="J44">
            <v>922249.5112908124</v>
          </cell>
        </row>
        <row r="45">
          <cell r="I45">
            <v>42</v>
          </cell>
          <cell r="J45">
            <v>962771.21334393672</v>
          </cell>
        </row>
        <row r="46">
          <cell r="I46">
            <v>43</v>
          </cell>
          <cell r="J46">
            <v>1005073.3536810393</v>
          </cell>
        </row>
        <row r="47">
          <cell r="I47">
            <v>44</v>
          </cell>
          <cell r="J47">
            <v>1049234.1610122295</v>
          </cell>
        </row>
        <row r="48">
          <cell r="I48">
            <v>45</v>
          </cell>
          <cell r="J48">
            <v>1095335.3012524555</v>
          </cell>
        </row>
        <row r="49">
          <cell r="I49">
            <v>46</v>
          </cell>
          <cell r="J49">
            <v>1143462.02854505</v>
          </cell>
        </row>
        <row r="50">
          <cell r="I50">
            <v>47</v>
          </cell>
          <cell r="J50">
            <v>1193703.3429209306</v>
          </cell>
        </row>
        <row r="51">
          <cell r="I51">
            <v>48</v>
          </cell>
          <cell r="J51">
            <v>1246152.1548850155</v>
          </cell>
        </row>
        <row r="52">
          <cell r="I52">
            <v>49</v>
          </cell>
          <cell r="J52">
            <v>1300905.4572342171</v>
          </cell>
        </row>
        <row r="53">
          <cell r="I53">
            <v>50</v>
          </cell>
          <cell r="J53">
            <v>1358064.5044247624</v>
          </cell>
        </row>
        <row r="54">
          <cell r="I54">
            <v>51</v>
          </cell>
          <cell r="J54">
            <v>1417734.9998205265</v>
          </cell>
        </row>
        <row r="55">
          <cell r="I55">
            <v>52</v>
          </cell>
          <cell r="J55">
            <v>1480027.2911686744</v>
          </cell>
        </row>
        <row r="56">
          <cell r="I56">
            <v>53</v>
          </cell>
          <cell r="J56">
            <v>1545056.5746640807</v>
          </cell>
        </row>
        <row r="57">
          <cell r="I57">
            <v>54</v>
          </cell>
          <cell r="J57">
            <v>1612943.1079799184</v>
          </cell>
        </row>
        <row r="58">
          <cell r="I58">
            <v>55</v>
          </cell>
          <cell r="J58">
            <v>1683812.4326583603</v>
          </cell>
        </row>
        <row r="59">
          <cell r="I59">
            <v>56</v>
          </cell>
          <cell r="J59">
            <v>1757795.6062726579</v>
          </cell>
        </row>
        <row r="60">
          <cell r="I60">
            <v>57</v>
          </cell>
          <cell r="J60">
            <v>1835029.4447899342</v>
          </cell>
        </row>
        <row r="61">
          <cell r="I61">
            <v>58</v>
          </cell>
          <cell r="J61">
            <v>1915656.7755828928</v>
          </cell>
        </row>
        <row r="62">
          <cell r="I62">
            <v>59</v>
          </cell>
          <cell r="J62">
            <v>1999826.7015583178</v>
          </cell>
        </row>
        <row r="63">
          <cell r="I63">
            <v>60</v>
          </cell>
          <cell r="J63">
            <v>2087694.876890834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0" workbookViewId="0">
      <selection activeCell="A22" sqref="A22:B23"/>
    </sheetView>
  </sheetViews>
  <sheetFormatPr defaultRowHeight="15" x14ac:dyDescent="0.25"/>
  <cols>
    <col min="1" max="1" width="19.140625" bestFit="1" customWidth="1"/>
    <col min="2" max="2" width="13.42578125" bestFit="1" customWidth="1"/>
    <col min="6" max="6" width="13.42578125" bestFit="1" customWidth="1"/>
    <col min="7" max="7" width="11.5703125" bestFit="1" customWidth="1"/>
    <col min="8" max="8" width="11.5703125" customWidth="1"/>
    <col min="9" max="9" width="12.42578125" bestFit="1" customWidth="1"/>
    <col min="10" max="10" width="12.42578125" customWidth="1"/>
    <col min="11" max="11" width="13.85546875" style="23" customWidth="1"/>
    <col min="12" max="12" width="14.28515625" bestFit="1" customWidth="1"/>
    <col min="13" max="13" width="11.5703125" customWidth="1"/>
    <col min="14" max="14" width="12.5703125" style="6" bestFit="1" customWidth="1"/>
  </cols>
  <sheetData>
    <row r="1" spans="1:14" x14ac:dyDescent="0.25">
      <c r="A1" s="1" t="s">
        <v>1</v>
      </c>
      <c r="B1" s="2"/>
      <c r="D1" s="2"/>
      <c r="E1" s="2"/>
      <c r="F1" s="18" t="s">
        <v>2</v>
      </c>
      <c r="G1" s="18"/>
      <c r="H1" s="18"/>
      <c r="I1" s="18"/>
      <c r="J1" s="5"/>
    </row>
    <row r="2" spans="1:14" ht="60" x14ac:dyDescent="0.25">
      <c r="A2" s="2" t="s">
        <v>12</v>
      </c>
      <c r="B2" s="9">
        <v>4000000</v>
      </c>
      <c r="D2" s="4" t="s">
        <v>0</v>
      </c>
      <c r="E2" s="4" t="s">
        <v>20</v>
      </c>
      <c r="F2" s="4" t="s">
        <v>23</v>
      </c>
      <c r="G2" s="4" t="s">
        <v>6</v>
      </c>
      <c r="H2" s="4" t="s">
        <v>16</v>
      </c>
      <c r="I2" s="4" t="s">
        <v>7</v>
      </c>
      <c r="J2" s="4" t="s">
        <v>19</v>
      </c>
      <c r="K2" s="24" t="s">
        <v>17</v>
      </c>
      <c r="L2" s="12" t="s">
        <v>18</v>
      </c>
      <c r="M2" s="12" t="s">
        <v>8</v>
      </c>
      <c r="N2" s="17" t="s">
        <v>4</v>
      </c>
    </row>
    <row r="3" spans="1:14" x14ac:dyDescent="0.25">
      <c r="A3" s="2" t="s">
        <v>9</v>
      </c>
      <c r="B3" s="10">
        <v>25</v>
      </c>
      <c r="C3" t="s">
        <v>10</v>
      </c>
      <c r="D3" s="3">
        <v>1</v>
      </c>
      <c r="E3" s="13">
        <v>25</v>
      </c>
      <c r="F3" s="13"/>
      <c r="G3" s="15">
        <f>M3*(B$6-F3)</f>
        <v>800000</v>
      </c>
      <c r="H3" s="14">
        <v>0</v>
      </c>
      <c r="I3" s="15">
        <f>M3*B$5</f>
        <v>1000000</v>
      </c>
      <c r="J3" s="15">
        <f>G3+I3</f>
        <v>1800000</v>
      </c>
      <c r="K3" s="25"/>
      <c r="L3" s="2">
        <f>B4</f>
        <v>80000</v>
      </c>
      <c r="M3" s="7">
        <f>L3*E3</f>
        <v>2000000</v>
      </c>
      <c r="N3" s="7">
        <f>M3-J3</f>
        <v>200000</v>
      </c>
    </row>
    <row r="4" spans="1:14" x14ac:dyDescent="0.25">
      <c r="A4" s="2" t="s">
        <v>11</v>
      </c>
      <c r="B4" s="2">
        <v>80000</v>
      </c>
      <c r="C4" t="s">
        <v>3</v>
      </c>
      <c r="D4" s="3">
        <v>2</v>
      </c>
      <c r="E4" s="13">
        <v>25</v>
      </c>
      <c r="F4" s="14">
        <v>0.02</v>
      </c>
      <c r="G4" s="15">
        <f>M4*(B$6-F4)</f>
        <v>1131239.3075330565</v>
      </c>
      <c r="H4" s="14">
        <v>0</v>
      </c>
      <c r="I4" s="15">
        <f>M4*B$5</f>
        <v>1488472.7730698111</v>
      </c>
      <c r="J4" s="15">
        <f>G4+I4</f>
        <v>2619712.0806028675</v>
      </c>
      <c r="K4" s="25">
        <f>B$7</f>
        <v>0.48847277306981102</v>
      </c>
      <c r="L4" s="2">
        <f>L3+(K4*L3)</f>
        <v>119077.82184558488</v>
      </c>
      <c r="M4" s="7">
        <f t="shared" ref="M4:M7" si="0">L4*E4</f>
        <v>2976945.5461396221</v>
      </c>
      <c r="N4" s="7">
        <f t="shared" ref="N4:N7" si="1">M4-J4</f>
        <v>357233.46553675458</v>
      </c>
    </row>
    <row r="5" spans="1:14" x14ac:dyDescent="0.25">
      <c r="A5" s="20" t="s">
        <v>13</v>
      </c>
      <c r="B5" s="11">
        <v>0.5</v>
      </c>
      <c r="C5" t="s">
        <v>15</v>
      </c>
      <c r="D5" s="3">
        <v>3</v>
      </c>
      <c r="E5" s="13">
        <v>25</v>
      </c>
      <c r="F5" s="14">
        <v>0.04</v>
      </c>
      <c r="G5" s="15">
        <f>M5*(B$6-F5)</f>
        <v>1595196.8612424964</v>
      </c>
      <c r="H5" s="14">
        <v>0</v>
      </c>
      <c r="I5" s="15">
        <f>M5*B$5</f>
        <v>2215551.1961701335</v>
      </c>
      <c r="J5" s="15">
        <f t="shared" ref="J5:J7" si="2">G5+I5</f>
        <v>3810748.0574126299</v>
      </c>
      <c r="K5" s="25">
        <f t="shared" ref="K5:K7" si="3">B$7</f>
        <v>0.48847277306981102</v>
      </c>
      <c r="L5" s="2">
        <f>L4+(K5*L4)</f>
        <v>177244.09569361067</v>
      </c>
      <c r="M5" s="7">
        <f t="shared" si="0"/>
        <v>4431102.3923402671</v>
      </c>
      <c r="N5" s="7">
        <f t="shared" si="1"/>
        <v>620354.33492763713</v>
      </c>
    </row>
    <row r="6" spans="1:14" x14ac:dyDescent="0.25">
      <c r="A6" s="20" t="s">
        <v>14</v>
      </c>
      <c r="B6" s="11">
        <v>0.4</v>
      </c>
      <c r="C6" t="s">
        <v>15</v>
      </c>
      <c r="D6" s="3">
        <v>4</v>
      </c>
      <c r="E6" s="13">
        <v>25</v>
      </c>
      <c r="F6" s="14">
        <v>0.06</v>
      </c>
      <c r="G6" s="15">
        <f>M6*(B$6-F6)</f>
        <v>2242495.590332217</v>
      </c>
      <c r="H6" s="14">
        <v>0</v>
      </c>
      <c r="I6" s="15">
        <f>M6*B$5</f>
        <v>3297787.6328414953</v>
      </c>
      <c r="J6" s="15">
        <f t="shared" si="2"/>
        <v>5540283.2231737124</v>
      </c>
      <c r="K6" s="25">
        <f t="shared" si="3"/>
        <v>0.48847277306981102</v>
      </c>
      <c r="L6" s="8">
        <f>L5+(K6*L5)</f>
        <v>263823.01062731963</v>
      </c>
      <c r="M6" s="7">
        <f t="shared" si="0"/>
        <v>6595575.2656829907</v>
      </c>
      <c r="N6" s="7">
        <f t="shared" si="1"/>
        <v>1055292.0425092783</v>
      </c>
    </row>
    <row r="7" spans="1:14" ht="30" x14ac:dyDescent="0.25">
      <c r="A7" s="21" t="s">
        <v>17</v>
      </c>
      <c r="B7" s="22">
        <v>0.48847277306981102</v>
      </c>
      <c r="D7" s="3">
        <v>5</v>
      </c>
      <c r="E7" s="13">
        <v>25</v>
      </c>
      <c r="F7" s="14">
        <v>0.08</v>
      </c>
      <c r="G7" s="15">
        <f>M7*(B$6-F7)</f>
        <v>3141546.9458245817</v>
      </c>
      <c r="H7" s="14">
        <v>0</v>
      </c>
      <c r="I7" s="15">
        <f>M7*B$5</f>
        <v>4908667.1028509084</v>
      </c>
      <c r="J7" s="15">
        <f t="shared" si="2"/>
        <v>8050214.0486754905</v>
      </c>
      <c r="K7" s="25">
        <f t="shared" si="3"/>
        <v>0.48847277306981102</v>
      </c>
      <c r="L7" s="8">
        <f>L6+(K7*L6)</f>
        <v>392693.36822807265</v>
      </c>
      <c r="M7" s="7">
        <f t="shared" si="0"/>
        <v>9817334.2057018168</v>
      </c>
      <c r="N7" s="7">
        <f t="shared" si="1"/>
        <v>1767120.1570263263</v>
      </c>
    </row>
    <row r="8" spans="1:14" x14ac:dyDescent="0.25">
      <c r="I8" t="s">
        <v>21</v>
      </c>
      <c r="J8" s="16">
        <f>SUM(J3:J7)+B2</f>
        <v>25820957.409864701</v>
      </c>
      <c r="M8" t="s">
        <v>22</v>
      </c>
      <c r="N8" s="19">
        <f>SUM(N3:N7)</f>
        <v>3999999.9999999963</v>
      </c>
    </row>
    <row r="9" spans="1:14" x14ac:dyDescent="0.25">
      <c r="A9" t="s">
        <v>24</v>
      </c>
      <c r="B9" s="19">
        <f>N8</f>
        <v>3999999.9999999963</v>
      </c>
      <c r="C9" s="28" t="s">
        <v>28</v>
      </c>
      <c r="D9" s="28"/>
      <c r="E9" s="28"/>
      <c r="F9" s="28"/>
      <c r="G9" s="28"/>
      <c r="H9" s="28"/>
      <c r="I9" s="28"/>
      <c r="J9" s="28"/>
    </row>
    <row r="11" spans="1:14" x14ac:dyDescent="0.25">
      <c r="A11" s="26" t="s">
        <v>25</v>
      </c>
      <c r="B11" s="26"/>
      <c r="C11" s="26"/>
      <c r="D11" s="28" t="s">
        <v>29</v>
      </c>
      <c r="E11" s="28"/>
      <c r="F11" s="28"/>
      <c r="G11" s="28"/>
      <c r="H11" s="28"/>
      <c r="I11" s="28"/>
      <c r="J11" s="28"/>
      <c r="K11" s="28"/>
    </row>
    <row r="13" spans="1:14" x14ac:dyDescent="0.25">
      <c r="A13" s="1" t="s">
        <v>1</v>
      </c>
      <c r="B13" s="2"/>
      <c r="D13" s="2"/>
      <c r="E13" s="2"/>
      <c r="F13" s="18" t="s">
        <v>2</v>
      </c>
      <c r="G13" s="18"/>
      <c r="H13" s="18"/>
      <c r="I13" s="18"/>
      <c r="J13" s="5"/>
    </row>
    <row r="14" spans="1:14" ht="60" x14ac:dyDescent="0.25">
      <c r="A14" s="2" t="s">
        <v>12</v>
      </c>
      <c r="B14" s="9">
        <v>4000000</v>
      </c>
      <c r="D14" s="4" t="s">
        <v>0</v>
      </c>
      <c r="E14" s="4" t="s">
        <v>20</v>
      </c>
      <c r="F14" s="4" t="s">
        <v>23</v>
      </c>
      <c r="G14" s="4" t="s">
        <v>6</v>
      </c>
      <c r="H14" s="4" t="s">
        <v>16</v>
      </c>
      <c r="I14" s="4" t="s">
        <v>7</v>
      </c>
      <c r="J14" s="4" t="s">
        <v>19</v>
      </c>
      <c r="K14" s="24" t="s">
        <v>17</v>
      </c>
      <c r="L14" s="12" t="s">
        <v>18</v>
      </c>
      <c r="M14" s="12" t="s">
        <v>8</v>
      </c>
      <c r="N14" s="17" t="s">
        <v>4</v>
      </c>
    </row>
    <row r="15" spans="1:14" x14ac:dyDescent="0.25">
      <c r="A15" s="2" t="s">
        <v>9</v>
      </c>
      <c r="B15" s="10">
        <v>25</v>
      </c>
      <c r="C15" t="s">
        <v>10</v>
      </c>
      <c r="D15" s="3">
        <v>1</v>
      </c>
      <c r="E15" s="13">
        <v>25</v>
      </c>
      <c r="F15" s="13"/>
      <c r="G15" s="15">
        <f>M15*(B$18-F15)</f>
        <v>800000</v>
      </c>
      <c r="H15" s="14">
        <v>0</v>
      </c>
      <c r="I15" s="15">
        <f>M15*B$17</f>
        <v>1000000</v>
      </c>
      <c r="J15" s="15">
        <f>G15+I15</f>
        <v>1800000</v>
      </c>
      <c r="K15" s="25"/>
      <c r="L15" s="2">
        <f>B16</f>
        <v>80000</v>
      </c>
      <c r="M15" s="7">
        <f>L15*E15</f>
        <v>2000000</v>
      </c>
      <c r="N15" s="7">
        <f>M15-J15</f>
        <v>200000</v>
      </c>
    </row>
    <row r="16" spans="1:14" x14ac:dyDescent="0.25">
      <c r="A16" s="2" t="s">
        <v>11</v>
      </c>
      <c r="B16" s="2">
        <v>80000</v>
      </c>
      <c r="C16" t="s">
        <v>3</v>
      </c>
      <c r="D16" s="3">
        <v>2</v>
      </c>
      <c r="E16" s="13">
        <v>25</v>
      </c>
      <c r="F16" s="14">
        <v>0.02</v>
      </c>
      <c r="G16" s="15">
        <f t="shared" ref="G16:G19" si="4">M16*(B$18-F16)</f>
        <v>1207478.4155384193</v>
      </c>
      <c r="H16" s="14">
        <v>0</v>
      </c>
      <c r="I16" s="15">
        <f t="shared" ref="I16:I19" si="5">M16*B$17</f>
        <v>1588787.3888663412</v>
      </c>
      <c r="J16" s="15">
        <f>G16+I16</f>
        <v>2796265.8044047607</v>
      </c>
      <c r="K16" s="25">
        <f>B$19</f>
        <v>0.5887873888663413</v>
      </c>
      <c r="L16" s="2">
        <f>L15+(K16*L15)</f>
        <v>127102.9911093073</v>
      </c>
      <c r="M16" s="7">
        <f t="shared" ref="M16:M19" si="6">L16*E16</f>
        <v>3177574.7777326824</v>
      </c>
      <c r="N16" s="7">
        <f t="shared" ref="N16:N19" si="7">M16-J16</f>
        <v>381308.9733279217</v>
      </c>
    </row>
    <row r="17" spans="1:14" x14ac:dyDescent="0.25">
      <c r="A17" s="20" t="s">
        <v>13</v>
      </c>
      <c r="B17" s="11">
        <v>0.5</v>
      </c>
      <c r="C17" t="s">
        <v>15</v>
      </c>
      <c r="D17" s="3">
        <v>3</v>
      </c>
      <c r="E17" s="13">
        <v>25</v>
      </c>
      <c r="F17" s="14">
        <v>0.04</v>
      </c>
      <c r="G17" s="15">
        <f t="shared" si="4"/>
        <v>1817456.6642549234</v>
      </c>
      <c r="H17" s="14">
        <v>0</v>
      </c>
      <c r="I17" s="15">
        <f t="shared" si="5"/>
        <v>2524245.3670207267</v>
      </c>
      <c r="J17" s="15">
        <f t="shared" ref="J17:J19" si="8">G17+I17</f>
        <v>4341702.0312756505</v>
      </c>
      <c r="K17" s="25">
        <f t="shared" ref="K17:K19" si="9">B$19</f>
        <v>0.5887873888663413</v>
      </c>
      <c r="L17" s="2">
        <f>L16+(K17*L16)</f>
        <v>201939.62936165812</v>
      </c>
      <c r="M17" s="7">
        <f t="shared" si="6"/>
        <v>5048490.7340414533</v>
      </c>
      <c r="N17" s="7">
        <f t="shared" si="7"/>
        <v>706788.70276580285</v>
      </c>
    </row>
    <row r="18" spans="1:14" x14ac:dyDescent="0.25">
      <c r="A18" s="20" t="s">
        <v>14</v>
      </c>
      <c r="B18" s="11">
        <v>0.4</v>
      </c>
      <c r="C18" t="s">
        <v>15</v>
      </c>
      <c r="D18" s="3">
        <v>4</v>
      </c>
      <c r="E18" s="13">
        <v>25</v>
      </c>
      <c r="F18" s="14">
        <v>0.06</v>
      </c>
      <c r="G18" s="15">
        <f t="shared" si="4"/>
        <v>2727132.6597582377</v>
      </c>
      <c r="H18" s="14">
        <v>0</v>
      </c>
      <c r="I18" s="15">
        <f t="shared" si="5"/>
        <v>4010489.2055268195</v>
      </c>
      <c r="J18" s="15">
        <f t="shared" si="8"/>
        <v>6737621.8652850576</v>
      </c>
      <c r="K18" s="25">
        <f t="shared" si="9"/>
        <v>0.5887873888663413</v>
      </c>
      <c r="L18" s="8">
        <f>L17+(K18*L17)</f>
        <v>320839.13644214557</v>
      </c>
      <c r="M18" s="7">
        <f t="shared" si="6"/>
        <v>8020978.4110536389</v>
      </c>
      <c r="N18" s="7">
        <f t="shared" si="7"/>
        <v>1283356.5457685813</v>
      </c>
    </row>
    <row r="19" spans="1:14" ht="30" x14ac:dyDescent="0.25">
      <c r="A19" s="21" t="s">
        <v>17</v>
      </c>
      <c r="B19" s="22">
        <v>0.5887873888663413</v>
      </c>
      <c r="D19" s="3">
        <v>5</v>
      </c>
      <c r="E19" s="13">
        <v>25</v>
      </c>
      <c r="F19" s="14">
        <v>0.08</v>
      </c>
      <c r="G19" s="15">
        <f t="shared" si="4"/>
        <v>4077961.3906723862</v>
      </c>
      <c r="H19" s="14">
        <v>0</v>
      </c>
      <c r="I19" s="15">
        <f t="shared" si="5"/>
        <v>6371814.6729256036</v>
      </c>
      <c r="J19" s="15">
        <f t="shared" si="8"/>
        <v>10449776.06359799</v>
      </c>
      <c r="K19" s="25">
        <f t="shared" si="9"/>
        <v>0.5887873888663413</v>
      </c>
      <c r="L19" s="8">
        <f>L18+(K19*L18)</f>
        <v>509745.17383404827</v>
      </c>
      <c r="M19" s="7">
        <f t="shared" si="6"/>
        <v>12743629.345851207</v>
      </c>
      <c r="N19" s="7">
        <f t="shared" si="7"/>
        <v>2293853.282253217</v>
      </c>
    </row>
    <row r="20" spans="1:14" x14ac:dyDescent="0.25">
      <c r="A20" t="s">
        <v>26</v>
      </c>
      <c r="B20" s="27">
        <f>N20</f>
        <v>4865307.5041155228</v>
      </c>
      <c r="I20" t="s">
        <v>21</v>
      </c>
      <c r="J20" s="16">
        <f>SUM(J15:J19)+B14</f>
        <v>30125365.764563456</v>
      </c>
      <c r="M20" t="s">
        <v>22</v>
      </c>
      <c r="N20" s="27">
        <f>SUM(N15:N19)</f>
        <v>4865307.5041155228</v>
      </c>
    </row>
    <row r="22" spans="1:14" x14ac:dyDescent="0.25">
      <c r="A22" s="2" t="s">
        <v>5</v>
      </c>
      <c r="B22" s="11">
        <v>0.05</v>
      </c>
    </row>
    <row r="23" spans="1:14" x14ac:dyDescent="0.25">
      <c r="A23" s="2" t="s">
        <v>27</v>
      </c>
      <c r="B23" s="29">
        <f>NPV(B22,N15:N19)-B14</f>
        <v>2.8070574626326561E-4</v>
      </c>
    </row>
  </sheetData>
  <mergeCells count="5">
    <mergeCell ref="F1:I1"/>
    <mergeCell ref="A11:C11"/>
    <mergeCell ref="F13:I13"/>
    <mergeCell ref="C9:J9"/>
    <mergeCell ref="D11:K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Payback in 5 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2024-07-31T03:49:09Z</dcterms:created>
  <dcterms:modified xsi:type="dcterms:W3CDTF">2024-10-04T05:41:16Z</dcterms:modified>
</cp:coreProperties>
</file>