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NL\Analytics career\Excel course_Jon Hopkins\"/>
    </mc:Choice>
  </mc:AlternateContent>
  <bookViews>
    <workbookView xWindow="0" yWindow="0" windowWidth="20490" windowHeight="7335"/>
  </bookViews>
  <sheets>
    <sheet name="Growth rate and sales predict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23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E28" i="1"/>
  <c r="B33" i="1"/>
  <c r="D33" i="1" s="1"/>
  <c r="C33" i="1"/>
  <c r="F33" i="1" s="1"/>
  <c r="E33" i="1"/>
  <c r="B34" i="1"/>
  <c r="D34" i="1" s="1"/>
  <c r="C34" i="1"/>
  <c r="E34" i="1"/>
  <c r="F34" i="1"/>
  <c r="B35" i="1"/>
  <c r="C35" i="1"/>
  <c r="D35" i="1"/>
  <c r="E35" i="1"/>
  <c r="F35" i="1" s="1"/>
  <c r="B36" i="1"/>
  <c r="C36" i="1"/>
  <c r="F36" i="1" s="1"/>
  <c r="D36" i="1"/>
  <c r="E36" i="1"/>
  <c r="B37" i="1"/>
  <c r="D37" i="1" s="1"/>
  <c r="C37" i="1"/>
  <c r="F37" i="1" s="1"/>
  <c r="E37" i="1"/>
  <c r="B38" i="1"/>
  <c r="D38" i="1" s="1"/>
  <c r="C38" i="1"/>
  <c r="E38" i="1"/>
  <c r="F38" i="1"/>
  <c r="B39" i="1"/>
  <c r="C39" i="1"/>
  <c r="D39" i="1"/>
  <c r="E39" i="1"/>
  <c r="F39" i="1" s="1"/>
  <c r="B40" i="1"/>
  <c r="C40" i="1"/>
  <c r="F40" i="1" s="1"/>
  <c r="D40" i="1"/>
  <c r="E40" i="1"/>
  <c r="B41" i="1"/>
  <c r="D41" i="1" s="1"/>
  <c r="C41" i="1"/>
  <c r="F41" i="1" s="1"/>
  <c r="E41" i="1"/>
  <c r="B42" i="1"/>
  <c r="D42" i="1" s="1"/>
  <c r="C42" i="1"/>
  <c r="E42" i="1"/>
  <c r="F42" i="1"/>
  <c r="B43" i="1"/>
  <c r="C43" i="1"/>
  <c r="D43" i="1"/>
  <c r="E43" i="1"/>
  <c r="F43" i="1" s="1"/>
  <c r="B44" i="1"/>
  <c r="C44" i="1"/>
  <c r="F44" i="1" s="1"/>
  <c r="D44" i="1"/>
  <c r="E44" i="1"/>
  <c r="B45" i="1"/>
  <c r="D45" i="1" s="1"/>
  <c r="C45" i="1"/>
  <c r="F45" i="1" s="1"/>
  <c r="E45" i="1"/>
  <c r="B46" i="1"/>
  <c r="D46" i="1" s="1"/>
  <c r="C46" i="1"/>
  <c r="E46" i="1"/>
  <c r="F46" i="1"/>
  <c r="B47" i="1"/>
  <c r="C47" i="1"/>
  <c r="D47" i="1"/>
  <c r="E47" i="1"/>
  <c r="F47" i="1" s="1"/>
  <c r="B48" i="1"/>
  <c r="C48" i="1"/>
  <c r="F48" i="1" s="1"/>
  <c r="D48" i="1"/>
  <c r="E48" i="1"/>
  <c r="B49" i="1"/>
  <c r="D49" i="1" s="1"/>
  <c r="C49" i="1"/>
  <c r="F49" i="1" s="1"/>
  <c r="E49" i="1"/>
  <c r="B50" i="1"/>
  <c r="D50" i="1" s="1"/>
  <c r="C50" i="1"/>
  <c r="E50" i="1"/>
  <c r="F50" i="1"/>
  <c r="B51" i="1"/>
  <c r="C51" i="1"/>
  <c r="D51" i="1"/>
  <c r="E51" i="1"/>
  <c r="F51" i="1" s="1"/>
  <c r="B52" i="1"/>
  <c r="C52" i="1"/>
  <c r="F52" i="1" s="1"/>
  <c r="D52" i="1"/>
  <c r="E52" i="1"/>
  <c r="B61" i="1"/>
  <c r="J3" i="1" s="1"/>
  <c r="B62" i="1"/>
  <c r="J69" i="1" s="1"/>
  <c r="F53" i="1" l="1"/>
  <c r="D53" i="1"/>
</calcChain>
</file>

<file path=xl/sharedStrings.xml><?xml version="1.0" encoding="utf-8"?>
<sst xmlns="http://schemas.openxmlformats.org/spreadsheetml/2006/main" count="35" uniqueCount="28">
  <si>
    <t>Year</t>
  </si>
  <si>
    <t>Sales</t>
  </si>
  <si>
    <t>Table:5  60 years sales predictions linear Model</t>
  </si>
  <si>
    <t>&lt;-- from lin function</t>
  </si>
  <si>
    <t>millions</t>
  </si>
  <si>
    <t>Sales as per linear</t>
  </si>
  <si>
    <t>&lt;-- from exp function</t>
  </si>
  <si>
    <t xml:space="preserve">Sales </t>
  </si>
  <si>
    <t>Inputs:</t>
  </si>
  <si>
    <t>MAPE</t>
  </si>
  <si>
    <t>APE</t>
  </si>
  <si>
    <t>linear</t>
  </si>
  <si>
    <t>original sales</t>
  </si>
  <si>
    <t>Exponential</t>
  </si>
  <si>
    <t xml:space="preserve">Predicted vales </t>
  </si>
  <si>
    <t>Table:3  Comparision b/w models to find best model using MAPE</t>
  </si>
  <si>
    <t>b:</t>
  </si>
  <si>
    <t>a:</t>
  </si>
  <si>
    <t>m</t>
  </si>
  <si>
    <t>Exponential :Y=ae^bx</t>
  </si>
  <si>
    <t>Linear: y=mx+b</t>
  </si>
  <si>
    <t>Table:2 Mathematical values from models</t>
  </si>
  <si>
    <t>sales</t>
  </si>
  <si>
    <t>Growth (%)</t>
  </si>
  <si>
    <t>Average of Seasonally Adjusted Sales (USD)</t>
  </si>
  <si>
    <t>Year Number</t>
  </si>
  <si>
    <t>Table:4  60 years sales predictions exp Model</t>
  </si>
  <si>
    <t xml:space="preserve">Table:1 Data given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</si>
</sst>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"/>
    <numFmt numFmtId="165" formatCode="0.0%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44" fontId="0" fillId="0" borderId="1" xfId="1" applyFont="1" applyBorder="1"/>
    <xf numFmtId="0" fontId="0" fillId="0" borderId="1" xfId="0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3" fillId="2" borderId="0" xfId="3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3" borderId="1" xfId="0" applyFill="1" applyBorder="1"/>
    <xf numFmtId="0" fontId="2" fillId="0" borderId="0" xfId="0" applyFont="1"/>
    <xf numFmtId="165" fontId="0" fillId="4" borderId="1" xfId="0" applyNumberFormat="1" applyFill="1" applyBorder="1"/>
    <xf numFmtId="164" fontId="0" fillId="0" borderId="1" xfId="0" applyNumberFormat="1" applyBorder="1"/>
    <xf numFmtId="10" fontId="2" fillId="0" borderId="1" xfId="0" applyNumberFormat="1" applyFont="1" applyBorder="1" applyAlignment="1">
      <alignment horizontal="center" vertical="center"/>
    </xf>
    <xf numFmtId="9" fontId="0" fillId="0" borderId="1" xfId="2" applyFont="1" applyBorder="1"/>
    <xf numFmtId="9" fontId="0" fillId="0" borderId="1" xfId="2" applyFon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3" xfId="3" applyBorder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/>
    </xf>
    <xf numFmtId="165" fontId="0" fillId="0" borderId="1" xfId="2" applyNumberFormat="1" applyFont="1" applyBorder="1" applyAlignment="1">
      <alignment horizontal="center"/>
    </xf>
    <xf numFmtId="44" fontId="0" fillId="0" borderId="1" xfId="1" applyNumberFormat="1" applyFont="1" applyBorder="1" applyAlignment="1">
      <alignment horizontal="center" vertical="center"/>
    </xf>
    <xf numFmtId="0" fontId="3" fillId="2" borderId="3" xfId="3" applyBorder="1" applyAlignment="1"/>
    <xf numFmtId="44" fontId="4" fillId="0" borderId="1" xfId="1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2" borderId="3" xfId="3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</cellXfs>
  <cellStyles count="4">
    <cellStyle name="Accent2" xfId="3" builtinId="33"/>
    <cellStyle name="Currency" xfId="1" builtinId="4"/>
    <cellStyle name="Normal" xfId="0" builtinId="0"/>
    <cellStyle name="Percent" xfId="2" builtinId="5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Seasonally Adjusted Sales</a:t>
            </a:r>
            <a:r>
              <a:rPr lang="en-US" baseline="0"/>
              <a:t> year wise</a:t>
            </a:r>
            <a:endParaRPr lang="en-US"/>
          </a:p>
        </c:rich>
      </c:tx>
      <c:layout>
        <c:manualLayout>
          <c:xMode val="edge"/>
          <c:yMode val="edge"/>
          <c:x val="0.1808085865351535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'Growth rate and sales predictio'!$C$2</c:f>
              <c:strCache>
                <c:ptCount val="1"/>
                <c:pt idx="0">
                  <c:v>Average of Seasonally Adjusted Sales (USD)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'Growth rate and sales predictio'!$B$3:$B$22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'Growth rate and sales predictio'!$C$3:$C$22</c:f>
              <c:numCache>
                <c:formatCode>_("$"* #,##0.00_);_("$"* \(#,##0.00\);_("$"* "-"??_);_(@_)</c:formatCode>
                <c:ptCount val="20"/>
                <c:pt idx="0">
                  <c:v>150781.17000000001</c:v>
                </c:pt>
                <c:pt idx="1">
                  <c:v>161696.25</c:v>
                </c:pt>
                <c:pt idx="2">
                  <c:v>175688.83</c:v>
                </c:pt>
                <c:pt idx="3">
                  <c:v>185437.25</c:v>
                </c:pt>
                <c:pt idx="4">
                  <c:v>196728.17</c:v>
                </c:pt>
                <c:pt idx="5">
                  <c:v>206334.07999999999</c:v>
                </c:pt>
                <c:pt idx="6">
                  <c:v>215657.67</c:v>
                </c:pt>
                <c:pt idx="7">
                  <c:v>233872</c:v>
                </c:pt>
                <c:pt idx="8">
                  <c:v>248748.25</c:v>
                </c:pt>
                <c:pt idx="9">
                  <c:v>255663.75</c:v>
                </c:pt>
                <c:pt idx="10">
                  <c:v>261272.42</c:v>
                </c:pt>
                <c:pt idx="11">
                  <c:v>272232.5</c:v>
                </c:pt>
                <c:pt idx="12">
                  <c:v>288987.5</c:v>
                </c:pt>
                <c:pt idx="13">
                  <c:v>307826.08</c:v>
                </c:pt>
                <c:pt idx="14">
                  <c:v>323823.08</c:v>
                </c:pt>
                <c:pt idx="15">
                  <c:v>334008</c:v>
                </c:pt>
                <c:pt idx="16">
                  <c:v>328780.33</c:v>
                </c:pt>
                <c:pt idx="17">
                  <c:v>303288.92</c:v>
                </c:pt>
                <c:pt idx="18">
                  <c:v>323964.17</c:v>
                </c:pt>
                <c:pt idx="19">
                  <c:v>349717.75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'Growth rate and sales predictio'!$C$2</c:f>
              <c:strCache>
                <c:ptCount val="1"/>
                <c:pt idx="0">
                  <c:v>Average of Seasonally Adjusted Sales (USD)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181146106736658"/>
                  <c:y val="-8.83796296296296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759831290613355"/>
                  <c:y val="-0.163851851851851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'Growth rate and sales predictio'!$B$3:$B$22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'Growth rate and sales predictio'!$C$3:$C$22</c:f>
              <c:numCache>
                <c:formatCode>_("$"* #,##0.00_);_("$"* \(#,##0.00\);_("$"* "-"??_);_(@_)</c:formatCode>
                <c:ptCount val="20"/>
                <c:pt idx="0">
                  <c:v>150781.17000000001</c:v>
                </c:pt>
                <c:pt idx="1">
                  <c:v>161696.25</c:v>
                </c:pt>
                <c:pt idx="2">
                  <c:v>175688.83</c:v>
                </c:pt>
                <c:pt idx="3">
                  <c:v>185437.25</c:v>
                </c:pt>
                <c:pt idx="4">
                  <c:v>196728.17</c:v>
                </c:pt>
                <c:pt idx="5">
                  <c:v>206334.07999999999</c:v>
                </c:pt>
                <c:pt idx="6">
                  <c:v>215657.67</c:v>
                </c:pt>
                <c:pt idx="7">
                  <c:v>233872</c:v>
                </c:pt>
                <c:pt idx="8">
                  <c:v>248748.25</c:v>
                </c:pt>
                <c:pt idx="9">
                  <c:v>255663.75</c:v>
                </c:pt>
                <c:pt idx="10">
                  <c:v>261272.42</c:v>
                </c:pt>
                <c:pt idx="11">
                  <c:v>272232.5</c:v>
                </c:pt>
                <c:pt idx="12">
                  <c:v>288987.5</c:v>
                </c:pt>
                <c:pt idx="13">
                  <c:v>307826.08</c:v>
                </c:pt>
                <c:pt idx="14">
                  <c:v>323823.08</c:v>
                </c:pt>
                <c:pt idx="15">
                  <c:v>334008</c:v>
                </c:pt>
                <c:pt idx="16">
                  <c:v>328780.33</c:v>
                </c:pt>
                <c:pt idx="17">
                  <c:v>303288.92</c:v>
                </c:pt>
                <c:pt idx="18">
                  <c:v>323964.17</c:v>
                </c:pt>
                <c:pt idx="19">
                  <c:v>349717.75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823920"/>
        <c:axId val="2130825008"/>
      </c:scatterChart>
      <c:valAx>
        <c:axId val="213082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 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825008"/>
        <c:crosses val="autoZero"/>
        <c:crossBetween val="midCat"/>
      </c:valAx>
      <c:valAx>
        <c:axId val="21308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aseline="0"/>
                  <a:t>Sales (USD)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82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Predicted sales</a:t>
            </a:r>
            <a:r>
              <a:rPr lang="en-IN" baseline="0"/>
              <a:t> for 60 years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'Growth rate and sales predictio'!$I$3:$I$63</c:f>
              <c:numCache>
                <c:formatCode>General</c:formatCode>
                <c:ptCount val="6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'Growth rate and sales predictio'!$J$3:$J$63</c:f>
              <c:numCache>
                <c:formatCode>_("$"* #,##0.00_);_("$"* \(#,##0.00\);_("$"* "-"??_);_(@_)</c:formatCode>
                <c:ptCount val="61"/>
                <c:pt idx="0">
                  <c:v>172399.73249357322</c:v>
                </c:pt>
                <c:pt idx="1">
                  <c:v>165143.66740010298</c:v>
                </c:pt>
                <c:pt idx="2">
                  <c:v>172399.73249357322</c:v>
                </c:pt>
                <c:pt idx="3">
                  <c:v>179974.61381214956</c:v>
                </c:pt>
                <c:pt idx="4">
                  <c:v>187882.31946960744</c:v>
                </c:pt>
                <c:pt idx="5">
                  <c:v>196137.47306675219</c:v>
                </c:pt>
                <c:pt idx="6">
                  <c:v>204755.34073462404</c:v>
                </c:pt>
                <c:pt idx="7">
                  <c:v>213751.8593659233</c:v>
                </c:pt>
                <c:pt idx="8">
                  <c:v>223143.66608686617</c:v>
                </c:pt>
                <c:pt idx="9">
                  <c:v>232948.12902397109</c:v>
                </c:pt>
                <c:pt idx="10">
                  <c:v>243183.37942267326</c:v>
                </c:pt>
                <c:pt idx="11">
                  <c:v>253868.34517716331</c:v>
                </c:pt>
                <c:pt idx="12">
                  <c:v>265022.78583345655</c:v>
                </c:pt>
                <c:pt idx="13">
                  <c:v>276667.32913042337</c:v>
                </c:pt>
                <c:pt idx="14">
                  <c:v>288823.50914635573</c:v>
                </c:pt>
                <c:pt idx="15">
                  <c:v>301513.80612161325</c:v>
                </c:pt>
                <c:pt idx="16">
                  <c:v>314761.68803099269</c:v>
                </c:pt>
                <c:pt idx="17">
                  <c:v>328591.65398269973</c:v>
                </c:pt>
                <c:pt idx="18">
                  <c:v>343029.27952418046</c:v>
                </c:pt>
                <c:pt idx="19">
                  <c:v>358101.26393859531</c:v>
                </c:pt>
                <c:pt idx="20">
                  <c:v>373835.47961940081</c:v>
                </c:pt>
                <c:pt idx="21">
                  <c:v>390261.02361434634</c:v>
                </c:pt>
                <c:pt idx="22">
                  <c:v>407408.27143420593</c:v>
                </c:pt>
                <c:pt idx="23">
                  <c:v>425308.93322575185</c:v>
                </c:pt>
                <c:pt idx="24">
                  <c:v>443996.1124128513</c:v>
                </c:pt>
                <c:pt idx="25">
                  <c:v>463504.36691412784</c:v>
                </c:pt>
                <c:pt idx="26">
                  <c:v>483869.77305040054</c:v>
                </c:pt>
                <c:pt idx="27">
                  <c:v>505129.99226007872</c:v>
                </c:pt>
                <c:pt idx="28">
                  <c:v>527324.34074589284</c:v>
                </c:pt>
                <c:pt idx="29">
                  <c:v>550493.86218175455</c:v>
                </c:pt>
                <c:pt idx="30">
                  <c:v>574681.40361420403</c:v>
                </c:pt>
                <c:pt idx="31">
                  <c:v>599931.69469880743</c:v>
                </c:pt>
                <c:pt idx="32">
                  <c:v>626291.43041803339</c:v>
                </c:pt>
                <c:pt idx="33">
                  <c:v>653809.35743358068</c:v>
                </c:pt>
                <c:pt idx="34">
                  <c:v>682536.36423284397</c:v>
                </c:pt>
                <c:pt idx="35">
                  <c:v>712525.57523622608</c:v>
                </c:pt>
                <c:pt idx="36">
                  <c:v>743832.44903932756</c:v>
                </c:pt>
                <c:pt idx="37">
                  <c:v>776514.88097169134</c:v>
                </c:pt>
                <c:pt idx="38">
                  <c:v>810633.31016176147</c:v>
                </c:pt>
                <c:pt idx="39">
                  <c:v>846250.83130605274</c:v>
                </c:pt>
                <c:pt idx="40">
                  <c:v>883433.31134922162</c:v>
                </c:pt>
                <c:pt idx="41">
                  <c:v>922249.5112908124</c:v>
                </c:pt>
                <c:pt idx="42">
                  <c:v>962771.21334393672</c:v>
                </c:pt>
                <c:pt idx="43">
                  <c:v>1005073.3536810393</c:v>
                </c:pt>
                <c:pt idx="44">
                  <c:v>1049234.1610122295</c:v>
                </c:pt>
                <c:pt idx="45">
                  <c:v>1095335.3012524555</c:v>
                </c:pt>
                <c:pt idx="46">
                  <c:v>1143462.02854505</c:v>
                </c:pt>
                <c:pt idx="47">
                  <c:v>1193703.3429209306</c:v>
                </c:pt>
                <c:pt idx="48">
                  <c:v>1246152.1548850155</c:v>
                </c:pt>
                <c:pt idx="49">
                  <c:v>1300905.4572342171</c:v>
                </c:pt>
                <c:pt idx="50">
                  <c:v>1358064.5044247624</c:v>
                </c:pt>
                <c:pt idx="51">
                  <c:v>1417734.9998205265</c:v>
                </c:pt>
                <c:pt idx="52">
                  <c:v>1480027.2911686744</c:v>
                </c:pt>
                <c:pt idx="53">
                  <c:v>1545056.5746640807</c:v>
                </c:pt>
                <c:pt idx="54">
                  <c:v>1612943.1079799184</c:v>
                </c:pt>
                <c:pt idx="55">
                  <c:v>1683812.4326583603</c:v>
                </c:pt>
                <c:pt idx="56">
                  <c:v>1757795.6062726579</c:v>
                </c:pt>
                <c:pt idx="57">
                  <c:v>1835029.4447899342</c:v>
                </c:pt>
                <c:pt idx="58">
                  <c:v>1915656.7755828928</c:v>
                </c:pt>
                <c:pt idx="59">
                  <c:v>1999826.7015583178</c:v>
                </c:pt>
                <c:pt idx="60">
                  <c:v>2087694.876890834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826640"/>
        <c:axId val="2130821744"/>
      </c:lineChart>
      <c:catAx>
        <c:axId val="213082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821744"/>
        <c:crosses val="autoZero"/>
        <c:auto val="1"/>
        <c:lblAlgn val="ctr"/>
        <c:lblOffset val="100"/>
        <c:noMultiLvlLbl val="0"/>
      </c:catAx>
      <c:valAx>
        <c:axId val="213082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82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0</xdr:row>
      <xdr:rowOff>95250</xdr:rowOff>
    </xdr:from>
    <xdr:to>
      <xdr:col>17</xdr:col>
      <xdr:colOff>571499</xdr:colOff>
      <xdr:row>11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333375</xdr:colOff>
      <xdr:row>13</xdr:row>
      <xdr:rowOff>80962</xdr:rowOff>
    </xdr:from>
    <xdr:to>
      <xdr:col>18</xdr:col>
      <xdr:colOff>28575</xdr:colOff>
      <xdr:row>27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400050</xdr:colOff>
      <xdr:row>29</xdr:row>
      <xdr:rowOff>38100</xdr:rowOff>
    </xdr:from>
    <xdr:to>
      <xdr:col>29</xdr:col>
      <xdr:colOff>354035</xdr:colOff>
      <xdr:row>36</xdr:row>
      <xdr:rowOff>181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0" y="5953125"/>
          <a:ext cx="11536385" cy="1295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B1" workbookViewId="0">
      <selection activeCell="F6" sqref="F6"/>
    </sheetView>
  </sheetViews>
  <sheetFormatPr defaultRowHeight="15" x14ac:dyDescent="0.25"/>
  <cols>
    <col min="1" max="1" width="9.28515625" customWidth="1"/>
    <col min="2" max="2" width="15.140625" bestFit="1" customWidth="1"/>
    <col min="3" max="3" width="20.28515625" customWidth="1"/>
    <col min="4" max="4" width="12.5703125" style="1" bestFit="1" customWidth="1"/>
    <col min="5" max="5" width="9.5703125" bestFit="1" customWidth="1"/>
    <col min="7" max="7" width="12.140625" customWidth="1"/>
    <col min="9" max="9" width="14.28515625" bestFit="1" customWidth="1"/>
    <col min="10" max="10" width="18.140625" customWidth="1"/>
  </cols>
  <sheetData>
    <row r="1" spans="1:11" x14ac:dyDescent="0.25">
      <c r="A1" s="23" t="s">
        <v>27</v>
      </c>
      <c r="B1" s="23"/>
      <c r="C1" s="23"/>
      <c r="D1" s="23"/>
      <c r="H1" s="35" t="s">
        <v>26</v>
      </c>
      <c r="I1" s="35"/>
      <c r="J1" s="35"/>
    </row>
    <row r="2" spans="1:11" ht="45.75" customHeight="1" x14ac:dyDescent="0.25">
      <c r="A2" s="34" t="s">
        <v>0</v>
      </c>
      <c r="B2" s="34" t="s">
        <v>25</v>
      </c>
      <c r="C2" s="34" t="s">
        <v>24</v>
      </c>
      <c r="D2" s="36" t="s">
        <v>23</v>
      </c>
      <c r="J2" s="33" t="s">
        <v>22</v>
      </c>
    </row>
    <row r="3" spans="1:11" x14ac:dyDescent="0.25">
      <c r="A3" s="3">
        <v>1992</v>
      </c>
      <c r="B3" s="3">
        <v>1</v>
      </c>
      <c r="C3" s="30">
        <v>150781.17000000001</v>
      </c>
      <c r="D3" s="26"/>
      <c r="H3" t="s">
        <v>0</v>
      </c>
      <c r="I3" s="10"/>
      <c r="J3" s="32">
        <f>B61</f>
        <v>172399.73249357322</v>
      </c>
    </row>
    <row r="4" spans="1:11" x14ac:dyDescent="0.25">
      <c r="A4" s="3">
        <v>1993</v>
      </c>
      <c r="B4" s="3">
        <v>2</v>
      </c>
      <c r="C4" s="30">
        <v>161696.25</v>
      </c>
      <c r="D4" s="29">
        <f>(C4-C3)/C3</f>
        <v>7.2390206283715577E-2</v>
      </c>
      <c r="H4" s="8">
        <v>1992</v>
      </c>
      <c r="I4" s="3">
        <v>1</v>
      </c>
      <c r="J4" s="2">
        <f t="dataTable" ref="J4:J63" dt2D="0" dtr="0" r1="B60" ca="1"/>
        <v>165143.66740010298</v>
      </c>
    </row>
    <row r="5" spans="1:11" x14ac:dyDescent="0.25">
      <c r="A5" s="3">
        <v>1994</v>
      </c>
      <c r="B5" s="3">
        <v>3</v>
      </c>
      <c r="C5" s="30">
        <v>175688.83</v>
      </c>
      <c r="D5" s="29">
        <f>(C5-C4)/C4</f>
        <v>8.6536206003540506E-2</v>
      </c>
      <c r="H5" s="8">
        <v>1993</v>
      </c>
      <c r="I5" s="3">
        <v>2</v>
      </c>
      <c r="J5" s="2">
        <v>172399.73249357322</v>
      </c>
      <c r="K5" s="31"/>
    </row>
    <row r="6" spans="1:11" x14ac:dyDescent="0.25">
      <c r="A6" s="3">
        <v>1995</v>
      </c>
      <c r="B6" s="3">
        <v>4</v>
      </c>
      <c r="C6" s="30">
        <v>185437.25</v>
      </c>
      <c r="D6" s="29">
        <f>(C6-C5)/C5</f>
        <v>5.5486851383778998E-2</v>
      </c>
      <c r="H6" s="8">
        <v>1994</v>
      </c>
      <c r="I6" s="3">
        <v>3</v>
      </c>
      <c r="J6" s="2">
        <v>179974.61381214956</v>
      </c>
    </row>
    <row r="7" spans="1:11" x14ac:dyDescent="0.25">
      <c r="A7" s="3">
        <v>1996</v>
      </c>
      <c r="B7" s="3">
        <v>5</v>
      </c>
      <c r="C7" s="30">
        <v>196728.17</v>
      </c>
      <c r="D7" s="29">
        <f>(C7-C6)/C6</f>
        <v>6.0888090176056932E-2</v>
      </c>
      <c r="H7" s="8">
        <v>1995</v>
      </c>
      <c r="I7" s="3">
        <v>4</v>
      </c>
      <c r="J7" s="2">
        <v>187882.31946960744</v>
      </c>
    </row>
    <row r="8" spans="1:11" x14ac:dyDescent="0.25">
      <c r="A8" s="3">
        <v>1997</v>
      </c>
      <c r="B8" s="3">
        <v>6</v>
      </c>
      <c r="C8" s="30">
        <v>206334.07999999999</v>
      </c>
      <c r="D8" s="29">
        <f>(C8-C7)/C7</f>
        <v>4.8828340140611146E-2</v>
      </c>
      <c r="H8" s="8">
        <v>1996</v>
      </c>
      <c r="I8" s="3">
        <v>5</v>
      </c>
      <c r="J8" s="2">
        <v>196137.47306675219</v>
      </c>
    </row>
    <row r="9" spans="1:11" x14ac:dyDescent="0.25">
      <c r="A9" s="3">
        <v>1998</v>
      </c>
      <c r="B9" s="3">
        <v>7</v>
      </c>
      <c r="C9" s="30">
        <v>215657.67</v>
      </c>
      <c r="D9" s="29">
        <f>(C9-C8)/C8</f>
        <v>4.5186863944143528E-2</v>
      </c>
      <c r="H9" s="8">
        <v>1997</v>
      </c>
      <c r="I9" s="3">
        <v>6</v>
      </c>
      <c r="J9" s="2">
        <v>204755.34073462404</v>
      </c>
    </row>
    <row r="10" spans="1:11" x14ac:dyDescent="0.25">
      <c r="A10" s="3">
        <v>1999</v>
      </c>
      <c r="B10" s="3">
        <v>8</v>
      </c>
      <c r="C10" s="30">
        <v>233872</v>
      </c>
      <c r="D10" s="29">
        <f>(C10-C9)/C9</f>
        <v>8.4459458362876619E-2</v>
      </c>
      <c r="H10" s="8">
        <v>1998</v>
      </c>
      <c r="I10" s="3">
        <v>7</v>
      </c>
      <c r="J10" s="2">
        <v>213751.8593659233</v>
      </c>
    </row>
    <row r="11" spans="1:11" x14ac:dyDescent="0.25">
      <c r="A11" s="3">
        <v>2000</v>
      </c>
      <c r="B11" s="3">
        <v>9</v>
      </c>
      <c r="C11" s="30">
        <v>248748.25</v>
      </c>
      <c r="D11" s="29">
        <f>(C11-C10)/C10</f>
        <v>6.3608512348635154E-2</v>
      </c>
      <c r="H11" s="8">
        <v>1999</v>
      </c>
      <c r="I11" s="3">
        <v>8</v>
      </c>
      <c r="J11" s="2">
        <v>223143.66608686617</v>
      </c>
    </row>
    <row r="12" spans="1:11" x14ac:dyDescent="0.25">
      <c r="A12" s="3">
        <v>2001</v>
      </c>
      <c r="B12" s="3">
        <v>10</v>
      </c>
      <c r="C12" s="30">
        <v>255663.75</v>
      </c>
      <c r="D12" s="29">
        <f>(C12-C11)/C11</f>
        <v>2.7801200611461588E-2</v>
      </c>
      <c r="H12" s="8">
        <v>2000</v>
      </c>
      <c r="I12" s="3">
        <v>9</v>
      </c>
      <c r="J12" s="2">
        <v>232948.12902397109</v>
      </c>
    </row>
    <row r="13" spans="1:11" x14ac:dyDescent="0.25">
      <c r="A13" s="3">
        <v>2002</v>
      </c>
      <c r="B13" s="3">
        <v>11</v>
      </c>
      <c r="C13" s="30">
        <v>261272.42</v>
      </c>
      <c r="D13" s="29">
        <f>(C13-C12)/C12</f>
        <v>2.1937681818404105E-2</v>
      </c>
      <c r="H13" s="8">
        <v>2001</v>
      </c>
      <c r="I13" s="3">
        <v>10</v>
      </c>
      <c r="J13" s="2">
        <v>243183.37942267326</v>
      </c>
    </row>
    <row r="14" spans="1:11" x14ac:dyDescent="0.25">
      <c r="A14" s="3">
        <v>2003</v>
      </c>
      <c r="B14" s="3">
        <v>12</v>
      </c>
      <c r="C14" s="30">
        <v>272232.5</v>
      </c>
      <c r="D14" s="29">
        <f>(C14-C13)/C13</f>
        <v>4.194885935530427E-2</v>
      </c>
      <c r="H14" s="8">
        <v>2002</v>
      </c>
      <c r="I14" s="3">
        <v>11</v>
      </c>
      <c r="J14" s="2">
        <v>253868.34517716331</v>
      </c>
    </row>
    <row r="15" spans="1:11" x14ac:dyDescent="0.25">
      <c r="A15" s="3">
        <v>2004</v>
      </c>
      <c r="B15" s="3">
        <v>13</v>
      </c>
      <c r="C15" s="30">
        <v>288987.5</v>
      </c>
      <c r="D15" s="29">
        <f>(C15-C14)/C14</f>
        <v>6.154665589156328E-2</v>
      </c>
      <c r="H15" s="8">
        <v>2003</v>
      </c>
      <c r="I15" s="3">
        <v>12</v>
      </c>
      <c r="J15" s="2">
        <v>265022.78583345655</v>
      </c>
    </row>
    <row r="16" spans="1:11" x14ac:dyDescent="0.25">
      <c r="A16" s="3">
        <v>2005</v>
      </c>
      <c r="B16" s="3">
        <v>14</v>
      </c>
      <c r="C16" s="30">
        <v>307826.08</v>
      </c>
      <c r="D16" s="29">
        <f>(C16-C15)/C15</f>
        <v>6.5188217483455227E-2</v>
      </c>
      <c r="H16" s="8">
        <v>2004</v>
      </c>
      <c r="I16" s="3">
        <v>13</v>
      </c>
      <c r="J16" s="2">
        <v>276667.32913042337</v>
      </c>
    </row>
    <row r="17" spans="1:10" x14ac:dyDescent="0.25">
      <c r="A17" s="3">
        <v>2006</v>
      </c>
      <c r="B17" s="3">
        <v>15</v>
      </c>
      <c r="C17" s="30">
        <v>323823.08</v>
      </c>
      <c r="D17" s="29">
        <f>(C17-C16)/C16</f>
        <v>5.1967656541641954E-2</v>
      </c>
      <c r="H17" s="8">
        <v>2005</v>
      </c>
      <c r="I17" s="3">
        <v>14</v>
      </c>
      <c r="J17" s="2">
        <v>288823.50914635573</v>
      </c>
    </row>
    <row r="18" spans="1:10" x14ac:dyDescent="0.25">
      <c r="A18" s="3">
        <v>2007</v>
      </c>
      <c r="B18" s="3">
        <v>16</v>
      </c>
      <c r="C18" s="30">
        <v>334008</v>
      </c>
      <c r="D18" s="29">
        <f>(C18-C17)/C17</f>
        <v>3.1452112678317996E-2</v>
      </c>
      <c r="H18" s="8">
        <v>2006</v>
      </c>
      <c r="I18" s="3">
        <v>15</v>
      </c>
      <c r="J18" s="2">
        <v>301513.80612161325</v>
      </c>
    </row>
    <row r="19" spans="1:10" x14ac:dyDescent="0.25">
      <c r="A19" s="3">
        <v>2008</v>
      </c>
      <c r="B19" s="3">
        <v>17</v>
      </c>
      <c r="C19" s="30">
        <v>328780.33</v>
      </c>
      <c r="D19" s="29">
        <f>(C19-C18)/C18</f>
        <v>-1.5651331704629779E-2</v>
      </c>
      <c r="H19" s="8">
        <v>2007</v>
      </c>
      <c r="I19" s="3">
        <v>16</v>
      </c>
      <c r="J19" s="2">
        <v>314761.68803099269</v>
      </c>
    </row>
    <row r="20" spans="1:10" x14ac:dyDescent="0.25">
      <c r="A20" s="3">
        <v>2009</v>
      </c>
      <c r="B20" s="3">
        <v>18</v>
      </c>
      <c r="C20" s="30">
        <v>303288.92</v>
      </c>
      <c r="D20" s="29">
        <f>(C20-C19)/C19</f>
        <v>-7.7533257540072523E-2</v>
      </c>
      <c r="H20" s="8">
        <v>2008</v>
      </c>
      <c r="I20" s="3">
        <v>17</v>
      </c>
      <c r="J20" s="2">
        <v>328591.65398269973</v>
      </c>
    </row>
    <row r="21" spans="1:10" x14ac:dyDescent="0.25">
      <c r="A21" s="3">
        <v>2010</v>
      </c>
      <c r="B21" s="3">
        <v>19</v>
      </c>
      <c r="C21" s="30">
        <v>323964.17</v>
      </c>
      <c r="D21" s="29">
        <f>(C21-C20)/C20</f>
        <v>6.8170146143156168E-2</v>
      </c>
      <c r="H21" s="8">
        <v>2009</v>
      </c>
      <c r="I21" s="3">
        <v>18</v>
      </c>
      <c r="J21" s="2">
        <v>343029.27952418046</v>
      </c>
    </row>
    <row r="22" spans="1:10" x14ac:dyDescent="0.25">
      <c r="A22" s="3">
        <v>2011</v>
      </c>
      <c r="B22" s="3">
        <v>20</v>
      </c>
      <c r="C22" s="30">
        <v>349717.75</v>
      </c>
      <c r="D22" s="29">
        <f>(C22-C21)/C21</f>
        <v>7.9495149108619073E-2</v>
      </c>
      <c r="H22" s="8">
        <v>2010</v>
      </c>
      <c r="I22" s="3">
        <v>19</v>
      </c>
      <c r="J22" s="2">
        <v>358101.26393859531</v>
      </c>
    </row>
    <row r="23" spans="1:10" x14ac:dyDescent="0.25">
      <c r="A23" s="10"/>
      <c r="B23" s="10"/>
      <c r="C23" s="10"/>
      <c r="D23" s="28">
        <f>AVERAGE(D4:D22)</f>
        <v>4.5984611527925261E-2</v>
      </c>
      <c r="H23" s="8">
        <v>2011</v>
      </c>
      <c r="I23" s="3">
        <v>20</v>
      </c>
      <c r="J23" s="2">
        <v>373835.47961940081</v>
      </c>
    </row>
    <row r="24" spans="1:10" x14ac:dyDescent="0.25">
      <c r="H24" s="8">
        <v>2012</v>
      </c>
      <c r="I24" s="3">
        <v>21</v>
      </c>
      <c r="J24" s="2">
        <v>390261.02361434634</v>
      </c>
    </row>
    <row r="25" spans="1:10" x14ac:dyDescent="0.25">
      <c r="A25" s="23" t="s">
        <v>21</v>
      </c>
      <c r="B25" s="23"/>
      <c r="C25" s="23"/>
      <c r="D25" s="23"/>
      <c r="H25" s="8">
        <v>2013</v>
      </c>
      <c r="I25" s="3">
        <v>22</v>
      </c>
      <c r="J25" s="2">
        <v>407408.27143420593</v>
      </c>
    </row>
    <row r="26" spans="1:10" x14ac:dyDescent="0.25">
      <c r="A26" s="27" t="s">
        <v>20</v>
      </c>
      <c r="B26" s="27"/>
      <c r="C26" s="27" t="s">
        <v>19</v>
      </c>
      <c r="D26" s="27"/>
      <c r="H26" s="8">
        <v>2014</v>
      </c>
      <c r="I26" s="3">
        <v>23</v>
      </c>
      <c r="J26" s="2">
        <v>425308.93322575185</v>
      </c>
    </row>
    <row r="27" spans="1:10" x14ac:dyDescent="0.25">
      <c r="A27" s="26" t="s">
        <v>18</v>
      </c>
      <c r="B27" s="25">
        <v>10436</v>
      </c>
      <c r="C27" s="26" t="s">
        <v>17</v>
      </c>
      <c r="D27" s="25">
        <v>158193</v>
      </c>
      <c r="H27" s="8">
        <v>2015</v>
      </c>
      <c r="I27" s="3">
        <v>24</v>
      </c>
      <c r="J27" s="2">
        <v>443996.1124128513</v>
      </c>
    </row>
    <row r="28" spans="1:10" x14ac:dyDescent="0.25">
      <c r="A28" s="26" t="s">
        <v>16</v>
      </c>
      <c r="B28" s="25">
        <v>146646</v>
      </c>
      <c r="C28" s="26" t="s">
        <v>16</v>
      </c>
      <c r="D28" s="25">
        <v>4.2999999999999997E-2</v>
      </c>
      <c r="E28" s="24">
        <f>D27*EXP(D28*A33)</f>
        <v>165143.66740010298</v>
      </c>
      <c r="H28" s="8">
        <v>2016</v>
      </c>
      <c r="I28" s="3">
        <v>25</v>
      </c>
      <c r="J28" s="2">
        <v>463504.36691412784</v>
      </c>
    </row>
    <row r="29" spans="1:10" x14ac:dyDescent="0.25">
      <c r="H29" s="8">
        <v>2017</v>
      </c>
      <c r="I29" s="3">
        <v>26</v>
      </c>
      <c r="J29" s="2">
        <v>483869.77305040054</v>
      </c>
    </row>
    <row r="30" spans="1:10" x14ac:dyDescent="0.25">
      <c r="A30" s="23" t="s">
        <v>15</v>
      </c>
      <c r="B30" s="23"/>
      <c r="C30" s="23"/>
      <c r="D30" s="23"/>
      <c r="E30" s="23"/>
      <c r="F30" s="23"/>
      <c r="H30" s="8">
        <v>2018</v>
      </c>
      <c r="I30" s="3">
        <v>27</v>
      </c>
      <c r="J30" s="2">
        <v>505129.99226007872</v>
      </c>
    </row>
    <row r="31" spans="1:10" x14ac:dyDescent="0.25">
      <c r="B31" s="3" t="s">
        <v>14</v>
      </c>
      <c r="C31" s="3"/>
      <c r="D31" s="3"/>
      <c r="E31" s="10"/>
      <c r="F31" s="10"/>
      <c r="H31" s="8">
        <v>2019</v>
      </c>
      <c r="I31" s="3">
        <v>28</v>
      </c>
      <c r="J31" s="2">
        <v>527324.34074589284</v>
      </c>
    </row>
    <row r="32" spans="1:10" x14ac:dyDescent="0.25">
      <c r="A32" s="5" t="s">
        <v>1</v>
      </c>
      <c r="B32" s="5" t="s">
        <v>13</v>
      </c>
      <c r="C32" s="5" t="s">
        <v>12</v>
      </c>
      <c r="D32" s="5" t="s">
        <v>10</v>
      </c>
      <c r="E32" s="22" t="s">
        <v>11</v>
      </c>
      <c r="F32" s="21" t="s">
        <v>10</v>
      </c>
      <c r="H32" s="8">
        <v>2020</v>
      </c>
      <c r="I32" s="3">
        <v>29</v>
      </c>
      <c r="J32" s="2">
        <v>550493.86218175455</v>
      </c>
    </row>
    <row r="33" spans="1:10" x14ac:dyDescent="0.25">
      <c r="A33" s="3">
        <v>1</v>
      </c>
      <c r="B33" s="20">
        <f>$D$27*EXP($D$28*A33)</f>
        <v>165143.66740010298</v>
      </c>
      <c r="C33" s="19">
        <f>C3</f>
        <v>150781.17000000001</v>
      </c>
      <c r="D33" s="18">
        <f>ABS(B33-C33)/C33</f>
        <v>9.5253919306389254E-2</v>
      </c>
      <c r="E33" s="15">
        <f>($B$27*A33)+$B$28</f>
        <v>157082</v>
      </c>
      <c r="F33" s="17">
        <f>ABS(E33-C33)/C33</f>
        <v>4.1787910254310848E-2</v>
      </c>
      <c r="H33" s="8">
        <v>2021</v>
      </c>
      <c r="I33" s="3">
        <v>30</v>
      </c>
      <c r="J33" s="2">
        <v>574681.40361420403</v>
      </c>
    </row>
    <row r="34" spans="1:10" x14ac:dyDescent="0.25">
      <c r="A34" s="3">
        <v>2</v>
      </c>
      <c r="B34" s="20">
        <f>$D$27*EXP($D$28*A34)</f>
        <v>172399.73249357322</v>
      </c>
      <c r="C34" s="19">
        <f>C4</f>
        <v>161696.25</v>
      </c>
      <c r="D34" s="18">
        <f>ABS(B34-C34)/C34</f>
        <v>6.6194995205969331E-2</v>
      </c>
      <c r="E34" s="15">
        <f>($B$27*A34)+$B$28</f>
        <v>167518</v>
      </c>
      <c r="F34" s="17">
        <f>ABS(E34-C34)/C34</f>
        <v>3.6004236338195848E-2</v>
      </c>
      <c r="H34" s="8">
        <v>2022</v>
      </c>
      <c r="I34" s="3">
        <v>31</v>
      </c>
      <c r="J34" s="2">
        <v>599931.69469880743</v>
      </c>
    </row>
    <row r="35" spans="1:10" x14ac:dyDescent="0.25">
      <c r="A35" s="3">
        <v>3</v>
      </c>
      <c r="B35" s="20">
        <f>$D$27*EXP($D$28*A35)</f>
        <v>179974.61381214956</v>
      </c>
      <c r="C35" s="19">
        <f>C5</f>
        <v>175688.83</v>
      </c>
      <c r="D35" s="18">
        <f>ABS(B35-C35)/C35</f>
        <v>2.4394173563279883E-2</v>
      </c>
      <c r="E35" s="15">
        <f>($B$27*A35)+$B$28</f>
        <v>177954</v>
      </c>
      <c r="F35" s="17">
        <f>ABS(E35-C35)/C35</f>
        <v>1.2893079201449591E-2</v>
      </c>
      <c r="H35" s="8">
        <v>2023</v>
      </c>
      <c r="I35" s="3">
        <v>32</v>
      </c>
      <c r="J35" s="2">
        <v>626291.43041803339</v>
      </c>
    </row>
    <row r="36" spans="1:10" x14ac:dyDescent="0.25">
      <c r="A36" s="3">
        <v>4</v>
      </c>
      <c r="B36" s="20">
        <f>$D$27*EXP($D$28*A36)</f>
        <v>187882.31946960744</v>
      </c>
      <c r="C36" s="19">
        <f>C6</f>
        <v>185437.25</v>
      </c>
      <c r="D36" s="18">
        <f>ABS(B36-C36)/C36</f>
        <v>1.3185427790842644E-2</v>
      </c>
      <c r="E36" s="15">
        <f>($B$27*A36)+$B$28</f>
        <v>188390</v>
      </c>
      <c r="F36" s="17">
        <f>ABS(E36-C36)/C36</f>
        <v>1.5923176168757894E-2</v>
      </c>
      <c r="H36" s="8">
        <v>2024</v>
      </c>
      <c r="I36" s="3">
        <v>33</v>
      </c>
      <c r="J36" s="2">
        <v>653809.35743358068</v>
      </c>
    </row>
    <row r="37" spans="1:10" x14ac:dyDescent="0.25">
      <c r="A37" s="3">
        <v>5</v>
      </c>
      <c r="B37" s="20">
        <f>$D$27*EXP($D$28*A37)</f>
        <v>196137.47306675219</v>
      </c>
      <c r="C37" s="19">
        <f>C7</f>
        <v>196728.17</v>
      </c>
      <c r="D37" s="18">
        <f>ABS(B37-C37)/C37</f>
        <v>3.0026047273647607E-3</v>
      </c>
      <c r="E37" s="15">
        <f>($B$27*A37)+$B$28</f>
        <v>198826</v>
      </c>
      <c r="F37" s="17">
        <f>ABS(E37-C37)/C37</f>
        <v>1.0663597389229956E-2</v>
      </c>
      <c r="H37" s="8">
        <v>2025</v>
      </c>
      <c r="I37" s="3">
        <v>34</v>
      </c>
      <c r="J37" s="2">
        <v>682536.36423284397</v>
      </c>
    </row>
    <row r="38" spans="1:10" x14ac:dyDescent="0.25">
      <c r="A38" s="3">
        <v>6</v>
      </c>
      <c r="B38" s="20">
        <f>$D$27*EXP($D$28*A38)</f>
        <v>204755.34073462404</v>
      </c>
      <c r="C38" s="19">
        <f>C8</f>
        <v>206334.07999999999</v>
      </c>
      <c r="D38" s="18">
        <f>ABS(B38-C38)/C38</f>
        <v>7.6513742440218573E-3</v>
      </c>
      <c r="E38" s="15">
        <f>($B$27*A38)+$B$28</f>
        <v>209262</v>
      </c>
      <c r="F38" s="17">
        <f>ABS(E38-C38)/C38</f>
        <v>1.4190190975722541E-2</v>
      </c>
      <c r="H38" s="8">
        <v>2026</v>
      </c>
      <c r="I38" s="3">
        <v>35</v>
      </c>
      <c r="J38" s="2">
        <v>712525.57523622608</v>
      </c>
    </row>
    <row r="39" spans="1:10" x14ac:dyDescent="0.25">
      <c r="A39" s="3">
        <v>7</v>
      </c>
      <c r="B39" s="20">
        <f>$D$27*EXP($D$28*A39)</f>
        <v>213751.8593659233</v>
      </c>
      <c r="C39" s="19">
        <f>C9</f>
        <v>215657.67</v>
      </c>
      <c r="D39" s="18">
        <f>ABS(B39-C39)/C39</f>
        <v>8.8372031195399249E-3</v>
      </c>
      <c r="E39" s="15">
        <f>($B$27*A39)+$B$28</f>
        <v>219698</v>
      </c>
      <c r="F39" s="17">
        <f>ABS(E39-C39)/C39</f>
        <v>1.873492373352632E-2</v>
      </c>
      <c r="H39" s="8">
        <v>2027</v>
      </c>
      <c r="I39" s="3">
        <v>36</v>
      </c>
      <c r="J39" s="2">
        <v>743832.44903932756</v>
      </c>
    </row>
    <row r="40" spans="1:10" x14ac:dyDescent="0.25">
      <c r="A40" s="3">
        <v>8</v>
      </c>
      <c r="B40" s="20">
        <f>$D$27*EXP($D$28*A40)</f>
        <v>223143.66608686617</v>
      </c>
      <c r="C40" s="19">
        <f>C10</f>
        <v>233872</v>
      </c>
      <c r="D40" s="18">
        <f>ABS(B40-C40)/C40</f>
        <v>4.5872673569875101E-2</v>
      </c>
      <c r="E40" s="15">
        <f>($B$27*A40)+$B$28</f>
        <v>230134</v>
      </c>
      <c r="F40" s="17">
        <f>ABS(E40-C40)/C40</f>
        <v>1.598310186768831E-2</v>
      </c>
      <c r="H40" s="8">
        <v>2028</v>
      </c>
      <c r="I40" s="3">
        <v>37</v>
      </c>
      <c r="J40" s="2">
        <v>776514.88097169134</v>
      </c>
    </row>
    <row r="41" spans="1:10" x14ac:dyDescent="0.25">
      <c r="A41" s="3">
        <v>9</v>
      </c>
      <c r="B41" s="20">
        <f>$D$27*EXP($D$28*A41)</f>
        <v>232948.12902397109</v>
      </c>
      <c r="C41" s="19">
        <f>C11</f>
        <v>248748.25</v>
      </c>
      <c r="D41" s="18">
        <f>ABS(B41-C41)/C41</f>
        <v>6.3518521139460909E-2</v>
      </c>
      <c r="E41" s="15">
        <f>($B$27*A41)+$B$28</f>
        <v>240570</v>
      </c>
      <c r="F41" s="17">
        <f>ABS(E41-C41)/C41</f>
        <v>3.2877618234500139E-2</v>
      </c>
      <c r="H41" s="8">
        <v>2029</v>
      </c>
      <c r="I41" s="3">
        <v>38</v>
      </c>
      <c r="J41" s="2">
        <v>810633.31016176147</v>
      </c>
    </row>
    <row r="42" spans="1:10" x14ac:dyDescent="0.25">
      <c r="A42" s="3">
        <v>10</v>
      </c>
      <c r="B42" s="20">
        <f>$D$27*EXP($D$28*A42)</f>
        <v>243183.37942267326</v>
      </c>
      <c r="C42" s="19">
        <f>C12</f>
        <v>255663.75</v>
      </c>
      <c r="D42" s="18">
        <f>ABS(B42-C42)/C42</f>
        <v>4.88155656690741E-2</v>
      </c>
      <c r="E42" s="15">
        <f>($B$27*A42)+$B$28</f>
        <v>251006</v>
      </c>
      <c r="F42" s="17">
        <f>ABS(E42-C42)/C42</f>
        <v>1.8218265201852043E-2</v>
      </c>
      <c r="H42" s="8">
        <v>2030</v>
      </c>
      <c r="I42" s="3">
        <v>39</v>
      </c>
      <c r="J42" s="2">
        <v>846250.83130605274</v>
      </c>
    </row>
    <row r="43" spans="1:10" x14ac:dyDescent="0.25">
      <c r="A43" s="3">
        <v>11</v>
      </c>
      <c r="B43" s="20">
        <f>$D$27*EXP($D$28*A43)</f>
        <v>253868.34517716331</v>
      </c>
      <c r="C43" s="19">
        <f>C13</f>
        <v>261272.42</v>
      </c>
      <c r="D43" s="18">
        <f>ABS(B43-C43)/C43</f>
        <v>2.8338524299031258E-2</v>
      </c>
      <c r="E43" s="15">
        <f>($B$27*A43)+$B$28</f>
        <v>261442</v>
      </c>
      <c r="F43" s="17">
        <f>ABS(E43-C43)/C43</f>
        <v>6.4905434718286453E-4</v>
      </c>
      <c r="H43" s="8">
        <v>2031</v>
      </c>
      <c r="I43" s="3">
        <v>40</v>
      </c>
      <c r="J43" s="2">
        <v>883433.31134922162</v>
      </c>
    </row>
    <row r="44" spans="1:10" x14ac:dyDescent="0.25">
      <c r="A44" s="3">
        <v>12</v>
      </c>
      <c r="B44" s="20">
        <f>$D$27*EXP($D$28*A44)</f>
        <v>265022.78583345655</v>
      </c>
      <c r="C44" s="19">
        <f>C14</f>
        <v>272232.5</v>
      </c>
      <c r="D44" s="18">
        <f>ABS(B44-C44)/C44</f>
        <v>2.6483664391810113E-2</v>
      </c>
      <c r="E44" s="15">
        <f>($B$27*A44)+$B$28</f>
        <v>271878</v>
      </c>
      <c r="F44" s="17">
        <f>ABS(E44-C44)/C44</f>
        <v>1.3021957334263911E-3</v>
      </c>
      <c r="H44" s="8">
        <v>2032</v>
      </c>
      <c r="I44" s="3">
        <v>41</v>
      </c>
      <c r="J44" s="2">
        <v>922249.5112908124</v>
      </c>
    </row>
    <row r="45" spans="1:10" x14ac:dyDescent="0.25">
      <c r="A45" s="3">
        <v>13</v>
      </c>
      <c r="B45" s="20">
        <f>$D$27*EXP($D$28*A45)</f>
        <v>276667.32913042337</v>
      </c>
      <c r="C45" s="19">
        <f>C15</f>
        <v>288987.5</v>
      </c>
      <c r="D45" s="18">
        <f>ABS(B45-C45)/C45</f>
        <v>4.2632192982660591E-2</v>
      </c>
      <c r="E45" s="15">
        <f>($B$27*A45)+$B$28</f>
        <v>282314</v>
      </c>
      <c r="F45" s="17">
        <f>ABS(E45-C45)/C45</f>
        <v>2.3092694320688611E-2</v>
      </c>
      <c r="H45" s="8">
        <v>2033</v>
      </c>
      <c r="I45" s="3">
        <v>42</v>
      </c>
      <c r="J45" s="2">
        <v>962771.21334393672</v>
      </c>
    </row>
    <row r="46" spans="1:10" x14ac:dyDescent="0.25">
      <c r="A46" s="3">
        <v>14</v>
      </c>
      <c r="B46" s="20">
        <f>$D$27*EXP($D$28*A46)</f>
        <v>288823.50914635573</v>
      </c>
      <c r="C46" s="19">
        <f>C16</f>
        <v>307826.08</v>
      </c>
      <c r="D46" s="18">
        <f>ABS(B46-C46)/C46</f>
        <v>6.1731516880065139E-2</v>
      </c>
      <c r="E46" s="15">
        <f>($B$27*A46)+$B$28</f>
        <v>292750</v>
      </c>
      <c r="F46" s="17">
        <f>ABS(E46-C46)/C46</f>
        <v>4.8975967208496486E-2</v>
      </c>
      <c r="H46" s="8">
        <v>2034</v>
      </c>
      <c r="I46" s="3">
        <v>43</v>
      </c>
      <c r="J46" s="2">
        <v>1005073.3536810393</v>
      </c>
    </row>
    <row r="47" spans="1:10" x14ac:dyDescent="0.25">
      <c r="A47" s="3">
        <v>15</v>
      </c>
      <c r="B47" s="20">
        <f>$D$27*EXP($D$28*A47)</f>
        <v>301513.80612161325</v>
      </c>
      <c r="C47" s="19">
        <f>C17</f>
        <v>323823.08</v>
      </c>
      <c r="D47" s="18">
        <f>ABS(B47-C47)/C47</f>
        <v>6.8893402775326476E-2</v>
      </c>
      <c r="E47" s="15">
        <f>($B$27*A47)+$B$28</f>
        <v>303186</v>
      </c>
      <c r="F47" s="17">
        <f>ABS(E47-C47)/C47</f>
        <v>6.3729490807140785E-2</v>
      </c>
      <c r="H47" s="8">
        <v>2035</v>
      </c>
      <c r="I47" s="3">
        <v>44</v>
      </c>
      <c r="J47" s="2">
        <v>1049234.1610122295</v>
      </c>
    </row>
    <row r="48" spans="1:10" x14ac:dyDescent="0.25">
      <c r="A48" s="3">
        <v>16</v>
      </c>
      <c r="B48" s="20">
        <f>$D$27*EXP($D$28*A48)</f>
        <v>314761.68803099269</v>
      </c>
      <c r="C48" s="19">
        <f>C18</f>
        <v>334008</v>
      </c>
      <c r="D48" s="18">
        <f>ABS(B48-C48)/C48</f>
        <v>5.7622308354911583E-2</v>
      </c>
      <c r="E48" s="15">
        <f>($B$27*A48)+$B$28</f>
        <v>313622</v>
      </c>
      <c r="F48" s="17">
        <f>ABS(E48-C48)/C48</f>
        <v>6.1034466240329571E-2</v>
      </c>
      <c r="H48" s="8">
        <v>2036</v>
      </c>
      <c r="I48" s="3">
        <v>45</v>
      </c>
      <c r="J48" s="2">
        <v>1095335.3012524555</v>
      </c>
    </row>
    <row r="49" spans="1:10" x14ac:dyDescent="0.25">
      <c r="A49" s="3">
        <v>17</v>
      </c>
      <c r="B49" s="20">
        <f>$D$27*EXP($D$28*A49)</f>
        <v>328591.65398269973</v>
      </c>
      <c r="C49" s="19">
        <f>C19</f>
        <v>328780.33</v>
      </c>
      <c r="D49" s="18">
        <f>ABS(B49-C49)/C49</f>
        <v>5.7386650016527446E-4</v>
      </c>
      <c r="E49" s="15">
        <f>($B$27*A49)+$B$28</f>
        <v>324058</v>
      </c>
      <c r="F49" s="17">
        <f>ABS(E49-C49)/C49</f>
        <v>1.4363176775204331E-2</v>
      </c>
      <c r="H49" s="8">
        <v>2037</v>
      </c>
      <c r="I49" s="3">
        <v>46</v>
      </c>
      <c r="J49" s="2">
        <v>1143462.02854505</v>
      </c>
    </row>
    <row r="50" spans="1:10" x14ac:dyDescent="0.25">
      <c r="A50" s="3">
        <v>18</v>
      </c>
      <c r="B50" s="20">
        <f>$D$27*EXP($D$28*A50)</f>
        <v>343029.27952418046</v>
      </c>
      <c r="C50" s="19">
        <f>C20</f>
        <v>303288.92</v>
      </c>
      <c r="D50" s="18">
        <f>ABS(B50-C50)/C50</f>
        <v>0.1310313595504263</v>
      </c>
      <c r="E50" s="15">
        <f>($B$27*A50)+$B$28</f>
        <v>334494</v>
      </c>
      <c r="F50" s="17">
        <f>ABS(E50-C50)/C50</f>
        <v>0.10288895486191853</v>
      </c>
      <c r="H50" s="8">
        <v>2038</v>
      </c>
      <c r="I50" s="3">
        <v>47</v>
      </c>
      <c r="J50" s="2">
        <v>1193703.3429209306</v>
      </c>
    </row>
    <row r="51" spans="1:10" x14ac:dyDescent="0.25">
      <c r="A51" s="3">
        <v>19</v>
      </c>
      <c r="B51" s="20">
        <f>$D$27*EXP($D$28*A51)</f>
        <v>358101.26393859531</v>
      </c>
      <c r="C51" s="19">
        <f>C21</f>
        <v>323964.17</v>
      </c>
      <c r="D51" s="18">
        <f>ABS(B51-C51)/C51</f>
        <v>0.10537305387381365</v>
      </c>
      <c r="E51" s="15">
        <f>($B$27*A51)+$B$28</f>
        <v>344930</v>
      </c>
      <c r="F51" s="17">
        <f>ABS(E51-C51)/C51</f>
        <v>6.4716508618838986E-2</v>
      </c>
      <c r="H51" s="8">
        <v>2039</v>
      </c>
      <c r="I51" s="3">
        <v>48</v>
      </c>
      <c r="J51" s="2">
        <v>1246152.1548850155</v>
      </c>
    </row>
    <row r="52" spans="1:10" x14ac:dyDescent="0.25">
      <c r="A52" s="3">
        <v>20</v>
      </c>
      <c r="B52" s="20">
        <f>$D$27*EXP($D$28*A52)</f>
        <v>373835.47961940081</v>
      </c>
      <c r="C52" s="19">
        <f>C22</f>
        <v>349717.75</v>
      </c>
      <c r="D52" s="18">
        <f>ABS(B52-C52)/C52</f>
        <v>6.8963412979183375E-2</v>
      </c>
      <c r="E52" s="15">
        <f>($B$27*A52)+$B$28</f>
        <v>355366</v>
      </c>
      <c r="F52" s="17">
        <f>ABS(E52-C52)/C52</f>
        <v>1.6150881675293861E-2</v>
      </c>
      <c r="H52" s="8">
        <v>2040</v>
      </c>
      <c r="I52" s="3">
        <v>49</v>
      </c>
      <c r="J52" s="2">
        <v>1300905.4572342171</v>
      </c>
    </row>
    <row r="53" spans="1:10" x14ac:dyDescent="0.25">
      <c r="A53" s="3"/>
      <c r="B53" s="3"/>
      <c r="C53" s="5" t="s">
        <v>9</v>
      </c>
      <c r="D53" s="16">
        <f>AVERAGE(D33:D52)</f>
        <v>4.8418488046160578E-2</v>
      </c>
      <c r="E53" s="15"/>
      <c r="F53" s="14">
        <f>AVERAGE(F33:F52)</f>
        <v>3.0708974497687697E-2</v>
      </c>
      <c r="H53" s="8">
        <v>2041</v>
      </c>
      <c r="I53" s="3">
        <v>50</v>
      </c>
      <c r="J53" s="2">
        <v>1358064.5044247624</v>
      </c>
    </row>
    <row r="54" spans="1:10" x14ac:dyDescent="0.25">
      <c r="E54" s="6"/>
      <c r="H54" s="8">
        <v>2042</v>
      </c>
      <c r="I54" s="3">
        <v>51</v>
      </c>
      <c r="J54" s="2">
        <v>1417734.9998205265</v>
      </c>
    </row>
    <row r="55" spans="1:10" x14ac:dyDescent="0.25">
      <c r="E55" s="6"/>
      <c r="H55" s="8">
        <v>2043</v>
      </c>
      <c r="I55" s="3">
        <v>52</v>
      </c>
      <c r="J55" s="2">
        <v>1480027.2911686744</v>
      </c>
    </row>
    <row r="56" spans="1:10" x14ac:dyDescent="0.25">
      <c r="E56" s="6"/>
      <c r="H56" s="8">
        <v>2044</v>
      </c>
      <c r="I56" s="3">
        <v>53</v>
      </c>
      <c r="J56" s="2">
        <v>1545056.5746640807</v>
      </c>
    </row>
    <row r="57" spans="1:10" x14ac:dyDescent="0.25">
      <c r="E57" s="6"/>
      <c r="H57" s="8">
        <v>2045</v>
      </c>
      <c r="I57" s="3">
        <v>54</v>
      </c>
      <c r="J57" s="2">
        <v>1612943.1079799184</v>
      </c>
    </row>
    <row r="58" spans="1:10" x14ac:dyDescent="0.25">
      <c r="E58" s="6"/>
      <c r="H58" s="8">
        <v>2046</v>
      </c>
      <c r="I58" s="3">
        <v>55</v>
      </c>
      <c r="J58" s="2">
        <v>1683812.4326583603</v>
      </c>
    </row>
    <row r="59" spans="1:10" x14ac:dyDescent="0.25">
      <c r="A59" s="13" t="s">
        <v>8</v>
      </c>
      <c r="E59" s="6"/>
      <c r="H59" s="8">
        <v>2047</v>
      </c>
      <c r="I59" s="3">
        <v>56</v>
      </c>
      <c r="J59" s="2">
        <v>1757795.6062726579</v>
      </c>
    </row>
    <row r="60" spans="1:10" ht="14.25" customHeight="1" x14ac:dyDescent="0.25">
      <c r="A60" s="10" t="s">
        <v>0</v>
      </c>
      <c r="B60" s="12">
        <v>2</v>
      </c>
      <c r="E60" s="6"/>
      <c r="H60" s="8">
        <v>2048</v>
      </c>
      <c r="I60" s="3">
        <v>57</v>
      </c>
      <c r="J60" s="2">
        <v>1835029.4447899342</v>
      </c>
    </row>
    <row r="61" spans="1:10" x14ac:dyDescent="0.25">
      <c r="A61" s="10" t="s">
        <v>7</v>
      </c>
      <c r="B61" s="11">
        <f>D27*EXP(D28*B60)</f>
        <v>172399.73249357322</v>
      </c>
      <c r="C61" t="s">
        <v>4</v>
      </c>
      <c r="D61" s="9" t="s">
        <v>6</v>
      </c>
      <c r="E61" s="6"/>
      <c r="H61" s="8">
        <v>2049</v>
      </c>
      <c r="I61" s="3">
        <v>58</v>
      </c>
      <c r="J61" s="2">
        <v>1915656.7755828928</v>
      </c>
    </row>
    <row r="62" spans="1:10" x14ac:dyDescent="0.25">
      <c r="A62" s="10" t="s">
        <v>5</v>
      </c>
      <c r="B62" s="10">
        <f>B27*B60+B28</f>
        <v>167518</v>
      </c>
      <c r="C62" t="s">
        <v>4</v>
      </c>
      <c r="D62" s="9" t="s">
        <v>3</v>
      </c>
      <c r="E62" s="6"/>
      <c r="H62" s="8">
        <v>2050</v>
      </c>
      <c r="I62" s="3">
        <v>59</v>
      </c>
      <c r="J62" s="2">
        <v>1999826.7015583178</v>
      </c>
    </row>
    <row r="63" spans="1:10" x14ac:dyDescent="0.25">
      <c r="E63" s="6"/>
      <c r="H63" s="8">
        <v>2051</v>
      </c>
      <c r="I63" s="3">
        <v>60</v>
      </c>
      <c r="J63" s="2">
        <v>2087694.876890834</v>
      </c>
    </row>
    <row r="64" spans="1:10" x14ac:dyDescent="0.25">
      <c r="E64" s="6"/>
    </row>
    <row r="65" spans="5:10" x14ac:dyDescent="0.25">
      <c r="E65" s="6"/>
    </row>
    <row r="66" spans="5:10" x14ac:dyDescent="0.25">
      <c r="E66" s="6"/>
      <c r="H66" s="7" t="s">
        <v>2</v>
      </c>
      <c r="I66" s="7"/>
      <c r="J66" s="7"/>
    </row>
    <row r="67" spans="5:10" x14ac:dyDescent="0.25">
      <c r="E67" s="6"/>
    </row>
    <row r="68" spans="5:10" x14ac:dyDescent="0.25">
      <c r="J68" t="s">
        <v>1</v>
      </c>
    </row>
    <row r="69" spans="5:10" x14ac:dyDescent="0.25">
      <c r="H69" s="5" t="s">
        <v>0</v>
      </c>
      <c r="I69" s="3"/>
      <c r="J69" s="4">
        <f>B62</f>
        <v>167518</v>
      </c>
    </row>
    <row r="70" spans="5:10" x14ac:dyDescent="0.25">
      <c r="H70" s="3">
        <v>1992</v>
      </c>
      <c r="I70" s="3">
        <v>1</v>
      </c>
      <c r="J70" s="2">
        <f t="dataTable" ref="J70:J129" dt2D="0" dtr="0" r1="B60"/>
        <v>157082</v>
      </c>
    </row>
    <row r="71" spans="5:10" x14ac:dyDescent="0.25">
      <c r="H71" s="3">
        <v>1993</v>
      </c>
      <c r="I71" s="3">
        <v>2</v>
      </c>
      <c r="J71" s="2">
        <v>167518</v>
      </c>
    </row>
    <row r="72" spans="5:10" x14ac:dyDescent="0.25">
      <c r="H72" s="3">
        <v>1994</v>
      </c>
      <c r="I72" s="3">
        <v>3</v>
      </c>
      <c r="J72" s="2">
        <v>177954</v>
      </c>
    </row>
    <row r="73" spans="5:10" x14ac:dyDescent="0.25">
      <c r="H73" s="3">
        <v>1995</v>
      </c>
      <c r="I73" s="3">
        <v>4</v>
      </c>
      <c r="J73" s="2">
        <v>188390</v>
      </c>
    </row>
    <row r="74" spans="5:10" x14ac:dyDescent="0.25">
      <c r="H74" s="3">
        <v>1996</v>
      </c>
      <c r="I74" s="3">
        <v>5</v>
      </c>
      <c r="J74" s="2">
        <v>198826</v>
      </c>
    </row>
    <row r="75" spans="5:10" x14ac:dyDescent="0.25">
      <c r="H75" s="3">
        <v>1997</v>
      </c>
      <c r="I75" s="3">
        <v>6</v>
      </c>
      <c r="J75" s="2">
        <v>209262</v>
      </c>
    </row>
    <row r="76" spans="5:10" x14ac:dyDescent="0.25">
      <c r="H76" s="3">
        <v>1998</v>
      </c>
      <c r="I76" s="3">
        <v>7</v>
      </c>
      <c r="J76" s="2">
        <v>219698</v>
      </c>
    </row>
    <row r="77" spans="5:10" x14ac:dyDescent="0.25">
      <c r="H77" s="3">
        <v>1999</v>
      </c>
      <c r="I77" s="3">
        <v>8</v>
      </c>
      <c r="J77" s="2">
        <v>230134</v>
      </c>
    </row>
    <row r="78" spans="5:10" x14ac:dyDescent="0.25">
      <c r="H78" s="3">
        <v>2000</v>
      </c>
      <c r="I78" s="3">
        <v>9</v>
      </c>
      <c r="J78" s="2">
        <v>240570</v>
      </c>
    </row>
    <row r="79" spans="5:10" x14ac:dyDescent="0.25">
      <c r="H79" s="3">
        <v>2001</v>
      </c>
      <c r="I79" s="3">
        <v>10</v>
      </c>
      <c r="J79" s="2">
        <v>251006</v>
      </c>
    </row>
    <row r="80" spans="5:10" x14ac:dyDescent="0.25">
      <c r="H80" s="3">
        <v>2002</v>
      </c>
      <c r="I80" s="3">
        <v>11</v>
      </c>
      <c r="J80" s="2">
        <v>261442</v>
      </c>
    </row>
    <row r="81" spans="8:10" x14ac:dyDescent="0.25">
      <c r="H81" s="3">
        <v>2003</v>
      </c>
      <c r="I81" s="3">
        <v>12</v>
      </c>
      <c r="J81" s="2">
        <v>271878</v>
      </c>
    </row>
    <row r="82" spans="8:10" x14ac:dyDescent="0.25">
      <c r="H82" s="3">
        <v>2004</v>
      </c>
      <c r="I82" s="3">
        <v>13</v>
      </c>
      <c r="J82" s="2">
        <v>282314</v>
      </c>
    </row>
    <row r="83" spans="8:10" x14ac:dyDescent="0.25">
      <c r="H83" s="3">
        <v>2005</v>
      </c>
      <c r="I83" s="3">
        <v>14</v>
      </c>
      <c r="J83" s="2">
        <v>292750</v>
      </c>
    </row>
    <row r="84" spans="8:10" x14ac:dyDescent="0.25">
      <c r="H84" s="3">
        <v>2006</v>
      </c>
      <c r="I84" s="3">
        <v>15</v>
      </c>
      <c r="J84" s="2">
        <v>303186</v>
      </c>
    </row>
    <row r="85" spans="8:10" x14ac:dyDescent="0.25">
      <c r="H85" s="3">
        <v>2007</v>
      </c>
      <c r="I85" s="3">
        <v>16</v>
      </c>
      <c r="J85" s="2">
        <v>313622</v>
      </c>
    </row>
    <row r="86" spans="8:10" x14ac:dyDescent="0.25">
      <c r="H86" s="3">
        <v>2008</v>
      </c>
      <c r="I86" s="3">
        <v>17</v>
      </c>
      <c r="J86" s="2">
        <v>324058</v>
      </c>
    </row>
    <row r="87" spans="8:10" x14ac:dyDescent="0.25">
      <c r="H87" s="3">
        <v>2009</v>
      </c>
      <c r="I87" s="3">
        <v>18</v>
      </c>
      <c r="J87" s="2">
        <v>334494</v>
      </c>
    </row>
    <row r="88" spans="8:10" x14ac:dyDescent="0.25">
      <c r="H88" s="3">
        <v>2010</v>
      </c>
      <c r="I88" s="3">
        <v>19</v>
      </c>
      <c r="J88" s="2">
        <v>344930</v>
      </c>
    </row>
    <row r="89" spans="8:10" x14ac:dyDescent="0.25">
      <c r="H89" s="3">
        <v>2011</v>
      </c>
      <c r="I89" s="3">
        <v>20</v>
      </c>
      <c r="J89" s="2">
        <v>355366</v>
      </c>
    </row>
    <row r="90" spans="8:10" x14ac:dyDescent="0.25">
      <c r="H90" s="3">
        <v>2012</v>
      </c>
      <c r="I90" s="3">
        <v>21</v>
      </c>
      <c r="J90" s="2">
        <v>365802</v>
      </c>
    </row>
    <row r="91" spans="8:10" x14ac:dyDescent="0.25">
      <c r="H91" s="3">
        <v>2013</v>
      </c>
      <c r="I91" s="3">
        <v>22</v>
      </c>
      <c r="J91" s="2">
        <v>376238</v>
      </c>
    </row>
    <row r="92" spans="8:10" x14ac:dyDescent="0.25">
      <c r="H92" s="3">
        <v>2014</v>
      </c>
      <c r="I92" s="3">
        <v>23</v>
      </c>
      <c r="J92" s="2">
        <v>386674</v>
      </c>
    </row>
    <row r="93" spans="8:10" x14ac:dyDescent="0.25">
      <c r="H93" s="3">
        <v>2015</v>
      </c>
      <c r="I93" s="3">
        <v>24</v>
      </c>
      <c r="J93" s="2">
        <v>397110</v>
      </c>
    </row>
    <row r="94" spans="8:10" x14ac:dyDescent="0.25">
      <c r="H94" s="3">
        <v>2016</v>
      </c>
      <c r="I94" s="3">
        <v>25</v>
      </c>
      <c r="J94" s="2">
        <v>407546</v>
      </c>
    </row>
    <row r="95" spans="8:10" x14ac:dyDescent="0.25">
      <c r="H95" s="3">
        <v>2017</v>
      </c>
      <c r="I95" s="3">
        <v>26</v>
      </c>
      <c r="J95" s="2">
        <v>417982</v>
      </c>
    </row>
    <row r="96" spans="8:10" x14ac:dyDescent="0.25">
      <c r="H96" s="3">
        <v>2018</v>
      </c>
      <c r="I96" s="3">
        <v>27</v>
      </c>
      <c r="J96" s="2">
        <v>428418</v>
      </c>
    </row>
    <row r="97" spans="8:10" x14ac:dyDescent="0.25">
      <c r="H97" s="3">
        <v>2019</v>
      </c>
      <c r="I97" s="3">
        <v>28</v>
      </c>
      <c r="J97" s="2">
        <v>438854</v>
      </c>
    </row>
    <row r="98" spans="8:10" x14ac:dyDescent="0.25">
      <c r="H98" s="3">
        <v>2020</v>
      </c>
      <c r="I98" s="3">
        <v>29</v>
      </c>
      <c r="J98" s="2">
        <v>449290</v>
      </c>
    </row>
    <row r="99" spans="8:10" x14ac:dyDescent="0.25">
      <c r="H99" s="3">
        <v>2021</v>
      </c>
      <c r="I99" s="3">
        <v>30</v>
      </c>
      <c r="J99" s="2">
        <v>459726</v>
      </c>
    </row>
    <row r="100" spans="8:10" x14ac:dyDescent="0.25">
      <c r="H100" s="3">
        <v>2022</v>
      </c>
      <c r="I100" s="3">
        <v>31</v>
      </c>
      <c r="J100" s="2">
        <v>470162</v>
      </c>
    </row>
    <row r="101" spans="8:10" x14ac:dyDescent="0.25">
      <c r="H101" s="3">
        <v>2023</v>
      </c>
      <c r="I101" s="3">
        <v>32</v>
      </c>
      <c r="J101" s="2">
        <v>480598</v>
      </c>
    </row>
    <row r="102" spans="8:10" x14ac:dyDescent="0.25">
      <c r="H102" s="3">
        <v>2024</v>
      </c>
      <c r="I102" s="3">
        <v>33</v>
      </c>
      <c r="J102" s="2">
        <v>491034</v>
      </c>
    </row>
    <row r="103" spans="8:10" x14ac:dyDescent="0.25">
      <c r="H103" s="3">
        <v>2025</v>
      </c>
      <c r="I103" s="3">
        <v>34</v>
      </c>
      <c r="J103" s="2">
        <v>501470</v>
      </c>
    </row>
    <row r="104" spans="8:10" x14ac:dyDescent="0.25">
      <c r="H104" s="3">
        <v>2026</v>
      </c>
      <c r="I104" s="3">
        <v>35</v>
      </c>
      <c r="J104" s="2">
        <v>511906</v>
      </c>
    </row>
    <row r="105" spans="8:10" x14ac:dyDescent="0.25">
      <c r="H105" s="3">
        <v>2027</v>
      </c>
      <c r="I105" s="3">
        <v>36</v>
      </c>
      <c r="J105" s="2">
        <v>522342</v>
      </c>
    </row>
    <row r="106" spans="8:10" x14ac:dyDescent="0.25">
      <c r="H106" s="3">
        <v>2028</v>
      </c>
      <c r="I106" s="3">
        <v>37</v>
      </c>
      <c r="J106" s="2">
        <v>532778</v>
      </c>
    </row>
    <row r="107" spans="8:10" x14ac:dyDescent="0.25">
      <c r="H107" s="3">
        <v>2029</v>
      </c>
      <c r="I107" s="3">
        <v>38</v>
      </c>
      <c r="J107" s="2">
        <v>543214</v>
      </c>
    </row>
    <row r="108" spans="8:10" x14ac:dyDescent="0.25">
      <c r="H108" s="3">
        <v>2030</v>
      </c>
      <c r="I108" s="3">
        <v>39</v>
      </c>
      <c r="J108" s="2">
        <v>553650</v>
      </c>
    </row>
    <row r="109" spans="8:10" x14ac:dyDescent="0.25">
      <c r="H109" s="3">
        <v>2031</v>
      </c>
      <c r="I109" s="3">
        <v>40</v>
      </c>
      <c r="J109" s="2">
        <v>564086</v>
      </c>
    </row>
    <row r="110" spans="8:10" x14ac:dyDescent="0.25">
      <c r="H110" s="3">
        <v>2032</v>
      </c>
      <c r="I110" s="3">
        <v>41</v>
      </c>
      <c r="J110" s="2">
        <v>574522</v>
      </c>
    </row>
    <row r="111" spans="8:10" x14ac:dyDescent="0.25">
      <c r="H111" s="3">
        <v>2033</v>
      </c>
      <c r="I111" s="3">
        <v>42</v>
      </c>
      <c r="J111" s="2">
        <v>584958</v>
      </c>
    </row>
    <row r="112" spans="8:10" x14ac:dyDescent="0.25">
      <c r="H112" s="3">
        <v>2034</v>
      </c>
      <c r="I112" s="3">
        <v>43</v>
      </c>
      <c r="J112" s="2">
        <v>595394</v>
      </c>
    </row>
    <row r="113" spans="8:10" x14ac:dyDescent="0.25">
      <c r="H113" s="3">
        <v>2035</v>
      </c>
      <c r="I113" s="3">
        <v>44</v>
      </c>
      <c r="J113" s="2">
        <v>605830</v>
      </c>
    </row>
    <row r="114" spans="8:10" x14ac:dyDescent="0.25">
      <c r="H114" s="3">
        <v>2036</v>
      </c>
      <c r="I114" s="3">
        <v>45</v>
      </c>
      <c r="J114" s="2">
        <v>616266</v>
      </c>
    </row>
    <row r="115" spans="8:10" x14ac:dyDescent="0.25">
      <c r="H115" s="3">
        <v>2037</v>
      </c>
      <c r="I115" s="3">
        <v>46</v>
      </c>
      <c r="J115" s="2">
        <v>626702</v>
      </c>
    </row>
    <row r="116" spans="8:10" x14ac:dyDescent="0.25">
      <c r="H116" s="3">
        <v>2038</v>
      </c>
      <c r="I116" s="3">
        <v>47</v>
      </c>
      <c r="J116" s="2">
        <v>637138</v>
      </c>
    </row>
    <row r="117" spans="8:10" x14ac:dyDescent="0.25">
      <c r="H117" s="3">
        <v>2039</v>
      </c>
      <c r="I117" s="3">
        <v>48</v>
      </c>
      <c r="J117" s="2">
        <v>647574</v>
      </c>
    </row>
    <row r="118" spans="8:10" x14ac:dyDescent="0.25">
      <c r="H118" s="3">
        <v>2040</v>
      </c>
      <c r="I118" s="3">
        <v>49</v>
      </c>
      <c r="J118" s="2">
        <v>658010</v>
      </c>
    </row>
    <row r="119" spans="8:10" x14ac:dyDescent="0.25">
      <c r="H119" s="3">
        <v>2041</v>
      </c>
      <c r="I119" s="3">
        <v>50</v>
      </c>
      <c r="J119" s="2">
        <v>668446</v>
      </c>
    </row>
    <row r="120" spans="8:10" x14ac:dyDescent="0.25">
      <c r="H120" s="3">
        <v>2042</v>
      </c>
      <c r="I120" s="3">
        <v>51</v>
      </c>
      <c r="J120" s="2">
        <v>678882</v>
      </c>
    </row>
    <row r="121" spans="8:10" x14ac:dyDescent="0.25">
      <c r="H121" s="3">
        <v>2043</v>
      </c>
      <c r="I121" s="3">
        <v>52</v>
      </c>
      <c r="J121" s="2">
        <v>689318</v>
      </c>
    </row>
    <row r="122" spans="8:10" x14ac:dyDescent="0.25">
      <c r="H122" s="3">
        <v>2044</v>
      </c>
      <c r="I122" s="3">
        <v>53</v>
      </c>
      <c r="J122" s="2">
        <v>699754</v>
      </c>
    </row>
    <row r="123" spans="8:10" x14ac:dyDescent="0.25">
      <c r="H123" s="3">
        <v>2045</v>
      </c>
      <c r="I123" s="3">
        <v>54</v>
      </c>
      <c r="J123" s="2">
        <v>710190</v>
      </c>
    </row>
    <row r="124" spans="8:10" x14ac:dyDescent="0.25">
      <c r="H124" s="3">
        <v>2046</v>
      </c>
      <c r="I124" s="3">
        <v>55</v>
      </c>
      <c r="J124" s="2">
        <v>720626</v>
      </c>
    </row>
    <row r="125" spans="8:10" x14ac:dyDescent="0.25">
      <c r="H125" s="3">
        <v>2047</v>
      </c>
      <c r="I125" s="3">
        <v>56</v>
      </c>
      <c r="J125" s="2">
        <v>731062</v>
      </c>
    </row>
    <row r="126" spans="8:10" x14ac:dyDescent="0.25">
      <c r="H126" s="3">
        <v>2048</v>
      </c>
      <c r="I126" s="3">
        <v>57</v>
      </c>
      <c r="J126" s="2">
        <v>741498</v>
      </c>
    </row>
    <row r="127" spans="8:10" x14ac:dyDescent="0.25">
      <c r="H127" s="3">
        <v>2049</v>
      </c>
      <c r="I127" s="3">
        <v>58</v>
      </c>
      <c r="J127" s="2">
        <v>751934</v>
      </c>
    </row>
    <row r="128" spans="8:10" x14ac:dyDescent="0.25">
      <c r="H128" s="3">
        <v>2050</v>
      </c>
      <c r="I128" s="3">
        <v>59</v>
      </c>
      <c r="J128" s="2">
        <v>762370</v>
      </c>
    </row>
    <row r="129" spans="8:10" x14ac:dyDescent="0.25">
      <c r="H129" s="3">
        <v>2051</v>
      </c>
      <c r="I129" s="3">
        <v>60</v>
      </c>
      <c r="J129" s="2">
        <v>772806</v>
      </c>
    </row>
  </sheetData>
  <mergeCells count="6">
    <mergeCell ref="H66:J66"/>
    <mergeCell ref="C26:D26"/>
    <mergeCell ref="A26:B26"/>
    <mergeCell ref="A1:D1"/>
    <mergeCell ref="A25:D25"/>
    <mergeCell ref="A30:F30"/>
  </mergeCells>
  <conditionalFormatting sqref="J4">
    <cfRule type="cellIs" dxfId="8" priority="8" operator="equal">
      <formula>MAX(J4:J63)</formula>
    </cfRule>
  </conditionalFormatting>
  <conditionalFormatting sqref="J5:J63">
    <cfRule type="cellIs" dxfId="7" priority="9" operator="equal">
      <formula>MAX(#REF!)</formula>
    </cfRule>
  </conditionalFormatting>
  <conditionalFormatting sqref="J4:J63">
    <cfRule type="cellIs" dxfId="6" priority="7" operator="equal">
      <formula>MAX($J$4:$J$63)</formula>
    </cfRule>
  </conditionalFormatting>
  <conditionalFormatting sqref="J70">
    <cfRule type="cellIs" dxfId="5" priority="6" operator="equal">
      <formula>MAX(#REF!)</formula>
    </cfRule>
  </conditionalFormatting>
  <conditionalFormatting sqref="J70">
    <cfRule type="cellIs" dxfId="4" priority="5" operator="equal">
      <formula>MAX($J$4:$J$63)</formula>
    </cfRule>
  </conditionalFormatting>
  <conditionalFormatting sqref="J71:J74">
    <cfRule type="cellIs" dxfId="3" priority="4" operator="equal">
      <formula>MAX(#REF!)</formula>
    </cfRule>
  </conditionalFormatting>
  <conditionalFormatting sqref="J71:J74">
    <cfRule type="cellIs" dxfId="2" priority="3" operator="equal">
      <formula>MAX($J$4:$J$63)</formula>
    </cfRule>
  </conditionalFormatting>
  <conditionalFormatting sqref="J75:J129">
    <cfRule type="cellIs" dxfId="1" priority="2" operator="equal">
      <formula>MAX(#REF!)</formula>
    </cfRule>
  </conditionalFormatting>
  <conditionalFormatting sqref="J75:J129">
    <cfRule type="cellIs" dxfId="0" priority="1" operator="equal">
      <formula>MAX($J$4:$J$63)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rate and sales predictio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Lakshmi</dc:creator>
  <cp:lastModifiedBy>Naga Lakshmi</cp:lastModifiedBy>
  <dcterms:created xsi:type="dcterms:W3CDTF">2024-10-03T16:08:42Z</dcterms:created>
  <dcterms:modified xsi:type="dcterms:W3CDTF">2024-10-04T04:26:33Z</dcterms:modified>
</cp:coreProperties>
</file>