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suyiooi/Desktop/Meta_analysis_vertigo/"/>
    </mc:Choice>
  </mc:AlternateContent>
  <xr:revisionPtr revIDLastSave="0" documentId="13_ncr:1_{069ACB57-146C-8843-A0A5-970AC890C72F}" xr6:coauthVersionLast="45" xr6:coauthVersionMax="45" xr10:uidLastSave="{00000000-0000-0000-0000-000000000000}"/>
  <bookViews>
    <workbookView xWindow="0" yWindow="460" windowWidth="16360" windowHeight="16220" xr2:uid="{67F47FE8-BB7B-CB40-AE70-1E35E958B43F}"/>
  </bookViews>
  <sheets>
    <sheet name="Master" sheetId="1" r:id="rId1"/>
    <sheet name="Chen" sheetId="4" r:id="rId2"/>
    <sheet name="Cynbrim" sheetId="3" r:id="rId3"/>
    <sheet name="Carmona 2016"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80" i="4" l="1"/>
  <c r="H79" i="4"/>
  <c r="D63" i="4" l="1"/>
  <c r="C63" i="4"/>
  <c r="B63" i="4"/>
  <c r="C3" i="3" l="1"/>
  <c r="B3" i="3"/>
  <c r="B5" i="3" s="1"/>
  <c r="E11" i="3"/>
  <c r="E10" i="3"/>
  <c r="B6" i="3"/>
  <c r="D4" i="3"/>
  <c r="B6" i="2"/>
  <c r="B5" i="2"/>
  <c r="D4" i="2" l="1"/>
  <c r="C45" i="1" l="1"/>
  <c r="C44" i="1"/>
</calcChain>
</file>

<file path=xl/sharedStrings.xml><?xml version="1.0" encoding="utf-8"?>
<sst xmlns="http://schemas.openxmlformats.org/spreadsheetml/2006/main" count="239" uniqueCount="161">
  <si>
    <t>StudyYear</t>
  </si>
  <si>
    <t>Country</t>
  </si>
  <si>
    <t>total</t>
  </si>
  <si>
    <t>Quality assessment</t>
  </si>
  <si>
    <t>TP</t>
  </si>
  <si>
    <t>FP</t>
  </si>
  <si>
    <t>FN</t>
  </si>
  <si>
    <t>TN</t>
  </si>
  <si>
    <t>age</t>
  </si>
  <si>
    <t>male</t>
  </si>
  <si>
    <t>Author</t>
  </si>
  <si>
    <t>Carmona</t>
  </si>
  <si>
    <t>Chen</t>
  </si>
  <si>
    <t>Newman-Toker</t>
  </si>
  <si>
    <t>Kerber</t>
  </si>
  <si>
    <t>Hospital</t>
  </si>
  <si>
    <t>Location</t>
  </si>
  <si>
    <t>Study Type</t>
  </si>
  <si>
    <t>Diagnostic reference</t>
  </si>
  <si>
    <t>Clinical test(s)</t>
  </si>
  <si>
    <t>Number</t>
  </si>
  <si>
    <t>xi</t>
  </si>
  <si>
    <t>ni</t>
  </si>
  <si>
    <t>pi</t>
  </si>
  <si>
    <t>Retrospective</t>
  </si>
  <si>
    <t>Prospective</t>
  </si>
  <si>
    <t>PLR</t>
  </si>
  <si>
    <t>NLR</t>
  </si>
  <si>
    <t>HINT, Dix, Roll</t>
  </si>
  <si>
    <t>HINT</t>
  </si>
  <si>
    <t>Clinical reference</t>
  </si>
  <si>
    <t>ABCD2</t>
  </si>
  <si>
    <t>Assessor</t>
  </si>
  <si>
    <t>Neurology resident, neurologist</t>
  </si>
  <si>
    <t>Disease</t>
  </si>
  <si>
    <t xml:space="preserve">No disease </t>
  </si>
  <si>
    <t>Test</t>
  </si>
  <si>
    <t>Positive</t>
  </si>
  <si>
    <t>Total positive</t>
  </si>
  <si>
    <t>Negative</t>
  </si>
  <si>
    <t>Sn</t>
  </si>
  <si>
    <t>TP/(TP+FN)</t>
  </si>
  <si>
    <t>Sp</t>
  </si>
  <si>
    <t>TN/(TN+FP)</t>
  </si>
  <si>
    <t>Batuecase-Caletrio</t>
  </si>
  <si>
    <t>Stroke (%)</t>
  </si>
  <si>
    <t>Syndrome</t>
  </si>
  <si>
    <t>DWI</t>
  </si>
  <si>
    <t>Diagnostic reference time</t>
  </si>
  <si>
    <t>24-48 hours</t>
  </si>
  <si>
    <t>MRI</t>
  </si>
  <si>
    <t xml:space="preserve">searched </t>
  </si>
  <si>
    <t>acute vestibular syndrome and stroke' on pubmed.gov</t>
  </si>
  <si>
    <t>Choi</t>
  </si>
  <si>
    <t>&lt; 14 days</t>
  </si>
  <si>
    <t xml:space="preserve">Isolated vestibular syndrome </t>
  </si>
  <si>
    <t>Neurologist, neuro-otologist</t>
  </si>
  <si>
    <t>HINT, Romberg</t>
  </si>
  <si>
    <t>Pusan National University Yangsan Hospital</t>
  </si>
  <si>
    <t>ED</t>
  </si>
  <si>
    <t>South Korea</t>
  </si>
  <si>
    <t>ATVS</t>
  </si>
  <si>
    <t>Jan - Dec 2014</t>
  </si>
  <si>
    <t>&lt; 24 hours</t>
  </si>
  <si>
    <t>Stroke</t>
  </si>
  <si>
    <t>No stroke</t>
  </si>
  <si>
    <t>HINT positive</t>
  </si>
  <si>
    <t>HINT negative</t>
  </si>
  <si>
    <t>Choi 2017</t>
  </si>
  <si>
    <t>Eguchi</t>
  </si>
  <si>
    <t>Started with confirmed stroke on CT/MRI</t>
  </si>
  <si>
    <t>Rejected</t>
  </si>
  <si>
    <t>Edlow</t>
  </si>
  <si>
    <t>Dumitrascu</t>
  </si>
  <si>
    <t>9 years</t>
  </si>
  <si>
    <t>Study duration</t>
  </si>
  <si>
    <t>59 ED, 4 inpts, 1 outpt, 37 neuro unit from elsewhere</t>
  </si>
  <si>
    <t>AVS</t>
  </si>
  <si>
    <t>Included</t>
  </si>
  <si>
    <t>Cynbrim</t>
  </si>
  <si>
    <t>1995 - 2004</t>
  </si>
  <si>
    <t>Clinical test time</t>
  </si>
  <si>
    <t>&lt; 48 hours</t>
  </si>
  <si>
    <t>MRI, ENM with caloric irrigation</t>
  </si>
  <si>
    <t>Krishnan</t>
  </si>
  <si>
    <t>Systematic review</t>
  </si>
  <si>
    <t>1966 - 2017</t>
  </si>
  <si>
    <t>644, 6 studies</t>
  </si>
  <si>
    <t>Venhovens</t>
  </si>
  <si>
    <t>Comments</t>
  </si>
  <si>
    <t>high to moderate risk' AVS</t>
  </si>
  <si>
    <r>
      <t>Kim MB, Boo SH, Ban JH (2013) Nystagmus-based approach to vertebrobasilar stroke presenting as vertigo without initial neu- rologic signs. Eur Neurol 70:322–328. doi:</t>
    </r>
    <r>
      <rPr>
        <sz val="8"/>
        <color rgb="FF0000FF"/>
        <rFont val="NkmyynAdvPTimes"/>
      </rPr>
      <t xml:space="preserve">10.1159/000353285 </t>
    </r>
  </si>
  <si>
    <r>
      <t>Kerber KA, Brown DL, Lisabeth LD et al (2006) Stroke among patients with dizziness, vertigo, and imbalance in the emergency department: a population-based study. Stroke 37:2484–2487. doi:</t>
    </r>
    <r>
      <rPr>
        <sz val="8"/>
        <color rgb="FF0000FF"/>
        <rFont val="NkmyynAdvPTimes"/>
      </rPr>
      <t xml:space="preserve">10.1161/01.STR.0000240329.48263.0d </t>
    </r>
  </si>
  <si>
    <r>
      <t>Cohn B (2014) Can bedside oculomotor (HINTS) testing differ- entiate central from peripheral causes of vertigo? Ann Emerg Med 64:265–268. doi:</t>
    </r>
    <r>
      <rPr>
        <sz val="8"/>
        <color rgb="FF0000FF"/>
        <rFont val="NkmyynAdvPTimes"/>
      </rPr>
      <t xml:space="preserve">10.1016/j.annemergmed.2014.01.010 </t>
    </r>
  </si>
  <si>
    <r>
      <t>Kohn MA (2014) HINTS to identify stroke in ED patients with dizziness. Acad Emerg Med 21:347. doi:</t>
    </r>
    <r>
      <rPr>
        <sz val="8"/>
        <color rgb="FF0000FF"/>
        <rFont val="NkmyynAdvPTimes"/>
      </rPr>
      <t xml:space="preserve">10.1111/acem.12339 </t>
    </r>
  </si>
  <si>
    <r>
      <t>Kattah JC, Talkad AV, Wang DZ et al (2009) HINTS to diagnose stroke in the acute vestibular syndrome: three-step bedside ocu- lomotor examination more sensitive than early MRI diffusion- weighted imaging. Stroke 40:3504–3510. doi:</t>
    </r>
    <r>
      <rPr>
        <sz val="8"/>
        <color rgb="FF0000FF"/>
        <rFont val="NkmyynAdvPTimes"/>
      </rPr>
      <t xml:space="preserve">10.1161/STRO KEAHA.109.551234 </t>
    </r>
  </si>
  <si>
    <r>
      <t>Akhtar N, Kamran SI, Deleu D et al (2009) Ischaemic posterior circulation stroke in State of Qatar. Eur J Neurol 16:1004–1009. doi:</t>
    </r>
    <r>
      <rPr>
        <sz val="8"/>
        <color rgb="FF0000FF"/>
        <rFont val="NkmyynAdvPTimes"/>
      </rPr>
      <t xml:space="preserve">10.1111/j.1468-1331.2009.02709.x </t>
    </r>
  </si>
  <si>
    <r>
      <t>Searls DE (2012) Symptoms and signs of posterior circulation ischemia in the new England medical center posterior circulation registry. Arch Neurol 69:346. doi:</t>
    </r>
    <r>
      <rPr>
        <sz val="8"/>
        <color rgb="FF0000FF"/>
        <rFont val="NkmyynAdvPTimes"/>
      </rPr>
      <t xml:space="preserve">10.1001/archneurol.2011.2083 </t>
    </r>
  </si>
  <si>
    <r>
      <t>Venhovens J, Meulstee J, Verhagen WIM (2015) The negative predictive value of the head impulse test, nystagmus, and test of skew deviation bedside oculomotor examination in acute vestibular syndrome. Ann Emerg Med 66:91–92. doi:</t>
    </r>
    <r>
      <rPr>
        <sz val="8"/>
        <color rgb="FF0000FF"/>
        <rFont val="NkmyynAdvPTimes"/>
      </rPr>
      <t xml:space="preserve">10.1016/j. annemergmed.2015.03.009 </t>
    </r>
  </si>
  <si>
    <t>&lt; 72 hours in 50% of pts</t>
  </si>
  <si>
    <t>Tarnutzer review</t>
  </si>
  <si>
    <t>Rubenstein</t>
  </si>
  <si>
    <t>Norring</t>
  </si>
  <si>
    <t>Kim</t>
  </si>
  <si>
    <t>Lee</t>
  </si>
  <si>
    <t>Cnyrim</t>
  </si>
  <si>
    <t>Moon</t>
  </si>
  <si>
    <t>Kattah</t>
  </si>
  <si>
    <t>included</t>
  </si>
  <si>
    <r>
      <t xml:space="preserve">Norrving B, Magnusson M, Holtas S. Isolated acute vertigo in the elderly: Vestibular or vascular disease? </t>
    </r>
    <r>
      <rPr>
        <i/>
        <sz val="7"/>
        <color theme="1"/>
        <rFont val="Times"/>
        <family val="1"/>
      </rPr>
      <t xml:space="preserve">Acta Neurol Scand </t>
    </r>
    <r>
      <rPr>
        <sz val="7"/>
        <color theme="1"/>
        <rFont val="Times"/>
        <family val="1"/>
      </rPr>
      <t xml:space="preserve">1995;91:43-8. </t>
    </r>
  </si>
  <si>
    <r>
      <t xml:space="preserve">Lee H, Sohn SI, Cho YW, et al. Cerebellar infarction presenting isolated vertigo: frequency and vascular topographical patterns. </t>
    </r>
    <r>
      <rPr>
        <i/>
        <sz val="7"/>
        <color theme="1"/>
        <rFont val="Times"/>
        <family val="1"/>
      </rPr>
      <t xml:space="preserve">Neurology </t>
    </r>
    <r>
      <rPr>
        <sz val="7"/>
        <color theme="1"/>
        <rFont val="Times"/>
        <family val="1"/>
      </rPr>
      <t xml:space="preserve">2006;67:1178-83. </t>
    </r>
  </si>
  <si>
    <r>
      <t xml:space="preserve">Cnyrim CD, Newman-Toker D, Karch C, et al. Bedside differ- entiation of vestibular neuritis from central “vestibular pseudo- neuritis.” </t>
    </r>
    <r>
      <rPr>
        <i/>
        <sz val="7"/>
        <color theme="1"/>
        <rFont val="Times"/>
        <family val="1"/>
      </rPr>
      <t xml:space="preserve">J Neurol Neurosurg Psychiatry </t>
    </r>
    <r>
      <rPr>
        <sz val="7"/>
        <color theme="1"/>
        <rFont val="Times"/>
        <family val="1"/>
      </rPr>
      <t xml:space="preserve">2008;79:458-60. </t>
    </r>
  </si>
  <si>
    <t xml:space="preserve">Moon IS, Kim JS, Choi KD, et al. Isolated nodular infarction. </t>
  </si>
  <si>
    <t>PPV = TP(TP+FP)</t>
  </si>
  <si>
    <t>NPV = TN/(TN+FN)</t>
  </si>
  <si>
    <t>PLR =  Sn/(1-Sp)</t>
  </si>
  <si>
    <t>NLR = (1 - Sn)/Sp</t>
  </si>
  <si>
    <t>&lt;72 hours</t>
  </si>
  <si>
    <t xml:space="preserve">HINT </t>
  </si>
  <si>
    <t>2006 - 2012</t>
  </si>
  <si>
    <t>Argentina</t>
  </si>
  <si>
    <t>N = 114</t>
  </si>
  <si>
    <t xml:space="preserve">Stroke </t>
  </si>
  <si>
    <t>VN</t>
  </si>
  <si>
    <t>(PICA 32, AICA 10)</t>
  </si>
  <si>
    <t xml:space="preserve">HIT always positive on the affected side of VN </t>
  </si>
  <si>
    <t>Stroke MR +</t>
  </si>
  <si>
    <t>No stroke MR -</t>
  </si>
  <si>
    <t>HIT</t>
  </si>
  <si>
    <t>HINTS</t>
  </si>
  <si>
    <t>HIT + skew</t>
  </si>
  <si>
    <t>HIT +</t>
  </si>
  <si>
    <t>HIT -</t>
  </si>
  <si>
    <t>VPN (central)</t>
  </si>
  <si>
    <t>17 had skew</t>
  </si>
  <si>
    <t>0 had skew</t>
  </si>
  <si>
    <t>HIT 39%</t>
  </si>
  <si>
    <t>HIT 92%</t>
  </si>
  <si>
    <t>Central MR +</t>
  </si>
  <si>
    <t>MR -</t>
  </si>
  <si>
    <t>Negative HIT</t>
  </si>
  <si>
    <t>Sn 80</t>
  </si>
  <si>
    <t>63% men</t>
  </si>
  <si>
    <t>mean age 54</t>
  </si>
  <si>
    <t>all pts with VN had hHIT</t>
  </si>
  <si>
    <t xml:space="preserve">Peripheral </t>
  </si>
  <si>
    <t>uni nystagmus</t>
  </si>
  <si>
    <t>Abence of skew</t>
  </si>
  <si>
    <t>positive HIT</t>
  </si>
  <si>
    <t>Normal vertical SP</t>
  </si>
  <si>
    <t>SD</t>
  </si>
  <si>
    <t>0 = negative</t>
  </si>
  <si>
    <t>1 = positive</t>
  </si>
  <si>
    <t>DWI +</t>
  </si>
  <si>
    <t xml:space="preserve">negative test of skew </t>
  </si>
  <si>
    <t>HINT -</t>
  </si>
  <si>
    <t>HINTS +</t>
  </si>
  <si>
    <t>positive HIT negative skew</t>
  </si>
  <si>
    <t>negative HIT negative skew</t>
  </si>
  <si>
    <t>DWI-</t>
  </si>
  <si>
    <t xml:space="preserve">No stroke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</si>
</sst>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2"/>
      <color theme="1"/>
      <name val="Calibri"/>
      <family val="2"/>
      <scheme val="minor"/>
    </font>
    <font>
      <sz val="10"/>
      <color rgb="FF000000"/>
      <name val="Helvetica Neue"/>
      <family val="2"/>
    </font>
    <font>
      <sz val="10"/>
      <color theme="1"/>
      <name val="Calibri"/>
      <family val="2"/>
      <scheme val="minor"/>
    </font>
    <font>
      <sz val="8"/>
      <color theme="1"/>
      <name val="NkmyynAdvPTimes"/>
    </font>
    <font>
      <sz val="8"/>
      <color rgb="FF0000FF"/>
      <name val="NkmyynAdvPTimes"/>
    </font>
    <font>
      <sz val="7"/>
      <color theme="1"/>
      <name val="Times"/>
      <family val="1"/>
    </font>
    <font>
      <i/>
      <sz val="7"/>
      <color theme="1"/>
      <name val="Times"/>
      <family val="1"/>
    </font>
    <font>
      <sz val="12"/>
      <color theme="4"/>
      <name val="Calibri"/>
      <family val="2"/>
      <scheme val="minor"/>
    </font>
  </fonts>
  <fills count="3">
    <fill>
      <patternFill patternType="none"/>
    </fill>
    <fill>
      <patternFill patternType="gray125"/>
    </fill>
    <fill>
      <patternFill patternType="solid">
        <fgColor rgb="FFFFFF00"/>
        <bgColor indexed="64"/>
      </patternFill>
    </fill>
  </fills>
  <borders count="1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9">
    <xf numFmtId="0" fontId="0" fillId="0" borderId="0" xfId="0"/>
    <xf numFmtId="0" fontId="1" fillId="0" borderId="0" xfId="0" applyFont="1"/>
    <xf numFmtId="0" fontId="2" fillId="0" borderId="0" xfId="0" applyFont="1"/>
    <xf numFmtId="14" fontId="2" fillId="0" borderId="0" xfId="0" applyNumberFormat="1" applyFont="1"/>
    <xf numFmtId="0" fontId="2" fillId="0" borderId="0" xfId="0" quotePrefix="1" applyFont="1"/>
    <xf numFmtId="0" fontId="2" fillId="0" borderId="1" xfId="0" applyFont="1" applyBorder="1"/>
    <xf numFmtId="0" fontId="2" fillId="0" borderId="2" xfId="0" applyFont="1" applyBorder="1"/>
    <xf numFmtId="0" fontId="2" fillId="0" borderId="3" xfId="0" applyFont="1" applyBorder="1"/>
    <xf numFmtId="0" fontId="2" fillId="0" borderId="4" xfId="0" applyFont="1" applyBorder="1"/>
    <xf numFmtId="0" fontId="2" fillId="0" borderId="0" xfId="0" applyFont="1" applyBorder="1"/>
    <xf numFmtId="0" fontId="2" fillId="0" borderId="5" xfId="0" applyFont="1" applyBorder="1"/>
    <xf numFmtId="0" fontId="2" fillId="0" borderId="6" xfId="0" applyFont="1" applyBorder="1"/>
    <xf numFmtId="0" fontId="2" fillId="0" borderId="7" xfId="0" applyFont="1" applyBorder="1"/>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2" fillId="0" borderId="12" xfId="0" applyFont="1" applyBorder="1"/>
    <xf numFmtId="0" fontId="2" fillId="0" borderId="13" xfId="0" applyFont="1" applyBorder="1"/>
    <xf numFmtId="0" fontId="2" fillId="0" borderId="14" xfId="0" applyFont="1" applyBorder="1"/>
    <xf numFmtId="0" fontId="2" fillId="0" borderId="15" xfId="0" applyFont="1" applyBorder="1"/>
    <xf numFmtId="0" fontId="2" fillId="0" borderId="16" xfId="0" applyFont="1" applyBorder="1"/>
    <xf numFmtId="0" fontId="3" fillId="0" borderId="0" xfId="0" applyFont="1"/>
    <xf numFmtId="0" fontId="5" fillId="0" borderId="0" xfId="0" applyFont="1"/>
    <xf numFmtId="0" fontId="6" fillId="0" borderId="0" xfId="0" applyFont="1"/>
    <xf numFmtId="0" fontId="0" fillId="0" borderId="0" xfId="0" applyFont="1"/>
    <xf numFmtId="0" fontId="0" fillId="2" borderId="0" xfId="0" applyFill="1"/>
    <xf numFmtId="0" fontId="7" fillId="0" borderId="0" xfId="0" applyFont="1"/>
    <xf numFmtId="0" fontId="7" fillId="0" borderId="0" xfId="0" quotePrefix="1"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xdr:col>
      <xdr:colOff>533400</xdr:colOff>
      <xdr:row>11</xdr:row>
      <xdr:rowOff>50800</xdr:rowOff>
    </xdr:from>
    <xdr:to>
      <xdr:col>11</xdr:col>
      <xdr:colOff>723900</xdr:colOff>
      <xdr:row>35</xdr:row>
      <xdr:rowOff>101600</xdr:rowOff>
    </xdr:to>
    <xdr:pic>
      <xdr:nvPicPr>
        <xdr:cNvPr id="2" name="Picture 1">
          <a:extLst>
            <a:ext uri="{FF2B5EF4-FFF2-40B4-BE49-F238E27FC236}">
              <a16:creationId xmlns:a16="http://schemas.microsoft.com/office/drawing/2014/main" id="{21F266AF-B406-2E49-B1F9-2D983EAD2AE1}"/>
            </a:ext>
          </a:extLst>
        </xdr:cNvPr>
        <xdr:cNvPicPr>
          <a:picLocks noChangeAspect="1"/>
        </xdr:cNvPicPr>
      </xdr:nvPicPr>
      <xdr:blipFill>
        <a:blip xmlns:r="http://schemas.openxmlformats.org/officeDocument/2006/relationships" r:embed="rId1"/>
        <a:stretch>
          <a:fillRect/>
        </a:stretch>
      </xdr:blipFill>
      <xdr:spPr>
        <a:xfrm>
          <a:off x="2184400" y="2298700"/>
          <a:ext cx="7620000" cy="4927600"/>
        </a:xfrm>
        <a:prstGeom prst="rect">
          <a:avLst/>
        </a:prstGeom>
      </xdr:spPr>
    </xdr:pic>
    <xdr:clientData/>
  </xdr:twoCellAnchor>
  <xdr:twoCellAnchor editAs="oneCell">
    <xdr:from>
      <xdr:col>8</xdr:col>
      <xdr:colOff>0</xdr:colOff>
      <xdr:row>0</xdr:row>
      <xdr:rowOff>0</xdr:rowOff>
    </xdr:from>
    <xdr:to>
      <xdr:col>11</xdr:col>
      <xdr:colOff>38100</xdr:colOff>
      <xdr:row>9</xdr:row>
      <xdr:rowOff>76200</xdr:rowOff>
    </xdr:to>
    <xdr:pic>
      <xdr:nvPicPr>
        <xdr:cNvPr id="3" name="Picture 2">
          <a:extLst>
            <a:ext uri="{FF2B5EF4-FFF2-40B4-BE49-F238E27FC236}">
              <a16:creationId xmlns:a16="http://schemas.microsoft.com/office/drawing/2014/main" id="{00B8C056-83F3-CC4E-973B-647BDA2C32ED}"/>
            </a:ext>
          </a:extLst>
        </xdr:cNvPr>
        <xdr:cNvPicPr>
          <a:picLocks noChangeAspect="1"/>
        </xdr:cNvPicPr>
      </xdr:nvPicPr>
      <xdr:blipFill>
        <a:blip xmlns:r="http://schemas.openxmlformats.org/officeDocument/2006/relationships" r:embed="rId2"/>
        <a:stretch>
          <a:fillRect/>
        </a:stretch>
      </xdr:blipFill>
      <xdr:spPr>
        <a:xfrm>
          <a:off x="6604000" y="0"/>
          <a:ext cx="2514600" cy="19177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127000</xdr:colOff>
      <xdr:row>14</xdr:row>
      <xdr:rowOff>114300</xdr:rowOff>
    </xdr:from>
    <xdr:to>
      <xdr:col>9</xdr:col>
      <xdr:colOff>190500</xdr:colOff>
      <xdr:row>26</xdr:row>
      <xdr:rowOff>88900</xdr:rowOff>
    </xdr:to>
    <xdr:pic>
      <xdr:nvPicPr>
        <xdr:cNvPr id="2" name="Picture 1">
          <a:extLst>
            <a:ext uri="{FF2B5EF4-FFF2-40B4-BE49-F238E27FC236}">
              <a16:creationId xmlns:a16="http://schemas.microsoft.com/office/drawing/2014/main" id="{19A38B2F-C68B-A544-AE7E-931F8039522A}"/>
            </a:ext>
          </a:extLst>
        </xdr:cNvPr>
        <xdr:cNvPicPr>
          <a:picLocks noChangeAspect="1"/>
        </xdr:cNvPicPr>
      </xdr:nvPicPr>
      <xdr:blipFill>
        <a:blip xmlns:r="http://schemas.openxmlformats.org/officeDocument/2006/relationships" r:embed="rId1"/>
        <a:stretch>
          <a:fillRect/>
        </a:stretch>
      </xdr:blipFill>
      <xdr:spPr>
        <a:xfrm>
          <a:off x="1778000" y="2971800"/>
          <a:ext cx="5842000" cy="2413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304800</xdr:colOff>
      <xdr:row>5</xdr:row>
      <xdr:rowOff>177800</xdr:rowOff>
    </xdr:from>
    <xdr:to>
      <xdr:col>8</xdr:col>
      <xdr:colOff>812800</xdr:colOff>
      <xdr:row>33</xdr:row>
      <xdr:rowOff>101600</xdr:rowOff>
    </xdr:to>
    <xdr:pic>
      <xdr:nvPicPr>
        <xdr:cNvPr id="2" name="Picture 1">
          <a:extLst>
            <a:ext uri="{FF2B5EF4-FFF2-40B4-BE49-F238E27FC236}">
              <a16:creationId xmlns:a16="http://schemas.microsoft.com/office/drawing/2014/main" id="{2842E2BC-72D3-8F4C-A03C-400C18646BAA}"/>
            </a:ext>
          </a:extLst>
        </xdr:cNvPr>
        <xdr:cNvPicPr>
          <a:picLocks noChangeAspect="1"/>
        </xdr:cNvPicPr>
      </xdr:nvPicPr>
      <xdr:blipFill>
        <a:blip xmlns:r="http://schemas.openxmlformats.org/officeDocument/2006/relationships" r:embed="rId1"/>
        <a:stretch>
          <a:fillRect/>
        </a:stretch>
      </xdr:blipFill>
      <xdr:spPr>
        <a:xfrm>
          <a:off x="3606800" y="1193800"/>
          <a:ext cx="3810000" cy="5626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71034-79C4-CC4F-AB1A-73FC1E984A14}">
  <dimension ref="A1:AF45"/>
  <sheetViews>
    <sheetView tabSelected="1" workbookViewId="0">
      <pane xSplit="2" topLeftCell="P1" activePane="topRight" state="frozen"/>
      <selection pane="topRight" activeCell="F42" sqref="F42"/>
    </sheetView>
  </sheetViews>
  <sheetFormatPr baseColWidth="10" defaultRowHeight="14"/>
  <cols>
    <col min="1" max="1" width="10.83203125" style="2"/>
    <col min="2" max="2" width="14.83203125" style="2" customWidth="1"/>
    <col min="3" max="3" width="17.33203125" style="2" customWidth="1"/>
    <col min="4" max="4" width="11.83203125" style="2" customWidth="1"/>
    <col min="5" max="5" width="9.1640625" style="2" customWidth="1"/>
    <col min="6" max="6" width="20.6640625" style="2" customWidth="1"/>
    <col min="7" max="8" width="17" style="2" customWidth="1"/>
    <col min="9" max="10" width="12" style="2" customWidth="1"/>
    <col min="11" max="11" width="15.1640625" style="2" customWidth="1"/>
    <col min="12" max="14" width="10.83203125" style="2"/>
    <col min="15" max="15" width="27.33203125" style="2" customWidth="1"/>
    <col min="16" max="16384" width="10.83203125" style="2"/>
  </cols>
  <sheetData>
    <row r="1" spans="1:32">
      <c r="A1" s="2" t="s">
        <v>10</v>
      </c>
      <c r="B1" s="1" t="s">
        <v>0</v>
      </c>
      <c r="C1" s="1" t="s">
        <v>75</v>
      </c>
      <c r="D1" s="1" t="s">
        <v>17</v>
      </c>
      <c r="E1" s="1" t="s">
        <v>20</v>
      </c>
      <c r="F1" s="1" t="s">
        <v>18</v>
      </c>
      <c r="G1" s="1" t="s">
        <v>48</v>
      </c>
      <c r="H1" s="1" t="s">
        <v>46</v>
      </c>
      <c r="I1" s="1" t="s">
        <v>19</v>
      </c>
      <c r="J1" s="1" t="s">
        <v>81</v>
      </c>
      <c r="K1" s="1" t="s">
        <v>30</v>
      </c>
      <c r="L1" s="1" t="s">
        <v>15</v>
      </c>
      <c r="M1" s="1" t="s">
        <v>16</v>
      </c>
      <c r="N1" s="1" t="s">
        <v>1</v>
      </c>
      <c r="O1" s="1" t="s">
        <v>32</v>
      </c>
      <c r="P1" s="1" t="s">
        <v>2</v>
      </c>
      <c r="Q1" s="1" t="s">
        <v>3</v>
      </c>
      <c r="R1" s="1" t="s">
        <v>45</v>
      </c>
      <c r="S1" s="1" t="s">
        <v>4</v>
      </c>
      <c r="T1" s="1" t="s">
        <v>5</v>
      </c>
      <c r="U1" s="1" t="s">
        <v>6</v>
      </c>
      <c r="V1" s="1" t="s">
        <v>7</v>
      </c>
      <c r="W1" s="1" t="s">
        <v>8</v>
      </c>
      <c r="X1" s="1" t="s">
        <v>9</v>
      </c>
      <c r="Y1" s="1" t="s">
        <v>21</v>
      </c>
      <c r="Z1" s="1" t="s">
        <v>22</v>
      </c>
      <c r="AA1" s="1" t="s">
        <v>23</v>
      </c>
      <c r="AB1" s="1" t="s">
        <v>26</v>
      </c>
      <c r="AC1" s="1" t="s">
        <v>27</v>
      </c>
      <c r="AD1" s="2" t="s">
        <v>42</v>
      </c>
      <c r="AE1" s="2" t="s">
        <v>40</v>
      </c>
      <c r="AF1" s="2" t="s">
        <v>89</v>
      </c>
    </row>
    <row r="2" spans="1:32">
      <c r="A2" s="2" t="s">
        <v>79</v>
      </c>
      <c r="B2" s="2">
        <v>2007</v>
      </c>
      <c r="C2" s="2" t="s">
        <v>80</v>
      </c>
      <c r="D2" s="2" t="s">
        <v>24</v>
      </c>
      <c r="E2" s="2">
        <v>83</v>
      </c>
      <c r="F2" s="2" t="s">
        <v>83</v>
      </c>
      <c r="G2" s="2" t="s">
        <v>117</v>
      </c>
      <c r="I2" s="2" t="s">
        <v>118</v>
      </c>
      <c r="J2" s="2" t="s">
        <v>82</v>
      </c>
    </row>
    <row r="3" spans="1:32">
      <c r="A3" s="2" t="s">
        <v>13</v>
      </c>
      <c r="B3" s="2">
        <v>2008</v>
      </c>
    </row>
    <row r="4" spans="1:32">
      <c r="A4" s="2" t="s">
        <v>13</v>
      </c>
      <c r="B4" s="2">
        <v>2009</v>
      </c>
      <c r="C4" s="2" t="s">
        <v>74</v>
      </c>
      <c r="D4" s="2" t="s">
        <v>25</v>
      </c>
      <c r="E4" s="2">
        <v>101</v>
      </c>
      <c r="F4" s="2" t="s">
        <v>47</v>
      </c>
      <c r="G4" s="2" t="s">
        <v>63</v>
      </c>
      <c r="H4" s="2" t="s">
        <v>77</v>
      </c>
      <c r="I4" s="2" t="s">
        <v>29</v>
      </c>
      <c r="M4" s="2" t="s">
        <v>76</v>
      </c>
      <c r="W4" s="2">
        <v>62</v>
      </c>
      <c r="X4" s="2">
        <v>65</v>
      </c>
      <c r="AD4" s="2">
        <v>96</v>
      </c>
      <c r="AE4" s="2">
        <v>100</v>
      </c>
      <c r="AF4" s="4" t="s">
        <v>90</v>
      </c>
    </row>
    <row r="5" spans="1:32">
      <c r="A5" s="2" t="s">
        <v>12</v>
      </c>
      <c r="B5" s="2">
        <v>2011</v>
      </c>
      <c r="D5" s="2" t="s">
        <v>25</v>
      </c>
      <c r="E5" s="2">
        <v>24</v>
      </c>
      <c r="F5" s="2" t="s">
        <v>47</v>
      </c>
      <c r="G5" s="2" t="s">
        <v>99</v>
      </c>
      <c r="H5" s="2" t="s">
        <v>77</v>
      </c>
      <c r="I5" s="2" t="s">
        <v>29</v>
      </c>
    </row>
    <row r="6" spans="1:32">
      <c r="A6" s="2" t="s">
        <v>13</v>
      </c>
      <c r="B6" s="2">
        <v>2013</v>
      </c>
      <c r="D6" s="2" t="s">
        <v>24</v>
      </c>
      <c r="E6" s="2">
        <v>190</v>
      </c>
      <c r="F6" s="2" t="s">
        <v>50</v>
      </c>
      <c r="I6" s="2" t="s">
        <v>29</v>
      </c>
      <c r="K6" s="2" t="s">
        <v>31</v>
      </c>
    </row>
    <row r="7" spans="1:32">
      <c r="A7" s="2" t="s">
        <v>44</v>
      </c>
      <c r="B7" s="2">
        <v>2014</v>
      </c>
      <c r="D7" s="2" t="s">
        <v>25</v>
      </c>
      <c r="E7" s="2">
        <v>91</v>
      </c>
      <c r="F7" s="2" t="s">
        <v>50</v>
      </c>
    </row>
    <row r="8" spans="1:32">
      <c r="A8" s="2" t="s">
        <v>53</v>
      </c>
      <c r="B8" s="2">
        <v>2014</v>
      </c>
      <c r="D8" s="2" t="s">
        <v>25</v>
      </c>
      <c r="E8" s="2">
        <v>132</v>
      </c>
      <c r="F8" s="2" t="s">
        <v>70</v>
      </c>
      <c r="G8" s="2" t="s">
        <v>54</v>
      </c>
      <c r="H8" s="2" t="s">
        <v>55</v>
      </c>
      <c r="I8" s="2" t="s">
        <v>57</v>
      </c>
      <c r="O8" s="2" t="s">
        <v>56</v>
      </c>
    </row>
    <row r="9" spans="1:32">
      <c r="A9" s="2" t="s">
        <v>14</v>
      </c>
      <c r="B9" s="2">
        <v>2015</v>
      </c>
      <c r="D9" s="2" t="s">
        <v>25</v>
      </c>
      <c r="E9" s="2">
        <v>202</v>
      </c>
      <c r="F9" s="2" t="s">
        <v>50</v>
      </c>
    </row>
    <row r="10" spans="1:32">
      <c r="A10" s="2" t="s">
        <v>11</v>
      </c>
      <c r="B10" s="2">
        <v>2016</v>
      </c>
      <c r="C10" s="2" t="s">
        <v>119</v>
      </c>
      <c r="D10" s="2" t="s">
        <v>24</v>
      </c>
      <c r="E10" s="2">
        <v>114</v>
      </c>
      <c r="F10" s="2" t="s">
        <v>47</v>
      </c>
      <c r="G10" s="2" t="s">
        <v>49</v>
      </c>
      <c r="I10" s="2" t="s">
        <v>28</v>
      </c>
      <c r="L10" s="2" t="s">
        <v>120</v>
      </c>
      <c r="M10" s="2" t="s">
        <v>59</v>
      </c>
      <c r="O10" s="2" t="s">
        <v>33</v>
      </c>
    </row>
    <row r="11" spans="1:32">
      <c r="A11" s="2" t="s">
        <v>53</v>
      </c>
      <c r="B11" s="2">
        <v>2017</v>
      </c>
      <c r="C11" s="2" t="s">
        <v>62</v>
      </c>
      <c r="D11" s="2" t="s">
        <v>25</v>
      </c>
      <c r="E11" s="2">
        <v>86</v>
      </c>
      <c r="F11" s="2" t="s">
        <v>50</v>
      </c>
      <c r="G11" s="2" t="s">
        <v>63</v>
      </c>
      <c r="H11" s="2" t="s">
        <v>61</v>
      </c>
      <c r="I11" s="2" t="s">
        <v>29</v>
      </c>
      <c r="K11" s="2" t="s">
        <v>31</v>
      </c>
      <c r="L11" s="2" t="s">
        <v>58</v>
      </c>
      <c r="M11" s="2" t="s">
        <v>59</v>
      </c>
      <c r="N11" s="2" t="s">
        <v>60</v>
      </c>
      <c r="O11" s="2" t="s">
        <v>56</v>
      </c>
      <c r="R11" s="2">
        <v>27</v>
      </c>
      <c r="W11" s="2">
        <v>59</v>
      </c>
      <c r="X11" s="2">
        <v>50</v>
      </c>
    </row>
    <row r="12" spans="1:32">
      <c r="A12" s="2" t="s">
        <v>84</v>
      </c>
      <c r="B12" s="2">
        <v>2019</v>
      </c>
      <c r="C12" s="2" t="s">
        <v>86</v>
      </c>
      <c r="D12" s="2" t="s">
        <v>85</v>
      </c>
      <c r="E12" s="2" t="s">
        <v>87</v>
      </c>
    </row>
    <row r="18" spans="1:29">
      <c r="A18" s="3">
        <v>43915</v>
      </c>
      <c r="B18" s="2" t="s">
        <v>51</v>
      </c>
      <c r="C18" s="4" t="s">
        <v>52</v>
      </c>
      <c r="F18" s="2" t="s">
        <v>71</v>
      </c>
      <c r="G18" s="2" t="s">
        <v>78</v>
      </c>
      <c r="AC18" s="2" t="s">
        <v>88</v>
      </c>
    </row>
    <row r="19" spans="1:29">
      <c r="F19" s="2" t="s">
        <v>72</v>
      </c>
      <c r="AC19" s="22" t="s">
        <v>91</v>
      </c>
    </row>
    <row r="20" spans="1:29">
      <c r="F20" s="2" t="s">
        <v>69</v>
      </c>
      <c r="AC20" s="22" t="s">
        <v>92</v>
      </c>
    </row>
    <row r="21" spans="1:29">
      <c r="F21" s="2" t="s">
        <v>73</v>
      </c>
      <c r="AC21" s="22" t="s">
        <v>93</v>
      </c>
    </row>
    <row r="22" spans="1:29">
      <c r="AC22" s="22" t="s">
        <v>94</v>
      </c>
    </row>
    <row r="23" spans="1:29">
      <c r="AC23" s="22" t="s">
        <v>95</v>
      </c>
    </row>
    <row r="24" spans="1:29">
      <c r="AC24" s="22" t="s">
        <v>96</v>
      </c>
    </row>
    <row r="25" spans="1:29">
      <c r="AC25" s="22" t="s">
        <v>97</v>
      </c>
    </row>
    <row r="26" spans="1:29">
      <c r="A26" s="5"/>
      <c r="B26" s="6"/>
      <c r="C26" s="6" t="s">
        <v>34</v>
      </c>
      <c r="D26" s="6" t="s">
        <v>35</v>
      </c>
      <c r="E26" s="7"/>
      <c r="AC26" s="22" t="s">
        <v>98</v>
      </c>
    </row>
    <row r="27" spans="1:29">
      <c r="A27" s="8" t="s">
        <v>36</v>
      </c>
      <c r="B27" s="9" t="s">
        <v>37</v>
      </c>
      <c r="C27" s="9" t="s">
        <v>4</v>
      </c>
      <c r="D27" s="9" t="s">
        <v>5</v>
      </c>
      <c r="E27" s="10" t="s">
        <v>38</v>
      </c>
    </row>
    <row r="28" spans="1:29">
      <c r="A28" s="8"/>
      <c r="B28" s="9" t="s">
        <v>39</v>
      </c>
      <c r="C28" s="9" t="s">
        <v>6</v>
      </c>
      <c r="D28" s="9" t="s">
        <v>7</v>
      </c>
      <c r="E28" s="10"/>
    </row>
    <row r="29" spans="1:29">
      <c r="A29" s="8"/>
      <c r="B29" s="9"/>
      <c r="C29" s="9"/>
      <c r="D29" s="9"/>
      <c r="E29" s="10"/>
    </row>
    <row r="30" spans="1:29">
      <c r="A30" s="8"/>
      <c r="B30" s="9"/>
      <c r="C30" s="9"/>
      <c r="D30" s="9"/>
      <c r="E30" s="10"/>
    </row>
    <row r="31" spans="1:29">
      <c r="A31" s="8"/>
      <c r="B31" s="9"/>
      <c r="C31" s="9" t="s">
        <v>40</v>
      </c>
      <c r="D31" s="9" t="s">
        <v>41</v>
      </c>
      <c r="E31" s="10" t="s">
        <v>113</v>
      </c>
      <c r="F31" s="2" t="s">
        <v>115</v>
      </c>
      <c r="AC31" s="2" t="s">
        <v>100</v>
      </c>
    </row>
    <row r="32" spans="1:29">
      <c r="A32" s="11"/>
      <c r="B32" s="12"/>
      <c r="C32" s="12" t="s">
        <v>42</v>
      </c>
      <c r="D32" s="12" t="s">
        <v>43</v>
      </c>
      <c r="E32" s="13" t="s">
        <v>114</v>
      </c>
      <c r="F32" s="2" t="s">
        <v>116</v>
      </c>
      <c r="AC32" s="2" t="s">
        <v>101</v>
      </c>
    </row>
    <row r="33" spans="1:31">
      <c r="AC33" s="2" t="s">
        <v>102</v>
      </c>
      <c r="AE33" s="23" t="s">
        <v>109</v>
      </c>
    </row>
    <row r="34" spans="1:31">
      <c r="AC34" s="2" t="s">
        <v>103</v>
      </c>
    </row>
    <row r="35" spans="1:31">
      <c r="AC35" s="2" t="s">
        <v>12</v>
      </c>
      <c r="AD35" s="2">
        <v>32</v>
      </c>
    </row>
    <row r="36" spans="1:31">
      <c r="A36" s="5" t="s">
        <v>68</v>
      </c>
      <c r="B36" s="6"/>
      <c r="C36" s="6" t="s">
        <v>64</v>
      </c>
      <c r="D36" s="6" t="s">
        <v>65</v>
      </c>
      <c r="E36" s="7"/>
      <c r="AC36" s="2" t="s">
        <v>104</v>
      </c>
      <c r="AD36" s="2">
        <v>26</v>
      </c>
    </row>
    <row r="37" spans="1:31">
      <c r="A37" s="8"/>
      <c r="B37" s="9" t="s">
        <v>66</v>
      </c>
      <c r="C37" s="9">
        <v>0</v>
      </c>
      <c r="D37" s="9">
        <v>15</v>
      </c>
      <c r="E37" s="10">
        <v>15</v>
      </c>
      <c r="AC37" s="2" t="s">
        <v>104</v>
      </c>
      <c r="AD37" s="2">
        <v>10</v>
      </c>
      <c r="AE37" s="23" t="s">
        <v>110</v>
      </c>
    </row>
    <row r="38" spans="1:31">
      <c r="A38" s="11"/>
      <c r="B38" s="12" t="s">
        <v>67</v>
      </c>
      <c r="C38" s="12">
        <v>3</v>
      </c>
      <c r="D38" s="12">
        <v>5</v>
      </c>
      <c r="E38" s="13">
        <v>8</v>
      </c>
      <c r="AC38" s="2" t="s">
        <v>105</v>
      </c>
      <c r="AD38" s="2">
        <v>11</v>
      </c>
      <c r="AE38" s="23" t="s">
        <v>111</v>
      </c>
    </row>
    <row r="39" spans="1:31" ht="15" thickBot="1">
      <c r="AC39" s="2" t="s">
        <v>106</v>
      </c>
      <c r="AD39" s="2">
        <v>33</v>
      </c>
      <c r="AE39" s="23" t="s">
        <v>112</v>
      </c>
    </row>
    <row r="40" spans="1:31" ht="16">
      <c r="A40" s="14"/>
      <c r="B40" s="15"/>
      <c r="C40" s="15" t="s">
        <v>65</v>
      </c>
      <c r="D40" s="15" t="s">
        <v>64</v>
      </c>
      <c r="E40" s="16"/>
      <c r="AC40" s="2" t="s">
        <v>107</v>
      </c>
      <c r="AD40" s="2" t="s">
        <v>108</v>
      </c>
      <c r="AE40"/>
    </row>
    <row r="41" spans="1:31">
      <c r="A41" s="17"/>
      <c r="B41" s="9" t="s">
        <v>66</v>
      </c>
      <c r="C41" s="9"/>
      <c r="D41" s="9"/>
      <c r="E41" s="18"/>
      <c r="AC41" s="2" t="s">
        <v>104</v>
      </c>
      <c r="AD41" s="2">
        <v>27</v>
      </c>
      <c r="AE41" s="24"/>
    </row>
    <row r="42" spans="1:31">
      <c r="A42" s="17"/>
      <c r="B42" s="9" t="s">
        <v>67</v>
      </c>
      <c r="C42" s="9"/>
      <c r="D42" s="9"/>
      <c r="E42" s="18"/>
    </row>
    <row r="43" spans="1:31">
      <c r="A43" s="17"/>
      <c r="B43" s="9"/>
      <c r="C43" s="9"/>
      <c r="D43" s="9"/>
      <c r="E43" s="18"/>
    </row>
    <row r="44" spans="1:31">
      <c r="A44" s="17"/>
      <c r="B44" s="9" t="s">
        <v>40</v>
      </c>
      <c r="C44" s="9" t="e">
        <f>C41/(C41+C42)</f>
        <v>#DIV/0!</v>
      </c>
      <c r="D44" s="9"/>
      <c r="E44" s="18"/>
    </row>
    <row r="45" spans="1:31" ht="15" thickBot="1">
      <c r="A45" s="19"/>
      <c r="B45" s="20" t="s">
        <v>42</v>
      </c>
      <c r="C45" s="20" t="e">
        <f>D42/(D42+D41)</f>
        <v>#DIV/0!</v>
      </c>
      <c r="D45" s="20"/>
      <c r="E45" s="21"/>
    </row>
  </sheetData>
  <sortState xmlns:xlrd2="http://schemas.microsoft.com/office/spreadsheetml/2017/richdata2" ref="A2:AF12">
    <sortCondition ref="B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224E8-F995-6048-BC8A-37DE419C0CA5}">
  <dimension ref="A1:J88"/>
  <sheetViews>
    <sheetView topLeftCell="A61" workbookViewId="0">
      <selection activeCell="F82" sqref="F82"/>
    </sheetView>
  </sheetViews>
  <sheetFormatPr baseColWidth="10" defaultRowHeight="16"/>
  <sheetData>
    <row r="1" spans="1:4">
      <c r="A1" s="15"/>
      <c r="B1" s="15" t="s">
        <v>126</v>
      </c>
      <c r="C1" s="15" t="s">
        <v>127</v>
      </c>
      <c r="D1" s="16"/>
    </row>
    <row r="2" spans="1:4">
      <c r="A2" s="9" t="s">
        <v>131</v>
      </c>
      <c r="B2" s="9"/>
      <c r="C2" s="9"/>
      <c r="D2" s="18">
        <v>16</v>
      </c>
    </row>
    <row r="3" spans="1:4">
      <c r="A3" s="9" t="s">
        <v>132</v>
      </c>
      <c r="B3" s="9"/>
      <c r="C3" s="9">
        <v>0</v>
      </c>
      <c r="D3" s="18">
        <v>8</v>
      </c>
    </row>
    <row r="4" spans="1:4">
      <c r="A4" s="9"/>
      <c r="B4" s="9">
        <v>10</v>
      </c>
      <c r="C4" s="9">
        <v>14</v>
      </c>
      <c r="D4" s="18">
        <v>24</v>
      </c>
    </row>
    <row r="5" spans="1:4">
      <c r="A5" s="9" t="s">
        <v>40</v>
      </c>
      <c r="B5" s="9">
        <v>0.8</v>
      </c>
      <c r="C5" s="9"/>
      <c r="D5" s="18"/>
    </row>
    <row r="6" spans="1:4" ht="17" thickBot="1">
      <c r="A6" s="20" t="s">
        <v>42</v>
      </c>
      <c r="B6" s="20">
        <v>0.9</v>
      </c>
      <c r="C6" s="20"/>
      <c r="D6" s="21"/>
    </row>
    <row r="11" spans="1:4">
      <c r="A11" t="s">
        <v>140</v>
      </c>
      <c r="B11" t="s">
        <v>141</v>
      </c>
    </row>
    <row r="12" spans="1:4">
      <c r="A12" t="s">
        <v>142</v>
      </c>
    </row>
    <row r="13" spans="1:4">
      <c r="A13" t="s">
        <v>143</v>
      </c>
    </row>
    <row r="14" spans="1:4">
      <c r="A14" t="s">
        <v>144</v>
      </c>
    </row>
    <row r="16" spans="1:4">
      <c r="A16" t="s">
        <v>145</v>
      </c>
      <c r="B16" t="s">
        <v>146</v>
      </c>
    </row>
    <row r="17" spans="2:2">
      <c r="B17" t="s">
        <v>147</v>
      </c>
    </row>
    <row r="18" spans="2:2">
      <c r="B18" t="s">
        <v>148</v>
      </c>
    </row>
    <row r="19" spans="2:2">
      <c r="B19" t="s">
        <v>149</v>
      </c>
    </row>
    <row r="37" spans="2:8">
      <c r="C37" t="s">
        <v>152</v>
      </c>
      <c r="D37" t="s">
        <v>151</v>
      </c>
    </row>
    <row r="38" spans="2:8">
      <c r="B38" t="s">
        <v>128</v>
      </c>
      <c r="C38" t="s">
        <v>150</v>
      </c>
      <c r="D38" t="s">
        <v>47</v>
      </c>
    </row>
    <row r="39" spans="2:8">
      <c r="B39" s="27">
        <v>0</v>
      </c>
      <c r="C39" s="27">
        <v>0</v>
      </c>
      <c r="D39">
        <v>1</v>
      </c>
      <c r="E39">
        <v>1</v>
      </c>
      <c r="H39" t="s">
        <v>154</v>
      </c>
    </row>
    <row r="40" spans="2:8">
      <c r="B40" s="27">
        <v>0</v>
      </c>
      <c r="C40" s="27">
        <v>0</v>
      </c>
      <c r="D40">
        <v>1</v>
      </c>
      <c r="E40">
        <v>2</v>
      </c>
    </row>
    <row r="41" spans="2:8">
      <c r="B41" s="25">
        <v>1</v>
      </c>
      <c r="C41" s="25">
        <v>1</v>
      </c>
      <c r="D41">
        <v>1</v>
      </c>
      <c r="E41">
        <v>3</v>
      </c>
    </row>
    <row r="42" spans="2:8">
      <c r="B42" s="27">
        <v>0</v>
      </c>
      <c r="C42" s="28">
        <v>0</v>
      </c>
      <c r="D42">
        <v>1</v>
      </c>
      <c r="E42">
        <v>4</v>
      </c>
    </row>
    <row r="43" spans="2:8">
      <c r="B43">
        <v>0</v>
      </c>
      <c r="C43">
        <v>1</v>
      </c>
      <c r="D43">
        <v>1</v>
      </c>
      <c r="E43">
        <v>5</v>
      </c>
    </row>
    <row r="44" spans="2:8">
      <c r="B44">
        <v>0</v>
      </c>
      <c r="C44">
        <v>1</v>
      </c>
      <c r="D44">
        <v>1</v>
      </c>
      <c r="E44">
        <v>6</v>
      </c>
    </row>
    <row r="45" spans="2:8">
      <c r="B45" s="26">
        <v>1</v>
      </c>
      <c r="C45" s="26">
        <v>0</v>
      </c>
      <c r="D45">
        <v>1</v>
      </c>
      <c r="E45">
        <v>7</v>
      </c>
    </row>
    <row r="46" spans="2:8">
      <c r="B46" s="27">
        <v>0</v>
      </c>
      <c r="C46" s="27">
        <v>0</v>
      </c>
      <c r="D46">
        <v>1</v>
      </c>
      <c r="E46">
        <v>8</v>
      </c>
    </row>
    <row r="47" spans="2:8">
      <c r="B47" s="27">
        <v>0</v>
      </c>
      <c r="C47" s="27">
        <v>0</v>
      </c>
      <c r="D47">
        <v>1</v>
      </c>
      <c r="E47">
        <v>9</v>
      </c>
    </row>
    <row r="48" spans="2:8">
      <c r="B48" s="27">
        <v>0</v>
      </c>
      <c r="C48" s="27">
        <v>0</v>
      </c>
      <c r="D48">
        <v>1</v>
      </c>
      <c r="E48">
        <v>10</v>
      </c>
    </row>
    <row r="49" spans="2:5">
      <c r="B49" s="25">
        <v>1</v>
      </c>
      <c r="C49" s="25">
        <v>1</v>
      </c>
      <c r="D49">
        <v>0</v>
      </c>
      <c r="E49">
        <v>11</v>
      </c>
    </row>
    <row r="50" spans="2:5">
      <c r="B50" s="26">
        <v>1</v>
      </c>
      <c r="C50" s="26">
        <v>0</v>
      </c>
      <c r="D50">
        <v>0</v>
      </c>
      <c r="E50">
        <v>12</v>
      </c>
    </row>
    <row r="51" spans="2:5">
      <c r="B51" s="26">
        <v>1</v>
      </c>
      <c r="C51" s="26">
        <v>0</v>
      </c>
      <c r="D51">
        <v>0</v>
      </c>
      <c r="E51">
        <v>13</v>
      </c>
    </row>
    <row r="52" spans="2:5">
      <c r="B52" s="26">
        <v>1</v>
      </c>
      <c r="C52" s="26">
        <v>0</v>
      </c>
      <c r="D52">
        <v>0</v>
      </c>
      <c r="E52">
        <v>14</v>
      </c>
    </row>
    <row r="53" spans="2:5">
      <c r="B53" s="26">
        <v>1</v>
      </c>
      <c r="C53" s="26">
        <v>0</v>
      </c>
      <c r="D53">
        <v>0</v>
      </c>
      <c r="E53">
        <v>15</v>
      </c>
    </row>
    <row r="54" spans="2:5">
      <c r="B54" s="26">
        <v>1</v>
      </c>
      <c r="C54" s="26">
        <v>0</v>
      </c>
      <c r="D54">
        <v>0</v>
      </c>
      <c r="E54">
        <v>16</v>
      </c>
    </row>
    <row r="55" spans="2:5">
      <c r="B55" s="26">
        <v>1</v>
      </c>
      <c r="C55" s="26">
        <v>0</v>
      </c>
      <c r="D55">
        <v>0</v>
      </c>
      <c r="E55">
        <v>17</v>
      </c>
    </row>
    <row r="56" spans="2:5">
      <c r="B56" s="26">
        <v>1</v>
      </c>
      <c r="C56" s="26">
        <v>0</v>
      </c>
      <c r="D56">
        <v>0</v>
      </c>
      <c r="E56">
        <v>18</v>
      </c>
    </row>
    <row r="57" spans="2:5">
      <c r="B57" s="26">
        <v>1</v>
      </c>
      <c r="C57" s="26">
        <v>0</v>
      </c>
      <c r="D57">
        <v>0</v>
      </c>
      <c r="E57">
        <v>19</v>
      </c>
    </row>
    <row r="58" spans="2:5">
      <c r="B58" s="26">
        <v>1</v>
      </c>
      <c r="C58" s="26">
        <v>0</v>
      </c>
      <c r="D58">
        <v>0</v>
      </c>
      <c r="E58">
        <v>20</v>
      </c>
    </row>
    <row r="59" spans="2:5">
      <c r="B59" s="26">
        <v>1</v>
      </c>
      <c r="C59" s="26">
        <v>0</v>
      </c>
      <c r="D59">
        <v>0</v>
      </c>
      <c r="E59">
        <v>21</v>
      </c>
    </row>
    <row r="60" spans="2:5">
      <c r="B60" s="26">
        <v>1</v>
      </c>
      <c r="C60" s="26">
        <v>0</v>
      </c>
      <c r="D60">
        <v>0</v>
      </c>
      <c r="E60">
        <v>22</v>
      </c>
    </row>
    <row r="61" spans="2:5">
      <c r="B61" s="25">
        <v>1</v>
      </c>
      <c r="C61" s="25">
        <v>1</v>
      </c>
      <c r="D61">
        <v>0</v>
      </c>
      <c r="E61">
        <v>23</v>
      </c>
    </row>
    <row r="62" spans="2:5">
      <c r="B62" s="26">
        <v>1</v>
      </c>
      <c r="C62" s="26">
        <v>0</v>
      </c>
      <c r="D62">
        <v>0</v>
      </c>
      <c r="E62">
        <v>24</v>
      </c>
    </row>
    <row r="63" spans="2:5">
      <c r="B63">
        <f>SUM(B39:B62)</f>
        <v>16</v>
      </c>
      <c r="C63">
        <f>SUM(C39:C62)</f>
        <v>5</v>
      </c>
      <c r="D63">
        <f>SUM(D39:D62)</f>
        <v>10</v>
      </c>
    </row>
    <row r="64" spans="2:5">
      <c r="B64">
        <v>8</v>
      </c>
      <c r="C64">
        <v>19</v>
      </c>
      <c r="D64">
        <v>14</v>
      </c>
    </row>
    <row r="67" spans="1:10">
      <c r="A67" s="29"/>
      <c r="B67" s="30"/>
      <c r="C67" s="30"/>
      <c r="D67" s="30"/>
      <c r="E67" s="30"/>
      <c r="F67" s="30" t="s">
        <v>64</v>
      </c>
      <c r="G67" s="30" t="s">
        <v>160</v>
      </c>
      <c r="H67" s="31"/>
    </row>
    <row r="68" spans="1:10">
      <c r="A68" s="32"/>
      <c r="B68" s="33"/>
      <c r="C68" s="33"/>
      <c r="D68" s="33"/>
      <c r="E68" s="33"/>
      <c r="F68" s="33" t="s">
        <v>153</v>
      </c>
      <c r="G68" s="33" t="s">
        <v>159</v>
      </c>
      <c r="H68" s="34"/>
    </row>
    <row r="69" spans="1:10">
      <c r="A69" s="32" t="s">
        <v>156</v>
      </c>
      <c r="B69" s="33">
        <v>13</v>
      </c>
      <c r="C69" s="33" t="s">
        <v>157</v>
      </c>
      <c r="D69" s="33"/>
      <c r="E69" s="33"/>
      <c r="F69" s="33">
        <v>1</v>
      </c>
      <c r="G69" s="33">
        <v>12</v>
      </c>
      <c r="H69" s="34">
        <v>13</v>
      </c>
    </row>
    <row r="70" spans="1:10">
      <c r="A70" s="32" t="s">
        <v>155</v>
      </c>
      <c r="B70" s="33">
        <v>6</v>
      </c>
      <c r="C70" s="33" t="s">
        <v>158</v>
      </c>
      <c r="D70" s="33"/>
      <c r="E70" s="33"/>
      <c r="F70" s="33">
        <v>6</v>
      </c>
      <c r="G70" s="33">
        <v>0</v>
      </c>
      <c r="H70" s="34">
        <v>6</v>
      </c>
    </row>
    <row r="71" spans="1:10">
      <c r="A71" s="32"/>
      <c r="B71" s="33"/>
      <c r="C71" s="33"/>
      <c r="D71" s="33"/>
      <c r="E71" s="33"/>
      <c r="F71" s="33">
        <v>7</v>
      </c>
      <c r="G71" s="33">
        <v>12</v>
      </c>
      <c r="H71" s="34">
        <v>19</v>
      </c>
    </row>
    <row r="72" spans="1:10">
      <c r="A72" s="35"/>
      <c r="B72" s="36"/>
      <c r="C72" s="36"/>
      <c r="D72" s="36"/>
      <c r="E72" s="36"/>
      <c r="F72" s="36"/>
      <c r="G72" s="36"/>
      <c r="H72" s="37"/>
    </row>
    <row r="73" spans="1:10" ht="17" thickBot="1"/>
    <row r="74" spans="1:10">
      <c r="A74" s="14"/>
      <c r="B74" s="15"/>
      <c r="C74" s="15"/>
      <c r="D74" s="15"/>
      <c r="E74" s="16"/>
      <c r="H74" t="s">
        <v>65</v>
      </c>
      <c r="I74" t="s">
        <v>64</v>
      </c>
    </row>
    <row r="75" spans="1:10">
      <c r="A75" s="17"/>
      <c r="B75" s="9"/>
      <c r="C75" s="9"/>
      <c r="D75" s="9"/>
      <c r="E75" s="18"/>
      <c r="G75" t="s">
        <v>66</v>
      </c>
      <c r="H75" s="38">
        <v>12</v>
      </c>
      <c r="I75" s="38">
        <v>1</v>
      </c>
      <c r="J75" s="38">
        <v>13</v>
      </c>
    </row>
    <row r="76" spans="1:10">
      <c r="A76" s="17"/>
      <c r="B76" s="9"/>
      <c r="C76" s="9"/>
      <c r="D76" s="9"/>
      <c r="E76" s="18"/>
      <c r="G76" t="s">
        <v>67</v>
      </c>
      <c r="H76" s="38">
        <v>0</v>
      </c>
      <c r="I76" s="38">
        <v>6</v>
      </c>
      <c r="J76" s="38">
        <v>6</v>
      </c>
    </row>
    <row r="77" spans="1:10">
      <c r="A77" s="17"/>
      <c r="B77" s="9"/>
      <c r="C77" s="9"/>
      <c r="D77" s="9"/>
      <c r="E77" s="18"/>
    </row>
    <row r="78" spans="1:10">
      <c r="A78" s="17"/>
      <c r="B78" s="9"/>
      <c r="C78" s="9"/>
      <c r="D78" s="9"/>
      <c r="E78" s="18"/>
    </row>
    <row r="79" spans="1:10" ht="17" thickBot="1">
      <c r="A79" s="19"/>
      <c r="B79" s="20"/>
      <c r="C79" s="20"/>
      <c r="D79" s="20"/>
      <c r="E79" s="21"/>
      <c r="G79" t="s">
        <v>40</v>
      </c>
      <c r="H79">
        <f>H75/(H75+H76)</f>
        <v>1</v>
      </c>
    </row>
    <row r="80" spans="1:10">
      <c r="G80" t="s">
        <v>42</v>
      </c>
      <c r="H80">
        <f>I76/(I75+I76)</f>
        <v>0.8571428571428571</v>
      </c>
    </row>
    <row r="82" spans="1:6">
      <c r="A82" s="5"/>
      <c r="B82" s="6"/>
      <c r="C82" s="6" t="s">
        <v>34</v>
      </c>
      <c r="D82" s="6" t="s">
        <v>35</v>
      </c>
      <c r="E82" s="7"/>
      <c r="F82" s="2"/>
    </row>
    <row r="83" spans="1:6">
      <c r="A83" s="8" t="s">
        <v>36</v>
      </c>
      <c r="B83" s="9" t="s">
        <v>37</v>
      </c>
      <c r="C83" s="9" t="s">
        <v>4</v>
      </c>
      <c r="D83" s="9" t="s">
        <v>5</v>
      </c>
      <c r="E83" s="10" t="s">
        <v>38</v>
      </c>
      <c r="F83" s="2"/>
    </row>
    <row r="84" spans="1:6">
      <c r="A84" s="8"/>
      <c r="B84" s="9" t="s">
        <v>39</v>
      </c>
      <c r="C84" s="9" t="s">
        <v>6</v>
      </c>
      <c r="D84" s="9" t="s">
        <v>7</v>
      </c>
      <c r="E84" s="10"/>
      <c r="F84" s="2"/>
    </row>
    <row r="85" spans="1:6">
      <c r="A85" s="8"/>
      <c r="B85" s="9"/>
      <c r="C85" s="9"/>
      <c r="D85" s="9"/>
      <c r="E85" s="10"/>
      <c r="F85" s="2"/>
    </row>
    <row r="86" spans="1:6">
      <c r="A86" s="8"/>
      <c r="B86" s="9"/>
      <c r="C86" s="9"/>
      <c r="D86" s="9"/>
      <c r="E86" s="10"/>
      <c r="F86" s="2"/>
    </row>
    <row r="87" spans="1:6">
      <c r="A87" s="8"/>
      <c r="B87" s="9"/>
      <c r="C87" s="9" t="s">
        <v>40</v>
      </c>
      <c r="D87" s="9" t="s">
        <v>41</v>
      </c>
      <c r="E87" s="10" t="s">
        <v>113</v>
      </c>
      <c r="F87" s="2" t="s">
        <v>115</v>
      </c>
    </row>
    <row r="88" spans="1:6">
      <c r="A88" s="11"/>
      <c r="B88" s="12"/>
      <c r="C88" s="12" t="s">
        <v>42</v>
      </c>
      <c r="D88" s="12" t="s">
        <v>43</v>
      </c>
      <c r="E88" s="13" t="s">
        <v>114</v>
      </c>
      <c r="F88" s="2" t="s">
        <v>116</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C3343-8F13-474E-9535-9E626CB9CC14}">
  <dimension ref="A1:E11"/>
  <sheetViews>
    <sheetView workbookViewId="0">
      <selection activeCell="G10" sqref="G10"/>
    </sheetView>
  </sheetViews>
  <sheetFormatPr baseColWidth="10" defaultRowHeight="16"/>
  <sheetData>
    <row r="1" spans="1:5">
      <c r="A1" s="15"/>
      <c r="B1" s="15" t="s">
        <v>138</v>
      </c>
      <c r="C1" s="15" t="s">
        <v>139</v>
      </c>
      <c r="D1" s="16"/>
    </row>
    <row r="2" spans="1:5">
      <c r="A2" s="9" t="s">
        <v>131</v>
      </c>
      <c r="B2" s="9">
        <v>16.77</v>
      </c>
      <c r="C2" s="9">
        <v>36.799999999999997</v>
      </c>
      <c r="D2" s="18"/>
    </row>
    <row r="3" spans="1:5">
      <c r="A3" s="9" t="s">
        <v>132</v>
      </c>
      <c r="B3" s="9">
        <f>43-16.77</f>
        <v>26.23</v>
      </c>
      <c r="C3" s="9">
        <f>40-36.8</f>
        <v>3.2000000000000028</v>
      </c>
      <c r="D3" s="18"/>
    </row>
    <row r="4" spans="1:5">
      <c r="A4" s="9"/>
      <c r="B4" s="9">
        <v>43</v>
      </c>
      <c r="C4" s="9">
        <v>40</v>
      </c>
      <c r="D4" s="18">
        <f>B4+C4</f>
        <v>83</v>
      </c>
    </row>
    <row r="5" spans="1:5">
      <c r="A5" s="9" t="s">
        <v>40</v>
      </c>
      <c r="B5" s="9">
        <f>B3/(B2+B3)</f>
        <v>0.61</v>
      </c>
      <c r="C5" s="9"/>
      <c r="D5" s="18"/>
    </row>
    <row r="6" spans="1:5" ht="17" thickBot="1">
      <c r="A6" s="20" t="s">
        <v>42</v>
      </c>
      <c r="B6" s="20">
        <f>C2/(C3+C2)</f>
        <v>0.91999999999999993</v>
      </c>
      <c r="C6" s="20"/>
      <c r="D6" s="21"/>
    </row>
    <row r="10" spans="1:5">
      <c r="A10" t="s">
        <v>123</v>
      </c>
      <c r="B10">
        <v>40</v>
      </c>
      <c r="C10" t="s">
        <v>135</v>
      </c>
      <c r="D10" t="s">
        <v>137</v>
      </c>
      <c r="E10">
        <f>0.92*40</f>
        <v>36.800000000000004</v>
      </c>
    </row>
    <row r="11" spans="1:5">
      <c r="A11" t="s">
        <v>133</v>
      </c>
      <c r="B11">
        <v>43</v>
      </c>
      <c r="C11" t="s">
        <v>134</v>
      </c>
      <c r="D11" t="s">
        <v>136</v>
      </c>
      <c r="E11">
        <f>0.39*43</f>
        <v>16.77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184D-4353-754E-8C13-6065AF6C8C06}">
  <dimension ref="A1:D18"/>
  <sheetViews>
    <sheetView workbookViewId="0">
      <selection sqref="A1:D6"/>
    </sheetView>
  </sheetViews>
  <sheetFormatPr baseColWidth="10" defaultRowHeight="16"/>
  <sheetData>
    <row r="1" spans="1:4">
      <c r="A1" s="15"/>
      <c r="B1" s="15" t="s">
        <v>126</v>
      </c>
      <c r="C1" s="15" t="s">
        <v>127</v>
      </c>
      <c r="D1" s="16"/>
    </row>
    <row r="2" spans="1:4">
      <c r="A2" s="9" t="s">
        <v>131</v>
      </c>
      <c r="B2" s="9">
        <v>7</v>
      </c>
      <c r="C2" s="9">
        <v>72</v>
      </c>
      <c r="D2" s="18"/>
    </row>
    <row r="3" spans="1:4">
      <c r="A3" s="9" t="s">
        <v>132</v>
      </c>
      <c r="B3" s="9">
        <v>35</v>
      </c>
      <c r="C3" s="9">
        <v>0</v>
      </c>
      <c r="D3" s="18"/>
    </row>
    <row r="4" spans="1:4">
      <c r="A4" s="9"/>
      <c r="B4" s="9">
        <v>42</v>
      </c>
      <c r="C4" s="9">
        <v>72</v>
      </c>
      <c r="D4" s="18">
        <f>B4+C4</f>
        <v>114</v>
      </c>
    </row>
    <row r="5" spans="1:4">
      <c r="A5" s="9" t="s">
        <v>40</v>
      </c>
      <c r="B5" s="9">
        <f>B3/(B2+B3)</f>
        <v>0.83333333333333337</v>
      </c>
      <c r="C5" s="9"/>
      <c r="D5" s="18"/>
    </row>
    <row r="6" spans="1:4" ht="17" thickBot="1">
      <c r="A6" s="20" t="s">
        <v>42</v>
      </c>
      <c r="B6" s="20">
        <f>C2/(C3+C2)</f>
        <v>1</v>
      </c>
      <c r="C6" s="20"/>
      <c r="D6" s="21"/>
    </row>
    <row r="7" spans="1:4">
      <c r="A7" s="2"/>
      <c r="B7" s="2"/>
      <c r="C7" s="2"/>
      <c r="D7" s="2"/>
    </row>
    <row r="11" spans="1:4">
      <c r="A11" t="s">
        <v>121</v>
      </c>
    </row>
    <row r="12" spans="1:4">
      <c r="A12" t="s">
        <v>122</v>
      </c>
      <c r="B12">
        <v>42</v>
      </c>
      <c r="C12" t="s">
        <v>124</v>
      </c>
    </row>
    <row r="13" spans="1:4">
      <c r="A13" t="s">
        <v>123</v>
      </c>
      <c r="B13">
        <v>72</v>
      </c>
    </row>
    <row r="15" spans="1:4">
      <c r="A15" t="s">
        <v>125</v>
      </c>
    </row>
    <row r="17" spans="1:2">
      <c r="A17" t="s">
        <v>128</v>
      </c>
    </row>
    <row r="18" spans="1:2">
      <c r="A18" t="s">
        <v>129</v>
      </c>
      <c r="B18" t="s">
        <v>130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vt:lpstr>
      <vt:lpstr>Chen</vt:lpstr>
      <vt:lpstr>Cynbrim</vt:lpstr>
      <vt:lpstr>Carmona 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2020-03-25T05:24:06Z</dcterms:created>
  <dcterms:modified xsi:type="dcterms:W3CDTF">2020-04-17T11:43:53Z</dcterms:modified>
</cp:coreProperties>
</file>