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okul\"/>
    </mc:Choice>
  </mc:AlternateContent>
  <xr:revisionPtr revIDLastSave="0" documentId="13_ncr:1_{95730BD1-6982-4A4C-8AEB-14E4E0148C0D}"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Dashboard" sheetId="26" r:id="rId1"/>
    <sheet name="Total_Sales" sheetId="18" r:id="rId2"/>
    <sheet name="country barchart" sheetId="19" r:id="rId3"/>
    <sheet name="Top_customers" sheetId="22" r:id="rId4"/>
    <sheet name="orders" sheetId="17" r:id="rId5"/>
    <sheet name="customers" sheetId="13" r:id="rId6"/>
    <sheet name="products" sheetId="2" r:id="rId7"/>
  </sheets>
  <definedNames>
    <definedName name="_xlnm._FilterDatabase" localSheetId="4" hidden="1">orders!$I$1:$I$1001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20" i="17"/>
  <c r="O355" i="17"/>
  <c r="O415" i="17"/>
  <c r="O580" i="17"/>
  <c r="O673" i="17"/>
  <c r="O691" i="17"/>
  <c r="O702" i="17"/>
  <c r="O806" i="17"/>
  <c r="O842" i="17"/>
  <c r="O941" i="17"/>
  <c r="N23" i="17"/>
  <c r="N24" i="17"/>
  <c r="N36" i="17"/>
  <c r="N37" i="17"/>
  <c r="N79" i="17"/>
  <c r="N141" i="17"/>
  <c r="N143" i="17"/>
  <c r="N180" i="17"/>
  <c r="N188" i="17"/>
  <c r="N240" i="17"/>
  <c r="N277" i="17"/>
  <c r="N278" i="17"/>
  <c r="N324" i="17"/>
  <c r="N358" i="17"/>
  <c r="N360" i="17"/>
  <c r="N372" i="17"/>
  <c r="N373" i="17"/>
  <c r="N403" i="17"/>
  <c r="N408" i="17"/>
  <c r="N452" i="17"/>
  <c r="N453" i="17"/>
  <c r="N479" i="17"/>
  <c r="N481" i="17"/>
  <c r="N512" i="17"/>
  <c r="N521" i="17"/>
  <c r="N562" i="17"/>
  <c r="N584" i="17"/>
  <c r="N634" i="17"/>
  <c r="N635" i="17"/>
  <c r="N637" i="17"/>
  <c r="N667" i="17"/>
  <c r="N738" i="17"/>
  <c r="N749" i="17"/>
  <c r="N800" i="17"/>
  <c r="N809" i="17"/>
  <c r="N825" i="17"/>
  <c r="N847" i="17"/>
  <c r="N870" i="17"/>
  <c r="N871" i="17"/>
  <c r="N919" i="17"/>
  <c r="N920" i="17"/>
  <c r="N921" i="17"/>
  <c r="N925" i="17"/>
  <c r="N953" i="17"/>
  <c r="N991" i="17"/>
  <c r="N993" i="17"/>
  <c r="M10" i="17"/>
  <c r="M11" i="17"/>
  <c r="M12" i="17"/>
  <c r="M17" i="17"/>
  <c r="M29" i="17"/>
  <c r="M30" i="17"/>
  <c r="M32" i="17"/>
  <c r="M49" i="17"/>
  <c r="M63" i="17"/>
  <c r="M64" i="17"/>
  <c r="M69" i="17"/>
  <c r="M70" i="17"/>
  <c r="M101" i="17"/>
  <c r="M102" i="17"/>
  <c r="M114" i="17"/>
  <c r="M116" i="17"/>
  <c r="M121" i="17"/>
  <c r="M135" i="17"/>
  <c r="M148" i="17"/>
  <c r="M149" i="17"/>
  <c r="M150" i="17"/>
  <c r="M152" i="17"/>
  <c r="M164" i="17"/>
  <c r="M181" i="17"/>
  <c r="M182" i="17"/>
  <c r="M185" i="17"/>
  <c r="M194" i="17"/>
  <c r="M195" i="17"/>
  <c r="M198" i="17"/>
  <c r="M212" i="17"/>
  <c r="M229" i="17"/>
  <c r="M231" i="17"/>
  <c r="M244" i="17"/>
  <c r="M245" i="17"/>
  <c r="M258" i="17"/>
  <c r="M260" i="17"/>
  <c r="M261" i="17"/>
  <c r="M279" i="17"/>
  <c r="M293" i="17"/>
  <c r="M294" i="17"/>
  <c r="M305" i="17"/>
  <c r="M306" i="17"/>
  <c r="M308" i="17"/>
  <c r="M337" i="17"/>
  <c r="M340" i="17"/>
  <c r="M366" i="17"/>
  <c r="M367" i="17"/>
  <c r="M368" i="17"/>
  <c r="M378" i="17"/>
  <c r="M380" i="17"/>
  <c r="M392" i="17"/>
  <c r="M412" i="17"/>
  <c r="M424" i="17"/>
  <c r="M425" i="17"/>
  <c r="M436" i="17"/>
  <c r="M437" i="17"/>
  <c r="M438" i="17"/>
  <c r="M439" i="17"/>
  <c r="M448" i="17"/>
  <c r="M449" i="17"/>
  <c r="M452" i="17"/>
  <c r="M461" i="17"/>
  <c r="M464" i="17"/>
  <c r="M465" i="17"/>
  <c r="M474" i="17"/>
  <c r="M475" i="17"/>
  <c r="M476" i="17"/>
  <c r="M488" i="17"/>
  <c r="M500" i="17"/>
  <c r="M501" i="17"/>
  <c r="M502" i="17"/>
  <c r="M503" i="17"/>
  <c r="M517" i="17"/>
  <c r="M529" i="17"/>
  <c r="M531" i="17"/>
  <c r="M539" i="17"/>
  <c r="M541" i="17"/>
  <c r="M553" i="17"/>
  <c r="M557" i="17"/>
  <c r="M565" i="17"/>
  <c r="M567" i="17"/>
  <c r="M568" i="17"/>
  <c r="M570" i="17"/>
  <c r="M593" i="17"/>
  <c r="M594" i="17"/>
  <c r="M595" i="17"/>
  <c r="M596" i="17"/>
  <c r="M606" i="17"/>
  <c r="M631" i="17"/>
  <c r="M632" i="17"/>
  <c r="M656" i="17"/>
  <c r="M657" i="17"/>
  <c r="M658" i="17"/>
  <c r="M659" i="17"/>
  <c r="M668" i="17"/>
  <c r="M692" i="17"/>
  <c r="M704" i="17"/>
  <c r="M716" i="17"/>
  <c r="M717" i="17"/>
  <c r="M718" i="17"/>
  <c r="M740" i="17"/>
  <c r="M741" i="17"/>
  <c r="M742" i="17"/>
  <c r="M743" i="17"/>
  <c r="M751" i="17"/>
  <c r="M764" i="17"/>
  <c r="M765" i="17"/>
  <c r="M766" i="17"/>
  <c r="M767" i="17"/>
  <c r="M775" i="17"/>
  <c r="M787" i="17"/>
  <c r="M788" i="17"/>
  <c r="M789" i="17"/>
  <c r="M790" i="17"/>
  <c r="M800" i="17"/>
  <c r="M810" i="17"/>
  <c r="M811" i="17"/>
  <c r="M812" i="17"/>
  <c r="M823" i="17"/>
  <c r="M834" i="17"/>
  <c r="M836" i="17"/>
  <c r="M848" i="17"/>
  <c r="M849" i="17"/>
  <c r="M850" i="17"/>
  <c r="M851" i="17"/>
  <c r="M858" i="17"/>
  <c r="M870" i="17"/>
  <c r="M871" i="17"/>
  <c r="M872" i="17"/>
  <c r="M873" i="17"/>
  <c r="M883" i="17"/>
  <c r="M884" i="17"/>
  <c r="M894" i="17"/>
  <c r="M895" i="17"/>
  <c r="M896" i="17"/>
  <c r="M919" i="17"/>
  <c r="M931" i="17"/>
  <c r="M932" i="17"/>
  <c r="M933" i="17"/>
  <c r="M934" i="17"/>
  <c r="M944" i="17"/>
  <c r="M954" i="17"/>
  <c r="M955" i="17"/>
  <c r="M956" i="17"/>
  <c r="M967" i="17"/>
  <c r="M978" i="17"/>
  <c r="M980" i="17"/>
  <c r="M992" i="17"/>
  <c r="M993" i="17"/>
  <c r="M994" i="17"/>
  <c r="M995" i="17"/>
  <c r="M2" i="17"/>
  <c r="L3" i="17"/>
  <c r="M3" i="17" s="1"/>
  <c r="L4" i="17"/>
  <c r="M4" i="17" s="1"/>
  <c r="L5" i="17"/>
  <c r="M5" i="17" s="1"/>
  <c r="L6" i="17"/>
  <c r="M6" i="17" s="1"/>
  <c r="L7" i="17"/>
  <c r="M7" i="17" s="1"/>
  <c r="L8" i="17"/>
  <c r="M8" i="17" s="1"/>
  <c r="L9" i="17"/>
  <c r="M9" i="17" s="1"/>
  <c r="L10" i="17"/>
  <c r="L11" i="17"/>
  <c r="L12" i="17"/>
  <c r="L13" i="17"/>
  <c r="M13" i="17" s="1"/>
  <c r="L14" i="17"/>
  <c r="M14" i="17" s="1"/>
  <c r="L15" i="17"/>
  <c r="M15" i="17" s="1"/>
  <c r="L16" i="17"/>
  <c r="M16" i="17" s="1"/>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L30" i="17"/>
  <c r="L31" i="17"/>
  <c r="M31" i="17" s="1"/>
  <c r="L32" i="17"/>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L65" i="17"/>
  <c r="M65" i="17" s="1"/>
  <c r="L66" i="17"/>
  <c r="M66" i="17" s="1"/>
  <c r="L67" i="17"/>
  <c r="M67" i="17" s="1"/>
  <c r="L68" i="17"/>
  <c r="M68" i="17" s="1"/>
  <c r="L69" i="17"/>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M115" i="17" s="1"/>
  <c r="L116" i="17"/>
  <c r="L117" i="17"/>
  <c r="M117" i="17" s="1"/>
  <c r="L118" i="17"/>
  <c r="M118" i="17" s="1"/>
  <c r="L119" i="17"/>
  <c r="M119" i="17" s="1"/>
  <c r="L120" i="17"/>
  <c r="M120" i="17" s="1"/>
  <c r="L121" i="17"/>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L150" i="17"/>
  <c r="L151" i="17"/>
  <c r="M151" i="17" s="1"/>
  <c r="L152" i="17"/>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L182" i="17"/>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L195" i="17"/>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L259" i="17"/>
  <c r="M259" i="17" s="1"/>
  <c r="L260" i="17"/>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L306" i="17"/>
  <c r="L307" i="17"/>
  <c r="M307" i="17" s="1"/>
  <c r="L308" i="17"/>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L368" i="17"/>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L437" i="17"/>
  <c r="L438" i="17"/>
  <c r="L439" i="17"/>
  <c r="L440" i="17"/>
  <c r="M440" i="17" s="1"/>
  <c r="L441" i="17"/>
  <c r="M441" i="17" s="1"/>
  <c r="L442" i="17"/>
  <c r="M442" i="17" s="1"/>
  <c r="L443" i="17"/>
  <c r="M443" i="17" s="1"/>
  <c r="L444" i="17"/>
  <c r="M444" i="17" s="1"/>
  <c r="L445" i="17"/>
  <c r="M445" i="17" s="1"/>
  <c r="L446" i="17"/>
  <c r="M446" i="17" s="1"/>
  <c r="L447" i="17"/>
  <c r="M447" i="17" s="1"/>
  <c r="L448" i="17"/>
  <c r="L449" i="17"/>
  <c r="L450" i="17"/>
  <c r="M450" i="17" s="1"/>
  <c r="L451" i="17"/>
  <c r="M451" i="17" s="1"/>
  <c r="L452" i="17"/>
  <c r="L453" i="17"/>
  <c r="M453" i="17" s="1"/>
  <c r="L454" i="17"/>
  <c r="M454" i="17" s="1"/>
  <c r="L455" i="17"/>
  <c r="M455" i="17" s="1"/>
  <c r="L456" i="17"/>
  <c r="M456" i="17" s="1"/>
  <c r="L457" i="17"/>
  <c r="M457" i="17" s="1"/>
  <c r="L458" i="17"/>
  <c r="M458" i="17" s="1"/>
  <c r="L459" i="17"/>
  <c r="M459" i="17" s="1"/>
  <c r="L460" i="17"/>
  <c r="M460" i="17" s="1"/>
  <c r="L461" i="17"/>
  <c r="L462" i="17"/>
  <c r="M462" i="17" s="1"/>
  <c r="L463" i="17"/>
  <c r="M463" i="17" s="1"/>
  <c r="L464" i="17"/>
  <c r="L465" i="17"/>
  <c r="L466" i="17"/>
  <c r="M466" i="17" s="1"/>
  <c r="L467" i="17"/>
  <c r="M467" i="17" s="1"/>
  <c r="L468" i="17"/>
  <c r="M468" i="17" s="1"/>
  <c r="L469" i="17"/>
  <c r="M469" i="17" s="1"/>
  <c r="L470" i="17"/>
  <c r="M470" i="17" s="1"/>
  <c r="L471" i="17"/>
  <c r="M471" i="17" s="1"/>
  <c r="L472" i="17"/>
  <c r="M472" i="17" s="1"/>
  <c r="L473" i="17"/>
  <c r="M473" i="17" s="1"/>
  <c r="L474" i="17"/>
  <c r="L475" i="17"/>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L502" i="17"/>
  <c r="L503" i="17"/>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L530" i="17"/>
  <c r="M530" i="17" s="1"/>
  <c r="L531" i="17"/>
  <c r="L532" i="17"/>
  <c r="M532" i="17" s="1"/>
  <c r="L533" i="17"/>
  <c r="M533" i="17" s="1"/>
  <c r="L534" i="17"/>
  <c r="M534" i="17" s="1"/>
  <c r="L535" i="17"/>
  <c r="M535" i="17" s="1"/>
  <c r="L536" i="17"/>
  <c r="M536" i="17" s="1"/>
  <c r="L537" i="17"/>
  <c r="M537" i="17" s="1"/>
  <c r="L538" i="17"/>
  <c r="M538" i="17" s="1"/>
  <c r="L539" i="17"/>
  <c r="L540" i="17"/>
  <c r="M540" i="17" s="1"/>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M554" i="17" s="1"/>
  <c r="L555" i="17"/>
  <c r="M555" i="17" s="1"/>
  <c r="L556" i="17"/>
  <c r="M556" i="17" s="1"/>
  <c r="L557" i="17"/>
  <c r="L558" i="17"/>
  <c r="M558" i="17" s="1"/>
  <c r="L559" i="17"/>
  <c r="M559" i="17" s="1"/>
  <c r="L560" i="17"/>
  <c r="M560" i="17" s="1"/>
  <c r="L561" i="17"/>
  <c r="M561" i="17" s="1"/>
  <c r="L562" i="17"/>
  <c r="M562" i="17" s="1"/>
  <c r="L563" i="17"/>
  <c r="M563" i="17" s="1"/>
  <c r="L564" i="17"/>
  <c r="M564" i="17" s="1"/>
  <c r="L565" i="17"/>
  <c r="L566" i="17"/>
  <c r="M566" i="17" s="1"/>
  <c r="L567" i="17"/>
  <c r="L568" i="17"/>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L594" i="17"/>
  <c r="L595" i="17"/>
  <c r="L596" i="17"/>
  <c r="L597" i="17"/>
  <c r="M597" i="17" s="1"/>
  <c r="L598" i="17"/>
  <c r="M598" i="17" s="1"/>
  <c r="L599" i="17"/>
  <c r="M599" i="17" s="1"/>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L657" i="17"/>
  <c r="L658" i="17"/>
  <c r="L659" i="17"/>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L742" i="17"/>
  <c r="L743" i="17"/>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L765" i="17"/>
  <c r="L766" i="17"/>
  <c r="L767" i="17"/>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L789" i="17"/>
  <c r="L790" i="17"/>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L811" i="17"/>
  <c r="L812" i="17"/>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L835" i="17"/>
  <c r="M835" i="17" s="1"/>
  <c r="L836" i="17"/>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L849" i="17"/>
  <c r="L850" i="17"/>
  <c r="L851" i="17"/>
  <c r="L852" i="17"/>
  <c r="M852" i="17" s="1"/>
  <c r="L853" i="17"/>
  <c r="M853" i="17" s="1"/>
  <c r="L854" i="17"/>
  <c r="M854" i="17" s="1"/>
  <c r="L855" i="17"/>
  <c r="M855" i="17" s="1"/>
  <c r="L856" i="17"/>
  <c r="M856" i="17" s="1"/>
  <c r="L857" i="17"/>
  <c r="M857" i="17" s="1"/>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L872" i="17"/>
  <c r="L873" i="17"/>
  <c r="L874" i="17"/>
  <c r="M874" i="17" s="1"/>
  <c r="L875" i="17"/>
  <c r="M875" i="17" s="1"/>
  <c r="L876" i="17"/>
  <c r="M876" i="17" s="1"/>
  <c r="L877" i="17"/>
  <c r="M877" i="17" s="1"/>
  <c r="L878" i="17"/>
  <c r="M878" i="17" s="1"/>
  <c r="L879" i="17"/>
  <c r="M879" i="17" s="1"/>
  <c r="L880" i="17"/>
  <c r="M880" i="17" s="1"/>
  <c r="L881" i="17"/>
  <c r="M881" i="17" s="1"/>
  <c r="L882" i="17"/>
  <c r="M882" i="17" s="1"/>
  <c r="L883" i="17"/>
  <c r="L884" i="17"/>
  <c r="L885" i="17"/>
  <c r="M885" i="17" s="1"/>
  <c r="L886" i="17"/>
  <c r="M886" i="17" s="1"/>
  <c r="L887" i="17"/>
  <c r="M887" i="17" s="1"/>
  <c r="L888" i="17"/>
  <c r="M888" i="17" s="1"/>
  <c r="L889" i="17"/>
  <c r="M889" i="17" s="1"/>
  <c r="L890" i="17"/>
  <c r="M890" i="17" s="1"/>
  <c r="L891" i="17"/>
  <c r="M891" i="17" s="1"/>
  <c r="L892" i="17"/>
  <c r="M892" i="17" s="1"/>
  <c r="L893" i="17"/>
  <c r="M893" i="17" s="1"/>
  <c r="L894" i="17"/>
  <c r="L895" i="17"/>
  <c r="L896" i="17"/>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L933" i="17"/>
  <c r="L934" i="17"/>
  <c r="L935" i="17"/>
  <c r="M935" i="17" s="1"/>
  <c r="L936" i="17"/>
  <c r="M936" i="17" s="1"/>
  <c r="L937" i="17"/>
  <c r="M937" i="17" s="1"/>
  <c r="L938" i="17"/>
  <c r="M938" i="17" s="1"/>
  <c r="L939" i="17"/>
  <c r="M939" i="17" s="1"/>
  <c r="L940" i="17"/>
  <c r="M940" i="17" s="1"/>
  <c r="L941" i="17"/>
  <c r="M941" i="17" s="1"/>
  <c r="L942" i="17"/>
  <c r="M942" i="17" s="1"/>
  <c r="L943" i="17"/>
  <c r="M943" i="17" s="1"/>
  <c r="L944" i="17"/>
  <c r="L945" i="17"/>
  <c r="M945" i="17" s="1"/>
  <c r="L946" i="17"/>
  <c r="M946" i="17" s="1"/>
  <c r="L947" i="17"/>
  <c r="M947" i="17" s="1"/>
  <c r="L948" i="17"/>
  <c r="M948" i="17" s="1"/>
  <c r="L949" i="17"/>
  <c r="M949" i="17" s="1"/>
  <c r="L950" i="17"/>
  <c r="M950" i="17" s="1"/>
  <c r="L951" i="17"/>
  <c r="M951" i="17" s="1"/>
  <c r="L952" i="17"/>
  <c r="M952" i="17" s="1"/>
  <c r="L953" i="17"/>
  <c r="M953" i="17" s="1"/>
  <c r="L954" i="17"/>
  <c r="L955" i="17"/>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L993" i="17"/>
  <c r="L994" i="17"/>
  <c r="L995" i="17"/>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I37" i="17"/>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I142" i="17"/>
  <c r="N142" i="17" s="1"/>
  <c r="I143" i="17"/>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I181" i="17"/>
  <c r="N181" i="17" s="1"/>
  <c r="I182" i="17"/>
  <c r="N182" i="17" s="1"/>
  <c r="I183" i="17"/>
  <c r="N183" i="17" s="1"/>
  <c r="I184" i="17"/>
  <c r="N184" i="17" s="1"/>
  <c r="I185" i="17"/>
  <c r="N185" i="17" s="1"/>
  <c r="I186" i="17"/>
  <c r="N186" i="17" s="1"/>
  <c r="I187" i="17"/>
  <c r="N187" i="17" s="1"/>
  <c r="I188" i="17"/>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I278" i="17"/>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I373" i="17"/>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N405" i="17" s="1"/>
  <c r="I406" i="17"/>
  <c r="N406" i="17" s="1"/>
  <c r="I407" i="17"/>
  <c r="N407" i="17" s="1"/>
  <c r="I408" i="17"/>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I480" i="17"/>
  <c r="N480" i="17" s="1"/>
  <c r="I481" i="17"/>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I513" i="17"/>
  <c r="N513" i="17" s="1"/>
  <c r="I514" i="17"/>
  <c r="N514" i="17" s="1"/>
  <c r="I515" i="17"/>
  <c r="N515" i="17" s="1"/>
  <c r="I516" i="17"/>
  <c r="N516" i="17" s="1"/>
  <c r="I517" i="17"/>
  <c r="N517" i="17" s="1"/>
  <c r="I518" i="17"/>
  <c r="N518" i="17" s="1"/>
  <c r="I519" i="17"/>
  <c r="N519" i="17" s="1"/>
  <c r="I520" i="17"/>
  <c r="N520" i="17" s="1"/>
  <c r="I521" i="17"/>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I636" i="17"/>
  <c r="N636" i="17" s="1"/>
  <c r="I637" i="17"/>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N808" i="17" s="1"/>
  <c r="I809" i="17"/>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I920" i="17"/>
  <c r="I921" i="17"/>
  <c r="I922" i="17"/>
  <c r="N922" i="17" s="1"/>
  <c r="I923" i="17"/>
  <c r="N923" i="17" s="1"/>
  <c r="I924" i="17"/>
  <c r="N924" i="17" s="1"/>
  <c r="I925" i="17"/>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I992" i="17"/>
  <c r="N992" i="17" s="1"/>
  <c r="I993" i="17"/>
  <c r="I994" i="17"/>
  <c r="N994" i="17" s="1"/>
  <c r="I995" i="17"/>
  <c r="N995" i="17" s="1"/>
  <c r="I996" i="17"/>
  <c r="N996" i="17" s="1"/>
  <c r="I997" i="17"/>
  <c r="N997" i="17" s="1"/>
  <c r="I998" i="17"/>
  <c r="N998" i="17" s="1"/>
  <c r="I999" i="17"/>
  <c r="N999" i="17" s="1"/>
  <c r="I1000" i="17"/>
  <c r="N1000" i="17" s="1"/>
  <c r="I1001" i="17"/>
  <c r="N1001" i="17" s="1"/>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<sst xmlns="http://schemas.openxmlformats.org/spreadsheetml/2006/main" count="11090" uniqueCount="6214">
  <si>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</si>
  <si>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</si>
  <si>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</si>
  <si>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</si>
  <si>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</si>
  <si>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</si>
  <si>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</si>
  <si>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</si>
  <si>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</si>
  <si>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</si>
  <si>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</si>
  <si>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</si>
  <si>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</si>
  <si>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</si>
  <si>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</si>
  <si>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</si>
  <si>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</si>
  <si>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</si>
  <si>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</si>
  <si>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</si>
  <si>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</si>
  <si>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</si>
  <si>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</si>
  <si>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</si>
  <si>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</si>
  <si>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</si>
  <si>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</si>
  <si>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</si>
  <si>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</si>
  <si>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</si>
  <si>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</si>
  <si>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</si>
  <si>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</si>
  <si>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</si>
  <si>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</si>
  <si>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</si>
  <si>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</si>
  <si>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</si>
  <si>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</si>
  <si>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</si>
  <si>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</si>
  <si>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</si>
  <si>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</si>
  <si>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</si>
  <si>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</si>
  <si>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</si>
  <si>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</si>
  <si>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</si>
  <si>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</si>
  <si>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</si>
  <si>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</si>
  <si>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</si>
  <si>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</si>
  <si>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</si>
  <si>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</si>
  <si>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</si>
  <si>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</si>
  <si>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</si>
  <si>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</si>
  <si>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</si>
  <si>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</si>
  <si>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</si>
  <si>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</si>
  <si>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</si>
  <si>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</si>
  <si>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</si>
  <si>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</si>
  <si>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</si>
  <si>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</si>
  <si>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</si>
  <si>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</si>
  <si>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</si>
  <si>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</si>
  <si>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</si>
  <si>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</si>
  <si>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</si>
  <si>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</si>
  <si>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</si>
  <si>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</si>
  <si>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</si>
  <si>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</si>
  <si>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</si>
  <si>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</si>
  <si>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</si>
  <si>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</si>
  <si>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</si>
  <si>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</si>
  <si>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</si>
  <si>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</si>
  <si>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</si>
  <si>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</si>
  <si>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</si>
  <si>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</si>
  <si>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</si>
  <si>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</si>
  <si>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</si>
  <si>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</si>
  <si>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</si>
  <si>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</si>
  <si>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</si>
  <si>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</si>
  <si>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</si>
  <si>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</si>
  <si>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</si>
  <si>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</si>
  <si>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</si>
  <si>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</si>
  <si>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</si>
  <si>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</si>
  <si>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</si>
  <si>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</si>
  <si>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</si>
  <si>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</si>
  <si>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</si>
  <si>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</si>
  <si>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</si>
  <si>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</si>
  <si>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</si>
  <si>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</si>
  <si>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</si>
  <si>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</si>
  <si>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</si>
  <si>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</si>
  <si>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</si>
  <si>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</si>
  <si>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</si>
  <si>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</si>
  <si>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</si>
  <si>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</si>
  <si>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</si>
  <si>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</si>
  <si>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</si>
  <si>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</si>
  <si>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</si>
  <si>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</si>
  <si>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</si>
  <si>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</si>
  <si>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</si>
  <si>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</si>
  <si>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</si>
  <si>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</si>
  <si>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</si>
  <si>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</si>
  <si>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</si>
  <si>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</si>
  <si>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</si>
  <si>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</si>
  <si>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</si>
  <si>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</si>
  <si>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</si>
  <si>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</si>
  <si>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</si>
  <si>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</si>
  <si>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</si>
  <si>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</si>
  <si>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</si>
  <si>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</si>
  <si>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</si>
  <si>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</si>
  <si>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</si>
  <si>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</si>
  <si>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</si>
  <si>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</si>
  <si>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</si>
  <si>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</si>
  <si>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</si>
  <si>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</si>
  <si>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</si>
  <si>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</si>
  <si>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</si>
  <si>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</si>
  <si>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</si>
  <si>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</si>
  <si>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</si>
  <si>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</si>
  <si>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</si>
  <si>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</si>
  <si>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</si>
  <si>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</si>
  <si>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</si>
  <si>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</si>
  <si>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</si>
  <si>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</si>
  <si>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</si>
  <si>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</si>
  <si>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</si>
  <si>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</si>
  <si>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</si>
  <si>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</si>
  <si>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</si>
  <si>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</si>
  <si>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</si>
  <si>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</si>
  <si>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</si>
  <si>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</si>
  <si>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</si>
  <si>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</si>
  <si>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</si>
  <si>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</si>
  <si>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</si>
  <si>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</si>
  <si>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</si>
  <si>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</si>
  <si>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</si>
  <si>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</si>
  <si>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</si>
  <si>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</si>
  <si>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</si>
  <si>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</si>
  <si>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</si>
  <si>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</si>
  <si>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</si>
  <si>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</si>
  <si>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</si>
  <si>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</si>
  <si>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</si>
  <si>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</si>
  <si>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</si>
  <si>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</si>
  <si>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</si>
  <si>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</si>
  <si>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</si>
  <si>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</si>
  <si>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</si>
  <si>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</si>
  <si>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</si>
  <si>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</si>
  <si>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</si>
  <si>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</si>
  <si>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</si>
  <si>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</si>
  <si>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</si>
  <si>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</si>
  <si>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</si>
  <si>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</si>
  <si>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</si>
  <si>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</si>
  <si>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</si>
  <si>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</si>
  <si>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</si>
  <si>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</si>
  <si>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</si>
  <si>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</si>
  <si>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</si>
  <si>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</si>
  <si>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</si>
  <si>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</si>
  <si>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</si>
  <si>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</si>
  <si>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</si>
  <si>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</si>
  <si>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</si>
  <si>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</si>
  <si>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</si>
  <si>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</si>
  <si>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</si>
  <si>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</si>
  <si>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</si>
  <si>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</si>
  <si>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</si>
  <si>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</si>
  <si>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</si>
  <si>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</si>
  <si>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</si>
  <si>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</si>
  <si>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</si>
  <si>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</si>
  <si>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</si>
  <si>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</si>
  <si>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</si>
  <si>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</si>
  <si>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</si>
  <si>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</si>
  <si>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</si>
  <si>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</si>
  <si>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</si>
  <si>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</si>
  <si>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</si>
  <si>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</si>
  <si>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</si>
  <si>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</si>
  <si>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</si>
  <si>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</si>
  <si>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</si>
  <si>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</si>
  <si>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</si>
  <si>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</si>
  <si>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</si>
  <si>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</si>
  <si>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</si>
  <si>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</si>
  <si>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</si>
  <si>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</si>
  <si>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</si>
  <si>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</si>
  <si>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</si>
  <si>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</si>
  <si>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</si>
  <si>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</si>
  <si>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</si>
  <si>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</si>
  <si>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</si>
  <si>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</si>
  <si>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</si>
  <si>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</si>
  <si>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</si>
  <si>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</si>
  <si>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</si>
  <si>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</si>
  <si>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</si>
  <si>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</si>
  <si>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</si>
  <si>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</si>
  <si>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</si>
  <si>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</si>
  <si>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</si>
  <si>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</si>
  <si>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</si>
  <si>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</si>
  <si>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</si>
  <si>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</si>
  <si>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</si>
  <si>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</si>
  <si>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</si>
  <si>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</si>
  <si>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</si>
  <si>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</si>
  <si>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</si>
  <si>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</si>
  <si>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</si>
  <si>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</si>
  <si>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</si>
  <si>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</si>
  <si>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</si>
  <si>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</si>
  <si>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</si>
  <si>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</si>
  <si>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</si>
  <si>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</si>
  <si>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</si>
  <si>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</si>
  <si>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</si>
  <si>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</si>
  <si>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</si>
  <si>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</si>
  <si>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</si>
  <si>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</si>
  <si>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</si>
  <si>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</si>
  <si>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</si>
  <si>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</si>
  <si>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</si>
  <si>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</si>
  <si>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</si>
  <si>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</si>
  <si>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</si>
  <si>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</si>
  <si>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</si>
  <si>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</si>
  <si>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</si>
  <si>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</si>
  <si>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</si>
  <si>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</si>
  <si>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</si>
  <si>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</si>
  <si>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</si>
  <si>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</si>
  <si>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</si>
  <si>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</si>
  <si>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</si>
  <si>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</si>
  <si>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</si>
  <si>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</si>
  <si>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</si>
  <si>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</si>
  <si>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</si>
  <si>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</si>
  <si>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</si>
  <si>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</si>
  <si>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</si>
  <si>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</si>
  <si>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</si>
  <si>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</si>
  <si>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</si>
  <si>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</si>
  <si>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</si>
  <si>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</si>
  <si>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</si>
  <si>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</si>
  <si>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</si>
  <si>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</si>
  <si>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</si>
  <si>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</si>
  <si>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</si>
  <si>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</si>
  <si>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</si>
  <si>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</si>
  <si>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</si>
  <si>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</si>
  <si>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</si>
  <si>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</si>
  <si>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</si>
  <si>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</si>
  <si>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</si>
  <si>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</si>
  <si>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</si>
  <si>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</si>
  <si>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</si>
  <si>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</si>
  <si>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</si>
  <si>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</si>
  <si>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</si>
  <si>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</si>
  <si>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</si>
  <si>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</si>
  <si>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</si>
  <si>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</si>
  <si>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</si>
  <si>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</si>
  <si>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</si>
  <si>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</si>
  <si>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</si>
  <si>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</si>
  <si>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</si>
  <si>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</si>
  <si>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</si>
  <si>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</si>
  <si>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</si>
  <si>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</si>
  <si>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</si>
  <si>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</si>
  <si>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</si>
  <si>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</si>
  <si>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</si>
  <si>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</si>
  <si>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</si>
  <si>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</si>
  <si>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</si>
  <si>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</si>
  <si>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</si>
  <si>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</si>
  <si>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</si>
  <si>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</si>
  <si>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</si>
  <si>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</si>
  <si>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</si>
  <si>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</si>
  <si>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</si>
  <si>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</si>
  <si>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</si>
  <si>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</si>
  <si>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</si>
  <si>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</si>
  <si>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</si>
  <si>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</si>
  <si>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</si>
  <si>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</si>
  <si>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</si>
  <si>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</si>
  <si>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</si>
  <si>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</si>
  <si>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</si>
  <si>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</si>
  <si>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</si>
  <si>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</si>
  <si>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</si>
  <si>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</si>
  <si>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</si>
  <si>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</si>
  <si>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</si>
  <si>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</si>
  <si>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</si>
  <si>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</si>
  <si>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</si>
  <si>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</si>
  <si>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</si>
  <si>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</si>
  <si>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</si>
  <si>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</si>
  <si>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</si>
  <si>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</si>
  <si>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</si>
  <si>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</si>
  <si>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</si>
  <si>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</si>
  <si>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</si>
  <si>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</si>
  <si>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</si>
  <si>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</si>
  <si>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</si>
  <si>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</si>
  <si>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</si>
  <si>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</si>
  <si>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</si>
  <si>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</si>
  <si>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</si>
  <si>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</si>
  <si>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</si>
  <si>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</si>
  <si>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</si>
  <si>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</si>
  <si>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</si>
  <si>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</si>
  <si>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</si>
  <si>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</si>
  <si>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</si>
  <si>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</si>
  <si>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</si>
  <si>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</si>
  <si>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</si>
  <si>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</si>
  <si>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</si>
  <si>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</si>
  <si>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</si>
  <si>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</si>
  <si>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</si>
  <si>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</si>
  <si>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</si>
  <si>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</si>
  <si>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</si>
  <si>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</si>
  <si>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</si>
  <si>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</si>
  <si>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</si>
  <si>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</si>
  <si>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</si>
  <si>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</si>
  <si>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</si>
  <si>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</si>
  <si>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</si>
  <si>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</si>
  <si>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</si>
  <si>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</si>
  <si>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</si>
  <si>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</si>
  <si>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</si>
  <si>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</si>
  <si>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</si>
  <si>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</si>
  <si>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</si>
  <si>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</si>
  <si>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</si>
  <si>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</si>
  <si>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</si>
  <si>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</si>
  <si>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</si>
  <si>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</si>
  <si>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</si>
  <si>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</si>
  <si>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</si>
  <si>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</si>
  <si>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</si>
  <si>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</si>
  <si>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</si>
  <si>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</si>
  <si>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</si>
  <si>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</si>
  <si>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</si>
  <si>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</si>
  <si>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</si>
  <si>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</si>
  <si>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</si>
  <si>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</si>
  <si>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</si>
  <si>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</si>
  <si>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</si>
  <si>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</si>
  <si>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</si>
  <si>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</si>
  <si>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</si>
  <si>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</si>
  <si>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</si>
  <si>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</si>
  <si>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</si>
  <si>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</si>
  <si>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</si>
  <si>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</si>
  <si>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</si>
  <si>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</si>
  <si>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</si>
  <si>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</si>
  <si>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</si>
  <si>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</si>
  <si>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</si>
  <si>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</si>
  <si>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</si>
  <si>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</si>
  <si>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</si>
  <si>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</si>
  <si>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</si>
  <si>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</si>
  <si>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</si>
  <si>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</si>
  <si>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</si>
  <si>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</si>
  <si>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</si>
  <si>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</si>
  <si>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</si>
  <si>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</si>
  <si>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</si>
  <si>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</si>
  <si>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</si>
  <si>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</si>
  <si>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</si>
  <si>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</si>
  <si>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</si>
  <si>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</si>
  <si>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</si>
  <si>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</si>
  <si>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</si>
  <si>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</si>
  <si>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</si>
  <si>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</si>
  <si>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</si>
  <si>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</si>
  <si>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</si>
  <si>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</si>
  <si>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</si>
  <si>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</si>
  <si>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</si>
  <si>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</si>
  <si>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</si>
  <si>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</si>
  <si>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</si>
  <si>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</si>
  <si>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</si>
  <si>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</si>
  <si>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</si>
  <si>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</si>
  <si>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</si>
  <si>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</si>
  <si>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</si>
  <si>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</si>
  <si>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</si>
  <si>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</si>
  <si>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</si>
  <si>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</si>
  <si>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</si>
  <si>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</si>
  <si>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</si>
  <si>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</si>
  <si>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</si>
  <si>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</si>
  <si>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</si>
  <si>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</si>
  <si>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</si>
  <si>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</si>
  <si>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</si>
  <si>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</si>
  <si>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</si>
  <si>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</si>
  <si>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</si>
  <si>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</si>
  <si>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</si>
  <si>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</si>
  <si>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</si>
  <si>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</si>
  <si>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</si>
  <si>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</si>
  <si>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</si>
  <si>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</si>
  <si>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</si>
  <si>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</si>
  <si>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</si>
  <si>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</si>
  <si>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</si>
  <si>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</si>
  <si>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</si>
  <si>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</si>
  <si>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</si>
  <si>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</si>
  <si>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</si>
  <si>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</si>
  <si>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</si>
  <si>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</si>
  <si>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</si>
  <si>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</si>
  <si>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</si>
  <si>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</si>
  <si>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</si>
  <si>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</si>
  <si>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</si>
  <si>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</si>
  <si>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</si>
  <si>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</si>
  <si>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</si>
  <si>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</si>
  <si>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</si>
  <si>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</si>
  <si>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</si>
  <si>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</si>
  <si>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</si>
  <si>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</si>
  <si>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</si>
  <si>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</si>
  <si>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</si>
  <si>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</si>
  <si>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</si>
  <si>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</si>
  <si>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</si>
  <si>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</si>
  <si>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</si>
  <si>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</si>
  <si>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</si>
  <si>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</si>
  <si>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</si>
  <si>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</si>
  <si>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</si>
  <si>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</si>
  <si>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</si>
  <si>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</si>
  <si>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</si>
  <si>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</si>
  <si>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</si>
  <si>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</si>
  <si>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</si>
  <si>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</si>
  <si>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</si>
  <si>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</si>
  <si>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</si>
  <si>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</si>
  <si>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</si>
  <si>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</si>
  <si>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</si>
  <si>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</si>
  <si>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</si>
  <si>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</si>
  <si>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</si>
  <si>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</si>
  <si>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</si>
  <si>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</si>
  <si>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</si>
  <si>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</si>
  <si>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</si>
  <si>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</si>
  <si>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</si>
  <si>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</si>
  <si>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</si>
  <si>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</si>
  <si>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</si>
  <si>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</si>
  <si>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</si>
  <si>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</si>
  <si>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</si>
  <si>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</si>
  <si>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</si>
  <si>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</si>
  <si>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</si>
  <si>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</si>
  <si>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</si>
  <si>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</si>
  <si>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</si>
  <si>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</si>
  <si>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</si>
  <si>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</si>
  <si>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</si>
  <si>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</si>
  <si>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</si>
  <si>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</si>
  <si>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</si>
  <si>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</si>
  <si>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</si>
  <si>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</si>
  <si>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</si>
  <si>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</si>
  <si>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</si>
  <si>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</si>
  <si>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</si>
  <si>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</si>
  <si>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</si>
  <si>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</si>
  <si>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</si>
  <si>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</si>
  <si>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</si>
  <si>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</si>
  <si>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</si>
  <si>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</si>
  <si>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</si>
  <si>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</si>
  <si>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</si>
  <si>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</si>
  <si>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</si>
  <si>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</si>
  <si>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</si>
  <si>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</si>
  <si>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</si>
  <si>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</si>
  <si>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</si>
  <si>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</si>
  <si>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</si>
  <si>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</si>
  <si>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</si>
  <si>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</si>
  <si>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</si>
  <si>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</si>
  <si>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</si>
  <si>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</si>
  <si>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</si>
  <si>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</si>
  <si>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</si>
  <si>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</si>
  <si>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</si>
  <si>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</si>
  <si>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</si>
  <si>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</si>
  <si>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</si>
  <si>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</si>
  <si>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</si>
  <si>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</si>
  <si>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</si>
  <si>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</si>
  <si>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</si>
  <si>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</si>
  <si>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</si>
  <si>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</si>
  <si>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</si>
  <si>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</si>
  <si>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</si>
  <si>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</si>
  <si>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</si>
  <si>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</si>
  <si>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</si>
  <si>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</si>
  <si>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</si>
  <si>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</si>
  <si>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</si>
  <si>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</si>
  <si>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</si>
  <si>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</si>
  <si>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</si>
  <si>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</si>
  <si>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</si>
  <si>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</si>
  <si>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</si>
  <si>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</si>
  <si>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</si>
  <si>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</si>
  <si>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</si>
  <si>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</si>
  <si>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</si>
  <si>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</si>
  <si>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</si>
  <si>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</si>
  <si>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</si>
  <si>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</si>
  <si>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</si>
  <si>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</si>
  <si>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</si>
  <si>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</si>
  <si>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</si>
  <si>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</si>
  <si>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</si>
  <si>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</si>
  <si>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</si>
  <si>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</si>
  <si>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</si>
  <si>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</si>
  <si>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</si>
  <si>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</si>
  <si>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</si>
  <si>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</si>
  <si>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</si>
  <si>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</si>
  <si>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</si>
  <si>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</si>
  <si>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</si>
  <si>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</si>
  <si>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</si>
  <si>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</si>
  <si>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</si>
  <si>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</si>
  <si>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</si>
  <si>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</si>
  <si>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</si>
  <si>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</si>
  <si>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</si>
  <si>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</si>
  <si>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</si>
  <si>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</si>
  <si>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</si>
  <si>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</si>
  <si>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</si>
  <si>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</si>
  <si>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</si>
  <si>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</si>
  <si>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</si>
  <si>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</si>
  <si>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</si>
  <si>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</si>
  <si>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</si>
  <si>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</si>
  <si>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</si>
  <si>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</si>
  <si>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</si>
  <si>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</si>
  <si>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</si>
  <si>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</si>
  <si>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</si>
  <si>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</si>
  <si>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</si>
  <si>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</si>
  <si>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</si>
  <si>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</si>
  <si>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</si>
  <si>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</si>
  <si>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</si>
  <si>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</si>
  <si>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</si>
  <si>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</si>
  <si>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</si>
  <si>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</si>
  <si>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</si>
  <si>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</si>
  <si>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</si>
  <si>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</si>
  <si>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</si>
  <si>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</si>
  <si>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</si>
  <si>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</si>
  <si>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</si>
  <si>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</si>
  <si>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</si>
  <si>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</si>
  <si>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</si>
  <si>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</si>
  <si>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</si>
  <si>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</si>
  <si>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</si>
  <si>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</si>
  <si>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</si>
  <si>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</si>
  <si>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</si>
  <si>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</si>
  <si>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</si>
  <si>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</si>
  <si>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</si>
  <si>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</si>
  <si>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</si>
  <si>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</si>
  <si>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</si>
  <si>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</si>
  <si>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</si>
  <si>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</si>
  <si>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</si>
  <si>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</si>
  <si>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</si>
  <si>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</si>
  <si>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</si>
  <si>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</si>
  <si>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</si>
  <si>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</si>
  <si>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</si>
  <si>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</si>
  <si>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</si>
  <si>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</si>
  <si>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</si>
  <si>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</si>
  <si>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</si>
  <si>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</si>
  <si>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</si>
  <si>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</si>
  <si>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</si>
  <si>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</si>
  <si>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</si>
  <si>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</si>
  <si>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</si>
  <si>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</si>
  <si>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</si>
  <si>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</si>
  <si>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</si>
  <si>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</si>
  <si>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</si>
  <si>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</si>
  <si>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</si>
  <si>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</si>
  <si>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</si>
  <si>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</si>
  <si>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</si>
  <si>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</si>
  <si>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</si>
  <si>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</si>
  <si>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</si>
  <si>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</si>
  <si>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</si>
  <si>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</si>
  <si>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</si>
  <si>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</si>
  <si>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</si>
  <si>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</si>
  <si>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</si>
  <si>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</si>
  <si>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</si>
  <si>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</si>
  <si>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</si>
  <si>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</si>
  <si>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</si>
  <si>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</si>
  <si>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</si>
  <si>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</si>
  <si>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</si>
  <si>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</si>
  <si>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</si>
  <si>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</si>
  <si>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</si>
  <si>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</si>
  <si>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</si>
  <si>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</si>
  <si>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</si>
  <si>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</si>
  <si>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</si>
  <si>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</si>
  <si>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</si>
  <si>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</si>
  <si>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</si>
  <si>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</si>
  <si>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</si>
  <si>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</si>
  <si>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</si>
  <si>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</si>
  <si>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</si>
  <si>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</si>
  <si>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</si>
  <si>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</si>
  <si>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</si>
  <si>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</si>
  <si>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</si>
  <si>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</si>
  <si>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</si>
  <si>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</si>
  <si>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</si>
  <si>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</si>
  <si>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</si>
  <si>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</si>
  <si>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</si>
  <si>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</si>
  <si>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</si>
  <si>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</si>
  <si>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</si>
  <si>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</si>
  <si>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</si>
  <si>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</si>
  <si>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</si>
  <si>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</si>
  <si>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</si>
  <si>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</si>
  <si>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</si>
  <si>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</si>
  <si>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</si>
  <si>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</si>
  <si>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</si>
  <si>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</si>
  <si>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</si>
  <si>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</si>
  <si>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</si>
  <si>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</si>
  <si>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</si>
  <si>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</si>
  <si>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</si>
  <si>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</si>
  <si>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</si>
  <si>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</si>
  <si>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</si>
  <si>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</si>
  <si>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</si>
  <si>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</si>
  <si>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</si>
  <si>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</si>
  <si>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</si>
  <si>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</si>
  <si>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</si>
  <si>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</si>
  <si>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</si>
  <si>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</si>
  <si>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</si>
  <si>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</si>
  <si>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</si>
  <si>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</si>
  <si>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</si>
  <si>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</si>
  <si>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</si>
  <si>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</si>
  <si>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</si>
  <si>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</si>
  <si>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</si>
  <si>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</si>
  <si>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</si>
  <si>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</si>
  <si>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</si>
  <si>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</si>
  <si>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</si>
  <si>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</si>
  <si>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</si>
  <si>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</si>
  <si>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</si>
  <si>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</si>
  <si>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</si>
  <si>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</si>
  <si>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</si>
  <si>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</si>
  <si>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</si>
  <si>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</si>
  <si>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</si>
  <si>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</si>
  <si>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</si>
  <si>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</si>
  <si>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</si>
  <si>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</si>
  <si>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</si>
  <si>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</si>
  <si>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</si>
  <si>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</si>
  <si>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</si>
  <si>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</si>
  <si>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</si>
  <si>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</si>
  <si>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</si>
  <si>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</si>
  <si>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</si>
  <si>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</si>
  <si>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</si>
  <si>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</si>
  <si>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</si>
  <si>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</si>
  <si>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</si>
  <si>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</si>
  <si>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</si>
  <si>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</si>
  <si>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</si>
  <si>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</si>
  <si>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</si>
  <si>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</si>
  <si>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</si>
  <si>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</si>
  <si>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</si>
  <si>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</si>
  <si>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</si>
  <si>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</si>
  <si>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</si>
  <si>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</si>
  <si>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</si>
  <si>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</si>
  <si>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</si>
  <si>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</si>
  <si>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</si>
  <si>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</si>
  <si>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</si>
  <si>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</si>
  <si>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</si>
  <si>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</si>
  <si>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</si>
  <si>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</si>
  <si>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</si>
  <si>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</si>
  <si>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</si>
  <si>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</si>
  <si>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</si>
  <si>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</si>
  <si>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</si>
  <si>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</si>
  <si>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</si>
  <si>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</si>
  <si>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</si>
  <si>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</si>
  <si>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</si>
  <si>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</si>
  <si>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</si>
  <si>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</si>
  <si>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</si>
  <si>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</si>
  <si>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</si>
  <si>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</si>
  <si>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</si>
  <si>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</si>
  <si>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</si>
  <si>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</si>
  <si>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</si>
  <si>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</si>
  <si>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</si>
  <si>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</si>
  <si>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</si>
  <si>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</si>
  <si>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</si>
  <si>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</si>
  <si>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</si>
  <si>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</si>
  <si>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</si>
  <si>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</si>
  <si>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</si>
  <si>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</si>
  <si>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</si>
  <si>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</si>
  <si>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</si>
  <si>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</si>
  <si>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</si>
  <si>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</si>
  <si>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</si>
  <si>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</si>
  <si>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</si>
  <si>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</si>
  <si>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</si>
  <si>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</si>
  <si>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</si>
  <si>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</si>
  <si>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</si>
  <si>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</si>
  <si>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</si>
  <si>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</si>
  <si>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</si>
  <si>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</si>
  <si>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</si>
  <si>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</si>
  <si>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</si>
  <si>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</si>
  <si>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</si>
  <si>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</si>
  <si>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</si>
  <si>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</si>
  <si>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</si>
  <si>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</si>
  <si>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</si>
  <si>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</si>
  <si>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</si>
  <si>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</si>
  <si>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</si>
  <si>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</si>
  <si>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</si>
  <si>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</si>
  <si>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</si>
  <si>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</si>
  <si>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</si>
  <si>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</si>
  <si>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</si>
  <si>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</si>
  <si>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</si>
  <si>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</si>
  <si>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</si>
  <si>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</si>
  <si>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</si>
  <si>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</si>
  <si>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</si>
  <si>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</si>
  <si>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</si>
  <si>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</si>
  <si>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</si>
  <si>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</si>
  <si>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</si>
  <si>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</si>
  <si>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</si>
  <si>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</si>
  <si>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</si>
  <si>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</si>
  <si>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</si>
  <si>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</si>
  <si>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</si>
  <si>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</si>
  <si>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</si>
  <si>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</si>
  <si>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</si>
  <si>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</si>
  <si>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</si>
  <si>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</si>
  <si>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</si>
  <si>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</si>
  <si>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</si>
  <si>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</si>
  <si>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</si>
  <si>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</si>
  <si>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</si>
  <si>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</si>
  <si>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</si>
  <si>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</si>
  <si>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</si>
  <si>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</si>
  <si>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</si>
  <si>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</si>
  <si>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</si>
  <si>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</si>
  <si>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</si>
  <si>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</si>
  <si>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</si>
  <si>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</si>
  <si>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</si>
  <si>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</si>
  <si>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</si>
  <si>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</si>
  <si>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</si>
  <si>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</si>
  <si>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</si>
  <si>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</si>
  <si>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</si>
  <si>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</si>
  <si>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</si>
  <si>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</si>
  <si>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</si>
  <si>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</si>
  <si>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</si>
  <si>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</si>
  <si>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</si>
  <si>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</si>
  <si>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</si>
  <si>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</si>
  <si>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</si>
  <si>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</si>
  <si>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</si>
  <si>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</si>
  <si>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</si>
  <si>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</si>
  <si>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</si>
  <si>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</si>
  <si>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</si>
  <si>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</si>
  <si>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</si>
  <si>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</si>
  <si>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</si>
  <si>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</si>
  <si>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</si>
  <si>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</si>
  <si>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</si>
  <si>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</si>
  <si>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</si>
  <si>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</si>
  <si>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</si>
  <si>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</si>
  <si>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</si>
  <si>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</si>
  <si>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</si>
  <si>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</si>
  <si>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</si>
  <si>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</si>
  <si>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</si>
  <si>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</si>
  <si>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</si>
  <si>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</si>
  <si>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</si>
  <si>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</si>
  <si>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</si>
  <si>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</si>
  <si>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</si>
  <si>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</si>
  <si>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</si>
  <si>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</si>
  <si>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</si>
  <si>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</si>
  <si>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</si>
  <si>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</si>
  <si>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</si>
  <si>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</si>
  <si>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</si>
  <si>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</si>
  <si>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</si>
  <si>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</si>
  <si>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</si>
  <si>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</si>
  <si>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</si>
  <si>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</si>
  <si>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</si>
  <si>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</si>
  <si>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</si>
  <si>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</si>
  <si>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</si>
  <si>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</si>
  <si>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</si>
  <si>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</si>
  <si>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</si>
  <si>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</si>
  <si>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</si>
  <si>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</si>
  <si>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</si>
  <si>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</si>
  <si>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</si>
  <si>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</si>
  <si>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</si>
  <si>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</si>
  <si>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</si>
  <si>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</si>
  <si>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</si>
  <si>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</si>
  <si>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</si>
  <si>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</si>
  <si>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</si>
  <si>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</si>
  <si>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</si>
  <si>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</si>
  <si>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</si>
  <si>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</si>
  <si>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</si>
  <si>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</si>
  <si>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</si>
  <si>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</si>
  <si>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</si>
  <si>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</si>
  <si>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</si>
  <si>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</si>
  <si>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</si>
  <si>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</si>
  <si>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</si>
  <si>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</si>
  <si>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</si>
  <si>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</si>
  <si>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</si>
  <si>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</si>
  <si>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</si>
  <si>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</si>
  <si>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</si>
  <si>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</si>
  <si>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</si>
  <si>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</si>
  <si>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</si>
  <si>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</si>
  <si>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</si>
  <si>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</si>
  <si>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</si>
  <si>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</si>
  <si>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</si>
  <si>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</si>
  <si>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</si>
  <si>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</si>
  <si>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</si>
  <si>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</si>
  <si>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</si>
  <si>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</si>
  <si>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</si>
  <si>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</si>
  <si>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</si>
  <si>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</si>
  <si>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</si>
  <si>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</si>
  <si>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</si>
  <si>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</si>
  <si>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</si>
  <si>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</si>
  <si>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</si>
  <si>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</si>
  <si>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</si>
  <si>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</si>
  <si>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</si>
  <si>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</si>
  <si>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</si>
  <si>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</si>
  <si>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</si>
  <si>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</si>
  <si>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</si>
  <si>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</si>
  <si>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</si>
  <si>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</si>
  <si>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</si>
  <si>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</si>
  <si>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</si>
  <si>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</si>
  <si>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</si>
  <si>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</si>
  <si>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</si>
  <si>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</si>
  <si>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</si>
  <si>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</si>
  <si>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</si>
  <si>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</si>
  <si>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</si>
  <si>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</si>
  <si>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</si>
  <si>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</si>
  <si>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</si>
  <si>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</si>
  <si>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</si>
  <si>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</si>
  <si>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</si>
  <si>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</si>
  <si>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</si>
  <si>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</si>
  <si>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</si>
  <si>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</si>
  <si>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</si>
  <si>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</si>
  <si>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</si>
  <si>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</si>
  <si>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</si>
  <si>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</si>
  <si>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</si>
  <si>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</si>
  <si>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</si>
  <si>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</si>
  <si>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</si>
  <si>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</si>
  <si>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</si>
  <si>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</si>
  <si>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</si>
  <si>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</si>
  <si>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</si>
  <si>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</si>
  <si>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</si>
  <si>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</si>
  <si>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</si>
  <si>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</si>
  <si>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</si>
  <si>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</si>
  <si>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</si>
  <si>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</si>
  <si>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</si>
  <si>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</si>
  <si>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</si>
  <si>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</si>
  <si>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</si>
  <si>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</si>
  <si>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</si>
  <si>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</si>
  <si>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</si>
  <si>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</si>
  <si>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</si>
  <si>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</si>
  <si>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</si>
  <si>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</si>
  <si>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</si>
  <si>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</si>
  <si>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</si>
  <si>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</si>
  <si>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</si>
  <si>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</si>
  <si>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</si>
  <si>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</si>
  <si>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</si>
  <si>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</si>
  <si>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</si>
  <si>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</si>
  <si>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</si>
  <si>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</si>
  <si>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</si>
  <si>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</si>
  <si>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</si>
  <si>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</si>
  <si>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</si>
  <si>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</si>
  <si>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</si>
  <si>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</si>
  <si>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</si>
  <si>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</si>
  <si>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</si>
  <si>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</si>
  <si>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</si>
  <si>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</si>
  <si>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</si>
  <si>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</si>
  <si>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</si>
  <si>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</si>
  <si>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</si>
  <si>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</si>
  <si>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</si>
  <si>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</si>
  <si>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</si>
  <si>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</si>
  <si>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</si>
  <si>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</si>
  <si>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</si>
  <si>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</si>
  <si>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</si>
  <si>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</si>
  <si>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</si>
  <si>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</si>
  <si>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</si>
  <si>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</si>
  <si>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</si>
  <si>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</si>
  <si>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</si>
  <si>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</si>
  <si>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</si>
  <si>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</si>
  <si>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</si>
  <si>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</si>
  <si>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</si>
  <si>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</si>
  <si>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</si>
  <si>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</si>
  <si>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</si>
  <si>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</si>
  <si>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</si>
  <si>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</si>
  <si>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</si>
  <si>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</si>
  <si>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</si>
  <si>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</si>
  <si>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</si>
  <si>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</si>
  <si>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</si>
  <si>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</si>
  <si>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</si>
  <si>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</si>
  <si>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</si>
  <si>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</si>
  <si>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</si>
  <si>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</si>
  <si>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</si>
  <si>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</si>
  <si>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</si>
  <si>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</si>
  <si>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</si>
  <si>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</si>
  <si>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</si>
  <si>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</si>
  <si>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</si>
  <si>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</si>
  <si>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</si>
  <si>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</si>
  <si>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</si>
  <si>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</si>
  <si>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</si>
  <si>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</si>
  <si>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</si>
  <si>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</si>
  <si>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</si>
  <si>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</si>
  <si>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</si>
  <si>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</si>
  <si>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</si>
  <si>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</si>
  <si>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</si>
  <si>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</si>
  <si>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</si>
  <si>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</si>
  <si>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</si>
  <si>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</si>
  <si>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</si>
  <si>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</si>
  <si>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</si>
  <si>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</si>
  <si>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</si>
  <si>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</si>
  <si>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</si>
  <si>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</si>
  <si>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</si>
  <si>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</si>
  <si>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</si>
  <si>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</si>
  <si>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</si>
  <si>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</si>
  <si>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</si>
  <si>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</si>
  <si>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</si>
  <si>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</si>
  <si>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</si>
  <si>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</si>
  <si>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</si>
  <si>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</si>
  <si>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</si>
  <si>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</si>
  <si>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</si>
  <si>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</si>
  <si>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</si>
  <si>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</si>
  <si>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</si>
  <si>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</si>
  <si>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</si>
  <si>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</si>
  <si>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</si>
  <si>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</si>
  <si>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</si>
  <si>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</si>
  <si>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</si>
  <si>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</si>
  <si>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</si>
  <si>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</si>
  <si>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</si>
  <si>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</si>
  <si>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</si>
  <si>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</si>
  <si>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</si>
  <si>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</si>
  <si>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</si>
  <si>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</si>
  <si>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</si>
  <si>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</si>
  <si>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</si>
  <si>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</si>
  <si>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</si>
  <si>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</si>
  <si>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</si>
  <si>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</si>
  <si>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</si>
  <si>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</si>
  <si>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</si>
  <si>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</si>
  <si>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</si>
  <si>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</si>
  <si>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</si>
  <si>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</si>
  <si>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</si>
  <si>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</si>
  <si>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</si>
  <si>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</si>
  <si>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</si>
  <si>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</si>
  <si>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</si>
  <si>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</si>
  <si>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</si>
  <si>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</si>
  <si>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</si>
  <si>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</si>
  <si>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</si>
  <si>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</si>
  <si>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</si>
  <si>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</si>
  <si>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</si>
  <si>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</si>
  <si>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</si>
  <si>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</si>
  <si>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</si>
  <si>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</si>
  <si>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</si>
  <si>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</si>
  <si>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</si>
  <si>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</si>
  <si>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</si>
  <si>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</si>
  <si>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</si>
  <si>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</si>
  <si>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</si>
  <si>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</si>
  <si>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</si>
  <si>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</si>
  <si>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</si>
  <si>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</si>
  <si>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</si>
  <si>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</si>
  <si>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</si>
  <si>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</si>
  <si>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</si>
  <si>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</si>
  <si>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</si>
  <si>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</si>
  <si>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</si>
  <si>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</si>
  <si>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</si>
  <si>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</si>
  <si>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</si>
  <si>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</si>
  <si>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</si>
  <si>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</si>
  <si>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</si>
  <si>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</si>
  <si>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</si>
  <si>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</si>
  <si>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</si>
  <si>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</si>
  <si>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</si>
  <si>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</si>
  <si>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</si>
  <si>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</si>
  <si>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</si>
  <si>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</si>
  <si>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</si>
  <si>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</si>
  <si>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</si>
  <si>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</si>
  <si>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</si>
  <si>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</si>
  <si>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</si>
  <si>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</si>
  <si>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</si>
  <si>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</si>
  <si>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</si>
  <si>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</si>
  <si>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</si>
  <si>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</si>
  <si>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</si>
  <si>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</si>
  <si>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</si>
  <si>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</si>
  <si>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</si>
  <si>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</si>
  <si>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</si>
  <si>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</si>
  <si>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</si>
  <si>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</si>
  <si>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</si>
  <si>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</si>
  <si>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</si>
  <si>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</si>
  <si>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</si>
  <si>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</si>
  <si>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</si>
  <si>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</si>
  <si>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</si>
  <si>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</si>
  <si>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</si>
  <si>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</si>
  <si>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</si>
  <si>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</si>
  <si>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</si>
  <si>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</si>
  <si>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</si>
  <si>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</si>
  <si>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</si>
  <si>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</si>
  <si>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</si>
  <si>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</si>
  <si>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</si>
  <si>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</si>
  <si>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</si>
  <si>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</si>
  <si>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</si>
  <si>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</si>
  <si>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</si>
  <si>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</si>
  <si>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</si>
  <si>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</si>
  <si>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</si>
  <si>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</si>
  <si>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</si>
  <si>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</si>
  <si>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</si>
  <si>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</si>
  <si>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</si>
  <si>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</si>
  <si>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</si>
  <si>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</si>
  <si>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</si>
  <si>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</si>
  <si>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</si>
  <si>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</si>
  <si>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</si>
  <si>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</si>
  <si>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</si>
  <si>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</si>
  <si>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</si>
  <si>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</si>
  <si>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</si>
  <si>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</si>
  <si>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</si>
  <si>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</si>
  <si>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</si>
  <si>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</si>
  <si>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</si>
  <si>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</si>
  <si>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</si>
  <si>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</si>
  <si>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</si>
  <si>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</si>
  <si>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</si>
  <si>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</si>
  <si>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</si>
  <si>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</si>
  <si>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</si>
  <si>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</si>
  <si>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</si>
  <si>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</si>
  <si>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</si>
  <si>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</si>
  <si>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</si>
  <si>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</si>
  <si>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</si>
  <si>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</si>
  <si>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</si>
  <si>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</si>
  <si>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</si>
  <si>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</si>
  <si>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</si>
  <si>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</si>
  <si>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</si>
  <si>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</si>
  <si>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</si>
  <si>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</si>
  <si>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</si>
  <si>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</si>
  <si>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</si>
  <si>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</si>
  <si>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</si>
  <si>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</si>
  <si>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</si>
  <si>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</si>
  <si>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</si>
  <si>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</si>
  <si>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</si>
  <si>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</si>
  <si>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</si>
  <si>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</si>
  <si>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</si>
  <si>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</si>
  <si>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</si>
  <si>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</si>
  <si>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</si>
  <si>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</si>
  <si>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</si>
  <si>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</si>
  <si>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</si>
  <si>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</si>
  <si>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</si>
  <si>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</si>
  <si>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</si>
  <si>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</si>
  <si>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</si>
  <si>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</si>
  <si>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</si>
  <si>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</si>
  <si>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</si>
  <si>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</si>
  <si>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</si>
  <si>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</si>
  <si>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</si>
  <si>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</si>
  <si>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</si>
  <si>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</si>
  <si>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</si>
  <si>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</si>
  <si>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</si>
  <si>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</si>
  <si>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</si>
  <si>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</si>
  <si>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</si>
  <si>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</si>
  <si>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</si>
  <si>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</si>
  <si>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</si>
  <si>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</si>
  <si>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</si>
  <si>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</si>
  <si>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</si>
  <si>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</si>
  <si>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</si>
  <si>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</si>
  <si>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</si>
  <si>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</si>
  <si>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</si>
  <si>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</si>
  <si>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</si>
  <si>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</si>
  <si>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</si>
  <si>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</si>
  <si>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</si>
  <si>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</si>
  <si>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</si>
  <si>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</si>
  <si>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</si>
  <si>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</si>
  <si>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</si>
  <si>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</si>
  <si>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</si>
  <si>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</si>
  <si>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</si>
  <si>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</si>
  <si>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</si>
  <si>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</si>
  <si>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</si>
  <si>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</si>
  <si>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</si>
  <si>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</si>
  <si>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</si>
  <si>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</si>
  <si>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</si>
  <si>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</si>
  <si>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</si>
  <si>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</si>
  <si>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</si>
  <si>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</si>
  <si>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</si>
  <si>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</si>
  <si>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</si>
  <si>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</si>
  <si>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</si>
  <si>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</si>
  <si>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</si>
  <si>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</si>
  <si>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</si>
  <si>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</si>
  <si>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</si>
  <si>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</si>
  <si>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</si>
  <si>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</si>
  <si>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</si>
  <si>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</si>
  <si>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</si>
  <si>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</si>
  <si>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</si>
  <si>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</si>
  <si>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</si>
  <si>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</si>
  <si>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</si>
  <si>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</si>
  <si>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</si>
  <si>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</si>
  <si>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</si>
  <si>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</si>
  <si>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</si>
  <si>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</si>
  <si>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</si>
  <si>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</si>
  <si>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</si>
  <si>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</si>
  <si>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</si>
  <si>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</si>
  <si>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</si>
  <si>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</si>
  <si>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</si>
  <si>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</si>
  <si>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</si>
  <si>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</si>
  <si>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</si>
  <si>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</si>
  <si>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</si>
  <si>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</si>
  <si>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</si>
  <si>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</si>
  <si>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</si>
  <si>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</si>
  <si>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</si>
  <si>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</si>
  <si>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</si>
  <si>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</si>
  <si>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</si>
  <si>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</si>
  <si>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</si>
  <si>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</si>
  <si>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</si>
  <si>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</si>
  <si>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</si>
  <si>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</si>
  <si>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</si>
  <si>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</si>
  <si>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</si>
  <si>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</si>
  <si>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</si>
  <si>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</si>
  <si>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</si>
  <si>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</si>
  <si>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</si>
  <si>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</si>
  <si>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</si>
  <si>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</si>
  <si>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</si>
  <si>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</si>
  <si>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</si>
  <si>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</si>
  <si>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</si>
  <si>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</si>
  <si>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</si>
  <si>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</si>
  <si>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</si>
  <si>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</si>
  <si>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</si>
  <si>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</si>
  <si>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</si>
  <si>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</si>
  <si>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</si>
  <si>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</si>
  <si>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</si>
  <si>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</si>
  <si>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</si>
  <si>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</si>
  <si>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</si>
  <si>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</si>
  <si>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</si>
  <si>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</si>
  <si>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</si>
  <si>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</si>
  <si>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</si>
  <si>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</si>
  <si>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</si>
  <si>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</si>
  <si>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</si>
  <si>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</si>
  <si>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</si>
  <si>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</si>
  <si>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</si>
  <si>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</si>
  <si>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</si>
  <si>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</si>
  <si>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</si>
  <si>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</si>
  <si>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</si>
  <si>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</si>
  <si>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</si>
  <si>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</si>
  <si>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</si>
  <si>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</si>
  <si>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</si>
  <si>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</si>
  <si>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</si>
  <si>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</si>
  <si>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</si>
  <si>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</si>
  <si>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</si>
  <si>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</si>
  <si>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</si>
  <si>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</si>
  <si>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</si>
  <si>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</si>
  <si>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</si>
  <si>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</si>
  <si>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</si>
  <si>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</si>
  <si>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</si>
  <si>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</si>
  <si>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</si>
  <si>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</si>
  <si>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</si>
  <si>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</si>
  <si>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</si>
  <si>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</si>
  <si>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</si>
  <si>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</si>
  <si>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</si>
  <si>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</si>
  <si>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</si>
  <si>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</si>
  <si>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</si>
  <si>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</si>
  <si>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</si>
  <si>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</si>
  <si>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</si>
  <si>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</si>
  <si>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</si>
  <si>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</si>
  <si>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</si>
  <si>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</si>
  <si>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</si>
  <si>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</si>
  <si>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</si>
  <si>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</si>
  <si>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</si>
  <si>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</si>
  <si>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</si>
  <si>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</si>
  <si>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</si>
  <si>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</si>
  <si>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</si>
  <si>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</si>
  <si>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</si>
  <si>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</si>
  <si>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</si>
  <si>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</si>
  <si>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</si>
  <si>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</si>
  <si>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</si>
  <si>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</si>
  <si>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</si>
  <si>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</si>
  <si>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</si>
  <si>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</si>
  <si>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</si>
  <si>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</si>
  <si>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</si>
  <si>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</si>
  <si>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</si>
  <si>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</si>
  <si>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</si>
  <si>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</si>
  <si>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</si>
  <si>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</si>
  <si>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</si>
  <si>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</si>
  <si>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</si>
  <si>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</si>
  <si>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</si>
  <si>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</si>
  <si>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</si>
  <si>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</si>
  <si>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</si>
  <si>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</si>
  <si>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</si>
  <si>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</si>
  <si>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</si>
  <si>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</si>
  <si>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</si>
  <si>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</si>
  <si>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</si>
  <si>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</si>
  <si>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</si>
  <si>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</si>
  <si>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</si>
  <si>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</si>
  <si>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</si>
  <si>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</si>
  <si>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</si>
  <si>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</si>
  <si>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</si>
  <si>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</si>
  <si>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</si>
  <si>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</si>
  <si>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</si>
  <si>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</si>
  <si>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</si>
  <si>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</si>
  <si>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</si>
  <si>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</si>
  <si>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</si>
  <si>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</si>
  <si>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</si>
  <si>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</si>
  <si>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</si>
  <si>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</si>
  <si>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</si>
  <si>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</si>
  <si>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</si>
  <si>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</si>
  <si>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</si>
  <si>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</si>
  <si>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</si>
  <si>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</si>
  <si>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</si>
  <si>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</si>
  <si>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</si>
  <si>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</si>
  <si>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</si>
  <si>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</si>
  <si>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</si>
  <si>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</si>
  <si>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</si>
  <si>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</si>
  <si>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</si>
  <si>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</si>
  <si>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</si>
  <si>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</si>
  <si>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</si>
  <si>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</si>
  <si>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</si>
  <si>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</si>
  <si>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</si>
  <si>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</si>
  <si>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</si>
  <si>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</si>
  <si>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</si>
  <si>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</si>
  <si>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</si>
  <si>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</si>
  <si>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</si>
  <si>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</si>
  <si>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</si>
  <si>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</si>
  <si>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</si>
  <si>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</si>
  <si>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</si>
  <si>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</si>
  <si>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</si>
  <si>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</si>
  <si>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</si>
  <si>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</si>
  <si>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</si>
  <si>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</si>
  <si>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</si>
  <si>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</si>
  <si>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</si>
  <si>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</si>
  <si>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</si>
  <si>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</si>
  <si>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</si>
  <si>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</si>
  <si>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</si>
  <si>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</si>
  <si>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</si>
  <si>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</si>
  <si>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</si>
  <si>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</si>
  <si>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</si>
  <si>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</si>
  <si>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</si>
  <si>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</si>
  <si>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</si>
  <si>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</si>
  <si>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</si>
  <si>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</si>
  <si>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</si>
  <si>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</si>
  <si>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</si>
  <si>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</si>
  <si>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</si>
  <si>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</si>
  <si>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</si>
  <si>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</si>
  <si>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</si>
  <si>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</si>
  <si>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</si>
  <si>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</si>
  <si>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</si>
  <si>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</si>
  <si>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</si>
  <si>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</si>
  <si>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</si>
  <si>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</si>
  <si>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</si>
  <si>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</si>
  <si>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</si>
  <si>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</si>
  <si>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</si>
  <si>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</si>
  <si>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</si>
  <si>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</si>
  <si>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</si>
  <si>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</si>
  <si>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</si>
  <si>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</si>
  <si>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</si>
  <si>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</si>
  <si>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</si>
  <si>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</si>
  <si>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</si>
  <si>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</si>
  <si>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</si>
  <si>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</si>
  <si>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</si>
  <si>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</si>
  <si>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</si>
  <si>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</si>
  <si>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</si>
  <si>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</si>
  <si>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</si>
  <si>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</si>
  <si>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</si>
  <si>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</si>
  <si>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</si>
  <si>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</si>
  <si>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</si>
  <si>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</si>
  <si>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</si>
  <si>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</si>
  <si>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</si>
  <si>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</si>
  <si>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</si>
  <si>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</si>
  <si>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</si>
  <si>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</si>
  <si>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</si>
  <si>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</si>
  <si>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</si>
  <si>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</si>
  <si>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</si>
  <si>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</si>
  <si>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</si>
  <si>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</si>
  <si>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</si>
  <si>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</si>
  <si>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</si>
  <si>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</si>
  <si>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</si>
  <si>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</si>
  <si>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</si>
  <si>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</si>
  <si>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</si>
  <si>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</si>
  <si>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</si>
  <si>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</si>
  <si>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</si>
  <si>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</si>
  <si>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</si>
  <si>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</si>
  <si>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</si>
  <si>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</si>
  <si>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</si>
  <si>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</si>
  <si>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</si>
  <si>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</si>
  <si>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</si>
  <si>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</si>
  <si>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</si>
  <si>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</si>
  <si>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</si>
  <si>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</si>
  <si>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</si>
  <si>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</si>
  <si>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</si>
  <si>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</si>
  <si>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</si>
  <si>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</si>
  <si>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</si>
  <si>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</si>
  <si>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</si>
  <si>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</si>
  <si>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</si>
  <si>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</si>
  <si>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</si>
  <si>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</si>
  <si>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</si>
  <si>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</si>
  <si>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</si>
  <si>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</si>
  <si>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</si>
  <si>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</si>
  <si>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</si>
  <si>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</si>
  <si>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</si>
  <si>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</si>
  <si>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</si>
  <si>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</si>
  <si>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</si>
  <si>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</si>
  <si>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</si>
  <si>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</si>
  <si>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</si>
  <si>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</si>
  <si>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</si>
  <si>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</si>
  <si>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</si>
  <si>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</si>
  <si>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</si>
  <si>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</si>
  <si>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</si>
  <si>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</si>
  <si>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</si>
  <si>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</si>
  <si>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</si>
  <si>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</si>
  <si>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</si>
  <si>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</si>
  <si>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</si>
  <si>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</si>
  <si>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</si>
  <si>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</si>
  <si>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</si>
  <si>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</si>
  <si>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</si>
  <si>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</si>
  <si>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</si>
  <si>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</si>
  <si>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</si>
  <si>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</si>
  <si>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</si>
  <si>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</si>
  <si>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</si>
  <si>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</si>
  <si>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</si>
  <si>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</si>
  <si>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</si>
  <si>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</si>
  <si>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</si>
  <si>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</si>
  <si>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</si>
  <si>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</si>
  <si>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</si>
  <si>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</si>
  <si>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</si>
  <si>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</si>
  <si>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</si>
  <si>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</si>
  <si>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</si>
  <si>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</si>
  <si>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</si>
  <si>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</si>
  <si>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</si>
  <si>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</si>
  <si>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</si>
  <si>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</si>
  <si>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</si>
  <si>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</si>
  <si>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</si>
  <si>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</si>
  <si>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</si>
  <si>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</si>
  <si>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</si>
  <si>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</si>
  <si>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</si>
  <si>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</si>
  <si>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</si>
  <si>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</si>
  <si>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</si>
  <si>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</si>
  <si>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</si>
  <si>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</si>
  <si>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</si>
  <si>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</si>
  <si>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</si>
  <si>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</si>
  <si>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</si>
  <si>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</si>
  <si>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</si>
  <si>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</si>
  <si>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</si>
  <si>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</si>
  <si>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</si>
  <si>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</si>
  <si>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</si>
  <si>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</si>
  <si>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</si>
  <si>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</si>
  <si>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</si>
  <si>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</si>
  <si>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</si>
  <si>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</si>
  <si>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</si>
  <si>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</si>
  <si>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</si>
  <si>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</si>
  <si>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</si>
  <si>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</si>
  <si>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</si>
  <si>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</si>
  <si>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</si>
  <si>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</si>
  <si>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</si>
  <si>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</si>
  <si>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</si>
  <si>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</si>
  <si>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</si>
  <si>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</si>
  <si>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</si>
  <si>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</si>
  <si>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</si>
  <si>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</si>
  <si>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</si>
  <si>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</si>
  <si>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</si>
  <si>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</si>
  <si>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</si>
  <si>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</si>
  <si>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</si>
  <si>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</si>
  <si>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</si>
  <si>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</si>
  <si>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</si>
  <si>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</si>
  <si>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</si>
  <si>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</si>
  <si>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</si>
  <si>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</si>
  <si>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</si>
  <si>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</si>
  <si>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</si>
  <si>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</si>
  <si>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</si>
  <si>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</si>
  <si>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</si>
  <si>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</si>
  <si>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</si>
  <si>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</si>
  <si>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</si>
  <si>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</si>
  <si>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</si>
  <si>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</si>
  <si>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</si>
  <si>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</si>
  <si>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</si>
  <si>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</si>
  <si>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</si>
  <si>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</si>
  <si>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</si>
  <si>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</si>
  <si>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</si>
  <si>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</si>
  <si>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</si>
  <si>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</si>
  <si>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</si>
  <si>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</si>
  <si>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</si>
  <si>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</si>
  <si>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</si>
  <si>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</si>
  <si>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</si>
  <si>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</si>
  <si>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</si>
  <si>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</si>
  <si>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</si>
  <si>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</si>
  <si>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</si>
  <si>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</si>
  <si>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</si>
  <si>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</si>
  <si>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</si>
  <si>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</si>
  <si>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</si>
  <si>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</si>
  <si>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</si>
  <si>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</si>
  <si>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</si>
  <si>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</si>
  <si>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</si>
  <si>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</si>
  <si>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</si>
  <si>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</si>
  <si>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</si>
  <si>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</si>
  <si>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</si>
  <si>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</si>
  <si>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</si>
  <si>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</si>
  <si>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</si>
  <si>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</si>
  <si>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</si>
  <si>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</si>
  <si>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</si>
  <si>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</si>
  <si>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</si>
  <si>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</si>
  <si>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</si>
  <si>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</si>
  <si>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</si>
  <si>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</si>
  <si>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</si>
  <si>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</si>
  <si>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</si>
  <si>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</si>
  <si>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</si>
  <si>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</si>
  <si>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</si>
  <si>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</si>
  <si>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</si>
  <si>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</si>
  <si>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</si>
  <si>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</si>
  <si>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</si>
  <si>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</si>
  <si>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</si>
  <si>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</si>
  <si>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</si>
  <si>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</si>
  <si>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</si>
  <si>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</si>
  <si>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</si>
  <si>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</si>
  <si>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</si>
  <si>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</si>
  <si>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</si>
  <si>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</si>
  <si>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</si>
  <si>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</si>
  <si>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</si>
  <si>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</si>
  <si>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</si>
  <si>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</si>
  <si>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</si>
  <si>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</si>
  <si>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</si>
  <si>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</si>
  <si>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</si>
  <si>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</si>
  <si>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</si>
  <si>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</si>
  <si>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</si>
  <si>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</si>
  <si>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</si>
  <si>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</si>
  <si>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</si>
  <si>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</si>
  <si>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</si>
  <si>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</si>
  <si>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</si>
  <si>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</si>
  <si>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</si>
  <si>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</si>
  <si>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</si>
  <si>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</si>
  <si>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</si>
  <si>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</si>
  <si>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</si>
  <si>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</si>
  <si>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</si>
  <si>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</si>
  <si>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</si>
  <si>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</si>
  <si>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</si>
  <si>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</si>
  <si>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</si>
  <si>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</si>
  <si>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</si>
  <si>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</si>
  <si>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</si>
  <si>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</si>
  <si>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</si>
  <si>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</si>
  <si>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</si>
  <si>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</si>
  <si>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</si>
  <si>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</si>
  <si>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</si>
  <si>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</si>
  <si>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</si>
  <si>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</si>
  <si>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</si>
  <si>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</si>
  <si>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</si>
  <si>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</si>
  <si>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</si>
  <si>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</si>
  <si>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</si>
  <si>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</si>
  <si>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</si>
  <si>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</si>
  <si>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</si>
  <si>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</si>
  <si>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</si>
  <si>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</si>
  <si>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</si>
  <si>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</si>
  <si>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</si>
  <si>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</si>
  <si>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</si>
  <si>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</si>
  <si>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</si>
  <si>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</si>
  <si>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</si>
  <si>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</si>
  <si>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</si>
  <si>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</si>
  <si>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</si>
  <si>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</si>
  <si>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</si>
  <si>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</si>
  <si>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</si>
  <si>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</si>
  <si>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</si>
  <si>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</si>
  <si>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</si>
  <si>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</si>
  <si>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</si>
  <si>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</si>
  <si>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</si>
  <si>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</si>
  <si>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</si>
  <si>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</si>
  <si>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</si>
  <si>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</si>
  <si>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</si>
  <si>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</si>
  <si>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</si>
  <si>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</si>
  <si>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</si>
  <si>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</si>
  <si>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</si>
  <si>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</si>
  <si>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</si>
  <si>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</si>
  <si>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</si>
  <si>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</si>
  <si>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</si>
  <si>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</si>
  <si>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</si>
  <si>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</si>
  <si>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</si>
  <si>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</si>
  <si>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</si>
  <si>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</si>
  <si>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</si>
  <si>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</si>
  <si>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</si>
  <si>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</si>
  <si>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</si>
  <si>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</si>
  <si>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</si>
  <si>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</si>
  <si>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</si>
  <si>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</si>
  <si>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</si>
  <si>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</si>
  <si>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</si>
  <si>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</si>
  <si>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</si>
  <si>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</si>
  <si>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</si>
  <si>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</si>
  <si>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</si>
  <si>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</si>
  <si>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</si>
  <si>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</si>
  <si>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</si>
  <si>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</si>
  <si>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</si>
  <si>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</si>
  <si>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</si>
  <si>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</si>
  <si>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</si>
  <si>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</si>
  <si>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</si>
  <si>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</si>
  <si>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</si>
  <si>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</si>
  <si>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</si>
  <si>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</si>
  <si>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</si>
  <si>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</si>
  <si>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</si>
  <si>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</si>
  <si>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</si>
  <si>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</si>
  <si>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</si>
  <si>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</si>
  <si>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</si>
  <si>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</si>
  <si>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</si>
  <si>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</si>
  <si>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</si>
  <si>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</si>
  <si>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</si>
  <si>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</si>
  <si>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</si>
  <si>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</si>
  <si>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</si>
  <si>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</si>
  <si>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</si>
  <si>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</si>
  <si>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</si>
  <si>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</si>
  <si>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</si>
  <si>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</si>
  <si>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</si>
  <si>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</si>
  <si>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</si>
  <si>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</si>
  <si>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</si>
  <si>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</si>
  <si>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</si>
  <si>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</si>
  <si>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</si>
  <si>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</si>
  <si>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</si>
  <si>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</si>
  <si>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</si>
  <si>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</si>
  <si>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</si>
  <si>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</si>
  <si>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</si>
  <si>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</si>
  <si>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</si>
  <si>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</si>
  <si>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</si>
  <si>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</si>
  <si>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</si>
  <si>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</si>
  <si>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</si>
  <si>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</si>
  <si>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</si>
  <si>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</si>
  <si>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</si>
  <si>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</si>
  <si>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</si>
  <si>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</si>
  <si>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</si>
  <si>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</si>
  <si>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</si>
  <si>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</si>
  <si>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</si>
  <si>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</si>
  <si>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</si>
  <si>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</si>
  <si>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</si>
  <si>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</si>
  <si>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</si>
  <si>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</si>
  <si>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</si>
  <si>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</si>
  <si>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</si>
  <si>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</si>
  <si>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</si>
  <si>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</si>
  <si>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</si>
  <si>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</si>
  <si>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</si>
  <si>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</si>
  <si>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</si>
  <si>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</si>
  <si>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</si>
  <si>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</si>
  <si>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</si>
  <si>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</si>
  <si>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</si>
  <si>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</si>
  <si>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</si>
  <si>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</si>
  <si>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</si>
  <si>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</si>
  <si>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</si>
  <si>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</si>
  <si>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</si>
  <si>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</si>
  <si>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</si>
  <si>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</si>
  <si>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</si>
  <si>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</si>
  <si>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</si>
  <si>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</si>
  <si>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</si>
  <si>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</si>
  <si>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</si>
  <si>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</si>
  <si>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</si>
  <si>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</si>
  <si>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</si>
  <si>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</si>
  <si>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</si>
  <si>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</si>
  <si>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</si>
  <si>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</si>
  <si>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</si>
  <si>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</si>
  <si>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</si>
  <si>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</si>
  <si>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</si>
  <si>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</si>
  <si>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</si>
  <si>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</si>
  <si>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</si>
  <si>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</si>
  <si>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</si>
  <si>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</si>
  <si>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</si>
  <si>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</si>
  <si>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</si>
  <si>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</si>
  <si>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</si>
  <si>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</si>
  <si>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</si>
  <si>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</si>
  <si>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</si>
  <si>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</si>
  <si>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</si>
  <si>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</si>
  <si>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</si>
  <si>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</si>
  <si>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</si>
  <si>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</si>
  <si>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</si>
  <si>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</si>
  <si>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</si>
  <si>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</si>
  <si>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</si>
  <si>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</si>
  <si>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</si>
  <si>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</si>
  <si>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</si>
  <si>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</si>
  <si>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</si>
  <si>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</si>
  <si>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</si>
  <si>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</si>
  <si>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</si>
  <si>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</si>
  <si>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</si>
  <si>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</si>
  <si>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</si>
  <si>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</si>
  <si>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</si>
  <si>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</si>
  <si>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</si>
  <si>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</si>
  <si>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</si>
  <si>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</si>
  <si>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</si>
  <si>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</si>
  <si>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</si>
  <si>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</si>
  <si>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</si>
  <si>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</si>
  <si>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</si>
  <si>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</si>
  <si>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</si>
  <si>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</si>
  <si>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</si>
  <si>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</si>
  <si>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</si>
  <si>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</si>
  <si>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</si>
  <si>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</si>
  <si>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</si>
  <si>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</si>
  <si>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</si>
  <si>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</si>
  <si>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</si>
  <si>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</si>
  <si>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</si>
  <si>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</si>
  <si>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</si>
  <si>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</si>
  <si>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</si>
  <si>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</si>
  <si>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</si>
  <si>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</si>
  <si>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</si>
  <si>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</si>
  <si>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</si>
  <si>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</si>
  <si>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</si>
  <si>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</si>
  <si>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</si>
  <si>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</si>
  <si>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</si>
  <si>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</si>
  <si>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</si>
  <si>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</si>
  <si>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</si>
  <si>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</si>
  <si>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</si>
  <si>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</si>
  <si>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</si>
  <si>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</si>
  <si>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</si>
  <si>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</si>
  <si>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</si>
  <si>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</si>
  <si>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</si>
  <si>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</si>
  <si>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</si>
  <si>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</si>
  <si>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</si>
  <si>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</si>
  <si>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</si>
  <si>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</si>
  <si>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</si>
  <si>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</si>
  <si>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</si>
  <si>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</si>
  <si>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</si>
  <si>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</si>
  <si>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</si>
  <si>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</si>
  <si>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</si>
  <si>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</si>
  <si>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</si>
  <si>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</si>
  <si>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</si>
  <si>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</si>
  <si>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</si>
  <si>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</si>
  <si>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</si>
  <si>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</si>
  <si>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</si>
  <si>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</si>
  <si>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</si>
  <si>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</si>
  <si>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</si>
  <si>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</si>
  <si>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</si>
  <si>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</si>
  <si>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</si>
  <si>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</si>
  <si>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</si>
  <si>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</si>
  <si>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</si>
  <si>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</si>
  <si>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</si>
  <si>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</si>
  <si>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</si>
  <si>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</si>
  <si>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</si>
  <si>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</si>
  <si>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</si>
  <si>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</si>
  <si>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</si>
  <si>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</si>
  <si>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</si>
  <si>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</si>
  <si>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</si>
  <si>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</si>
  <si>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</si>
  <si>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</si>
  <si>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</si>
  <si>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</si>
  <si>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</si>
  <si>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</si>
  <si>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</si>
  <si>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</si>
  <si>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</si>
  <si>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</si>
  <si>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</si>
  <si>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</si>
  <si>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</si>
  <si>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</si>
  <si>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</si>
  <si>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</si>
  <si>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</si>
  <si>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</si>
  <si>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</si>
  <si>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</si>
  <si>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</si>
  <si>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</si>
  <si>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</si>
  <si>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</si>
  <si>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</si>
  <si>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</si>
  <si>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</si>
  <si>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</si>
  <si>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</si>
  <si>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</si>
  <si>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</si>
  <si>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</si>
  <si>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</si>
  <si>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</si>
  <si>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</si>
  <si>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</si>
  <si>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</si>
  <si>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</si>
  <si>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</si>
  <si>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</si>
  <si>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</si>
  <si>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</si>
  <si>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</si>
  <si>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</si>
  <si>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</si>
  <si>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</si>
  <si>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</si>
  <si>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</si>
  <si>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</si>
  <si>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</si>
  <si>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</si>
  <si>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</si>
  <si>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</si>
  <si>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</si>
  <si>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</si>
  <si>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</si>
  <si>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</si>
  <si>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</si>
  <si>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</si>
  <si>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</si>
  <si>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</si>
  <si>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</si>
  <si>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</si>
  <si>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</si>
  <si>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</si>
  <si>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</si>
  <si>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</si>
  <si>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</si>
  <si>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</si>
  <si>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</si>
  <si>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</si>
  <si>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</si>
  <si>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</si>
  <si>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</si>
  <si>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</si>
  <si>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</si>
  <si>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</si>
  <si>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</si>
  <si>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</si>
  <si>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</si>
  <si>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</si>
  <si>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</si>
  <si>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</si>
  <si>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</si>
  <si>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</si>
  <si>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</si>
  <si>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</si>
  <si>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</si>
  <si>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</si>
  <si>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</si>
  <si>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</si>
  <si>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</si>
  <si>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</si>
  <si>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</si>
  <si>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</si>
  <si>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</si>
  <si>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</si>
  <si>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</si>
  <si>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</si>
  <si>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</si>
  <si>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</si>
  <si>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</si>
  <si>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</si>
  <si>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</si>
  <si>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</si>
  <si>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</si>
  <si>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</si>
  <si>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</si>
  <si>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</si>
  <si>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</si>
  <si>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</si>
  <si>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</si>
  <si>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</si>
  <si>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</si>
  <si>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</si>
  <si>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</si>
  <si>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</si>
  <si>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</si>
  <si>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</si>
  <si>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</si>
  <si>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</si>
  <si>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</si>
  <si>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</si>
  <si>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</si>
  <si>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</si>
  <si>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</si>
  <si>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</si>
  <si>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</si>
  <si>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</si>
  <si>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</si>
  <si>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</si>
  <si>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</si>
  <si>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</si>
  <si>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</si>
  <si>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</si>
  <si>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</si>
  <si>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</si>
  <si>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</si>
  <si>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</si>
  <si>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</si>
  <si>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</si>
  <si>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</si>
  <si>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</si>
  <si>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</si>
  <si>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</si>
  <si>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</si>
  <si>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</si>
  <si>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</si>
  <si>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</si>
  <si>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</si>
  <si>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</si>
  <si>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</si>
  <si>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</si>
  <si>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</si>
  <si>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</si>
  <si>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</si>
  <si>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</si>
  <si>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</si>
  <si>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</si>
  <si>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</si>
  <si>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</si>
  <si>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</si>
  <si>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</si>
  <si>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</si>
  <si>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</si>
  <si>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</si>
  <si>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</si>
  <si>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</si>
  <si>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</si>
  <si>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</si>
  <si>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</si>
  <si>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</si>
  <si>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</si>
  <si>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</si>
  <si>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</si>
  <si>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</si>
  <si>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</si>
  <si>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</si>
  <si>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</si>
  <si>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</si>
  <si>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</si>
  <si>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</si>
  <si>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</si>
  <si>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</si>
  <si>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</si>
  <si>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</si>
  <si>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</si>
  <si>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</si>
  <si>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</si>
  <si>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</si>
  <si>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</si>
  <si>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</si>
  <si>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</si>
  <si>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</si>
  <si>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</si>
  <si>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</si>
  <si>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</si>
  <si>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</si>
  <si>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</si>
  <si>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</si>
  <si>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</si>
  <si>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</si>
  <si>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</si>
  <si>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</si>
  <si>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</si>
  <si>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</si>
  <si>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</si>
  <si>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</si>
  <si>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</si>
  <si>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</si>
  <si>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</si>
  <si>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</si>
  <si>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</si>
  <si>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</si>
  <si>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</si>
  <si>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</si>
  <si>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</si>
  <si>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</si>
  <si>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</si>
  <si>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</si>
  <si>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</si>
  <si>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</si>
  <si>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</si>
  <si>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</si>
  <si>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</si>
  <si>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</si>
  <si>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</si>
  <si>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</si>
  <si>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</si>
  <si>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</si>
  <si>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</si>
  <si>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</si>
  <si>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</si>
  <si>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</si>
  <si>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</si>
  <si>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</si>
  <si>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</si>
  <si>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</si>
  <si>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</si>
  <si>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</si>
  <si>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</si>
  <si>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</si>
  <si>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</si>
  <si>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</si>
  <si>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</si>
  <si>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</si>
  <si>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</si>
  <si>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</si>
  <si>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</si>
  <si>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</si>
  <si>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</si>
  <si>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</si>
  <si>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</si>
  <si>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</si>
  <si>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</si>
  <si>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</si>
  <si>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</si>
  <si>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</si>
  <si>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</si>
  <si>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</si>
  <si>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</si>
  <si>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</si>
  <si>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</si>
  <si>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</si>
  <si>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</si>
  <si>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</si>
  <si>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</si>
  <si>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</si>
  <si>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</si>
  <si>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</si>
  <si>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</si>
  <si>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</si>
  <si>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</si>
  <si>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</si>
  <si>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</si>
  <si>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</si>
  <si>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</si>
  <si>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</si>
  <si>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</si>
  <si>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</si>
  <si>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</si>
  <si>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</si>
  <si>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</si>
  <si>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</si>
  <si>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</si>
  <si>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</si>
  <si>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</si>
  <si>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</si>
  <si>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</si>
  <si>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</si>
  <si>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</si>
  <si>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</si>
  <si>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</si>
  <si>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</si>
  <si>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</si>
  <si>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</si>
  <si>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</si>
  <si>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</si>
  <si>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</si>
  <si>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</si>
  <si>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</si>
  <si>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</si>
  <si>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</si>
  <si>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</si>
  <si>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</si>
  <si>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</si>
  <si>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</si>
  <si>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</si>
  <si>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</si>
  <si>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</si>
  <si>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</si>
  <si>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</si>
  <si>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</si>
  <si>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</si>
  <si>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</si>
  <si>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</si>
  <si>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</si>
  <si>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</si>
  <si>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</si>
  <si>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</si>
  <si>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</si>
  <si>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</si>
  <si>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</si>
  <si>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</si>
  <si>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</si>
  <si>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</si>
  <si>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</si>
  <si>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</si>
  <si>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</si>
  <si>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</si>
  <si>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</si>
  <si>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</si>
  <si>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</si>
  <si>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</si>
  <si>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</si>
  <si>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</si>
  <si>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</si>
  <si>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</si>
  <si>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</si>
  <si>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</si>
  <si>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</si>
  <si>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</si>
  <si>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</si>
  <si>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</si>
  <si>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</si>
  <si>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</si>
  <si>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</si>
  <si>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</si>
  <si>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</si>
  <si>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</si>
  <si>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</si>
  <si>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</si>
  <si>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</si>
  <si>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</si>
  <si>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</si>
  <si>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</si>
  <si>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</si>
  <si>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</si>
  <si>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</si>
  <si>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</si>
  <si>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</si>
  <si>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</si>
  <si>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</si>
  <si>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</si>
  <si>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</si>
  <si>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</si>
  <si>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</si>
  <si>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</si>
  <si>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</si>
  <si>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</si>
  <si>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</si>
  <si>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</si>
  <si>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</si>
  <si>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</si>
  <si>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</si>
  <si>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</si>
  <si>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</si>
  <si>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</si>
  <si>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</si>
  <si>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</si>
  <si>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</si>
  <si>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</si>
  <si>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</si>
  <si>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</si>
  <si>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</si>
  <si>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</si>
  <si>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</si>
  <si>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</si>
  <si>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</si>
  <si>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</si>
  <si>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</si>
  <si>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</si>
  <si>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</si>
  <si>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</si>
  <si>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</si>
  <si>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</si>
  <si>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</si>
  <si>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</si>
  <si>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</si>
  <si>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</si>
  <si>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</si>
  <si>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</si>
  <si>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</si>
  <si>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</si>
  <si>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</si>
  <si>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</si>
  <si>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</si>
  <si>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</si>
  <si>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</si>
  <si>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</si>
  <si>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</si>
  <si>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</si>
  <si>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</si>
  <si>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</si>
  <si>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</si>
  <si>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</si>
  <si>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</si>
  <si>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</si>
  <si>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</si>
  <si>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</si>
  <si>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</si>
  <si>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</si>
  <si>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</si>
  <si>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</si>
  <si>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</si>
  <si>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</si>
  <si>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</si>
  <si>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</si>
  <si>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</si>
  <si>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</si>
  <si>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</si>
  <si>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</si>
  <si>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</si>
  <si>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</si>
  <si>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</si>
  <si>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</si>
  <si>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</si>
  <si>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</si>
  <si>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</si>
  <si>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</si>
  <si>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</si>
  <si>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</si>
  <si>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</si>
  <si>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</si>
  <si>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</si>
  <si>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</si>
  <si>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</si>
  <si>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</si>
  <si>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</si>
  <si>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</si>
  <si>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</si>
  <si>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</si>
  <si>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</si>
  <si>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</si>
  <si>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</si>
  <si>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</si>
  <si>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</si>
  <si>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</si>
  <si>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</si>
  <si>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</si>
  <si>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</si>
  <si>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</si>
  <si>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</si>
  <si>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</si>
  <si>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</si>
  <si>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</si>
  <si>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</si>
  <si>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</si>
  <si>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</si>
  <si>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</si>
  <si>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</si>
  <si>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</si>
  <si>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</si>
  <si>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</si>
  <si>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</si>
  <si>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</si>
  <si>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</si>
  <si>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</si>
  <si>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</si>
  <si>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</si>
  <si>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</si>
  <si>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</si>
  <si>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</si>
  <si>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</si>
  <si>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</si>
  <si>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</si>
  <si>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</si>
  <si>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</si>
  <si>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</si>
  <si>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</si>
  <si>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</si>
  <si>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</si>
  <si>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</si>
  <si>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</si>
  <si>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</si>
  <si>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</si>
  <si>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</si>
  <si>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</si>
  <si>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</si>
  <si>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</si>
  <si>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</si>
  <si>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</si>
  <si>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</si>
  <si>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</si>
  <si>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</si>
  <si>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</si>
  <si>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</si>
  <si>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</si>
  <si>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</si>
  <si>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</si>
  <si>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</si>
  <si>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</si>
  <si>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</si>
  <si>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</si>
  <si>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</si>
  <si>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</si>
  <si>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</si>
  <si>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</si>
  <si>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</si>
  <si>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</si>
  <si>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</si>
  <si>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</si>
  <si>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</si>
  <si>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</si>
  <si>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</si>
  <si>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</si>
  <si>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</si>
  <si>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</si>
  <si>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</si>
  <si>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</si>
  <si>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</si>
  <si>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</si>
  <si>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</si>
  <si>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</si>
  <si>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</si>
  <si>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</si>
  <si>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</si>
  <si>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</si>
  <si>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</si>
  <si>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</si>
  <si>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</si>
  <si>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</si>
  <si>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</si>
  <si>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</si>
  <si>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</si>
  <si>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</si>
  <si>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</si>
  <si>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</si>
  <si>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</si>
  <si>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</si>
  <si>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</si>
  <si>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</si>
  <si>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</si>
  <si>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</si>
  <si>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</si>
  <si>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</si>
  <si>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</si>
  <si>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</si>
  <si>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</si>
  <si>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</si>
  <si>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</si>
  <si>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</si>
  <si>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</si>
  <si>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</si>
  <si>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</si>
  <si>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</si>
  <si>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</si>
  <si>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</si>
  <si>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</si>
  <si>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</si>
  <si>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</si>
  <si>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</si>
  <si>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</si>
  <si>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</si>
  <si>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</si>
  <si>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</si>
  <si>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</si>
  <si>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</si>
  <si>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</si>
  <si>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</si>
  <si>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</si>
  <si>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</si>
  <si>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</si>
  <si>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</si>
  <si>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</si>
  <si>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</si>
  <si>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</si>
  <si>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</si>
  <si>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</si>
  <si>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</si>
  <si>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</si>
  <si>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</si>
  <si>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</si>
  <si>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</si>
  <si>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</si>
  <si>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</si>
  <si>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</si>
  <si>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</si>
  <si>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</si>
  <si>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</si>
  <si>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</si>
  <si>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</si>
  <si>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</si>
  <si>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</si>
  <si>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</si>
  <si>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</si>
  <si>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</si>
  <si>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</si>
  <si>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</si>
  <si>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</si>
  <si>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</si>
  <si>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</si>
  <si>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</si>
  <si>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</si>
  <si>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</si>
  <si>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</si>
  <si>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</si>
  <si>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</si>
  <si>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</si>
  <si>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</si>
  <si>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</si>
  <si>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</si>
  <si>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</si>
  <si>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</si>
  <si>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</si>
  <si>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</si>
  <si>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</si>
  <si>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</si>
  <si>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</si>
  <si>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</si>
  <si>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</si>
  <si>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</si>
  <si>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</si>
  <si>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</si>
  <si>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</si>
  <si>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</si>
  <si>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</si>
  <si>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</si>
  <si>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</si>
  <si>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</si>
  <si>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</si>
  <si>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</si>
  <si>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</si>
  <si>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</si>
  <si>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</si>
  <si>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</si>
  <si>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</si>
  <si>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</si>
  <si>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</si>
  <si>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</si>
  <si>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</si>
  <si>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</si>
  <si>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</si>
  <si>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</si>
  <si>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</si>
  <si>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</si>
  <si>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</si>
  <si>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</si>
  <si>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</si>
  <si>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</si>
  <si>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</si>
  <si>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</si>
  <si>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</si>
  <si>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</si>
  <si>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</si>
  <si>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</si>
  <si>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</si>
  <si>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</si>
  <si>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</si>
  <si>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</si>
  <si>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</si>
  <si>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</si>
  <si>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</si>
  <si>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</si>
  <si>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</si>
  <si>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</si>
  <si>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</si>
  <si>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</si>
  <si>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</si>
  <si>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</si>
  <si>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</si>
  <si>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</si>
  <si>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</si>
  <si>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</si>
  <si>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</si>
  <si>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</si>
  <si>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</si>
  <si>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</si>
  <si>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</si>
  <si>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</si>
  <si>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</si>
  <si>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</si>
  <si>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</si>
  <si>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</si>
  <si>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</si>
  <si>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</si>
  <si>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</si>
  <si>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</si>
  <si>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</si>
  <si>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</si>
  <si>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</si>
  <si>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</si>
  <si>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</si>
  <si>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</si>
  <si>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</si>
  <si>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</si>
  <si>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</si>
  <si>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</si>
  <si>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</si>
  <si>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</si>
  <si>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</si>
  <si>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</si>
  <si>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</si>
  <si>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</si>
  <si>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</si>
  <si>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</si>
  <si>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</si>
  <si>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</si>
  <si>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</si>
  <si>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</si>
  <si>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</si>
  <si>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</si>
  <si>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</si>
  <si>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</si>
  <si>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</si>
  <si>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</si>
  <si>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</si>
  <si>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</si>
  <si>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</si>
  <si>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</si>
  <si>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</si>
  <si>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</si>
  <si>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</si>
  <si>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</si>
  <si>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</si>
  <si>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</si>
  <si>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</si>
  <si>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</si>
  <si>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</si>
  <si>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</si>
  <si>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</si>
  <si>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</si>
  <si>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</si>
  <si>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</si>
  <si>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</si>
  <si>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</si>
  <si>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</si>
  <si>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</si>
  <si>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</si>
  <si>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</si>
  <si>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</si>
  <si>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</si>
  <si>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</si>
  <si>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</si>
  <si>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</si>
  <si>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</si>
  <si>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</si>
  <si>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</si>
  <si>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</si>
  <si>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</si>
  <si>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</si>
  <si>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</si>
  <si>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</si>
  <si>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</si>
  <si>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</si>
  <si>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</si>
  <si>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</si>
  <si>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</si>
  <si>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</si>
  <si>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</si>
  <si>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</si>
  <si>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</si>
  <si>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</si>
  <si>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</si>
  <si>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</si>
  <si>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</si>
  <si>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</si>
  <si>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</si>
  <si>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</si>
  <si>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</si>
  <si>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</si>
  <si>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</si>
  <si>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</si>
  <si>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</si>
  <si>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</si>
  <si>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</si>
  <si>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</si>
  <si>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</si>
  <si>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</si>
  <si>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</si>
  <si>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</si>
  <si>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</si>
  <si>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</si>
  <si>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</si>
  <si>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</si>
  <si>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</si>
  <si>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</si>
  <si>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</si>
  <si>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</si>
  <si>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</si>
  <si>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</si>
  <si>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</si>
  <si>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</si>
  <si>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</si>
  <si>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</si>
  <si>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</si>
  <si>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</si>
  <si>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</si>
  <si>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</si>
  <si>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</si>
  <si>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</si>
  <si>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</si>
  <si>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</si>
  <si>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</si>
  <si>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</si>
  <si>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</si>
  <si>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</si>
  <si>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</si>
  <si>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</si>
  <si>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</si>
  <si>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</si>
  <si>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</si>
  <si>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</si>
  <si>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</si>
  <si>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</si>
  <si>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</si>
  <si>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</si>
  <si>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</si>
  <si>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</si>
  <si>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</si>
  <si>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</si>
  <si>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</si>
  <si>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</si>
  <si>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</si>
  <si>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</si>
  <si>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</si>
  <si>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</si>
  <si>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</si>
  <si>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</si>
  <si>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</si>
  <si>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</si>
  <si>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</si>
  <si>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</si>
  <si>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</si>
  <si>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</si>
  <si>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</si>
  <si>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</si>
  <si>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</si>
  <si>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</si>
  <si>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</si>
  <si>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</si>
  <si>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</si>
  <si>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</si>
  <si>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</si>
  <si>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</si>
  <si>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</si>
  <si>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</si>
  <si>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</si>
  <si>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</si>
  <si>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</si>
  <si>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</si>
  <si>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</si>
  <si>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</si>
  <si>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</si>
  <si>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</si>
  <si>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</si>
  <si>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</si>
  <si>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</si>
  <si>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</si>
  <si>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</si>
  <si>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</si>
  <si>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</si>
  <si>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</si>
  <si>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</si>
  <si>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</si>
  <si>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</si>
  <si>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</si>
  <si>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</si>
  <si>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</si>
  <si>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</si>
  <si>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</si>
  <si>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</si>
  <si>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</si>
  <si>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</si>
  <si>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</si>
  <si>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</si>
  <si>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</si>
  <si>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</si>
  <si>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</si>
  <si>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</si>
  <si>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</si>
  <si>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</si>
  <si>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</si>
  <si>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</si>
  <si>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</si>
  <si>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</si>
  <si>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</si>
  <si>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</si>
  <si>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</si>
  <si>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</si>
  <si>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</si>
  <si>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</si>
  <si>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</si>
  <si>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</si>
  <si>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</si>
  <si>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</si>
  <si>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</si>
  <si>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</si>
  <si>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</si>
  <si>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</si>
  <si>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</si>
  <si>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</si>
  <si>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</si>
  <si>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</si>
  <si>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</si>
  <si>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</si>
  <si>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</si>
  <si>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</si>
  <si>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</si>
  <si>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</si>
  <si>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</si>
  <si>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</si>
  <si>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</si>
  <si>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</si>
  <si>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</si>
  <si>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</si>
  <si>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</si>
  <si>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</si>
  <si>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</si>
  <si>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</si>
  <si>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</si>
  <si>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</si>
  <si>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</si>
  <si>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</si>
  <si>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</si>
  <si>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</si>
  <si>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</si>
  <si>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</si>
  <si>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</si>
  <si>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</si>
  <si>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</si>
  <si>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</si>
  <si>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</si>
  <si>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</si>
  <si>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</si>
  <si>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</si>
  <si>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</si>
  <si>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</si>
  <si>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</si>
  <si>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</si>
  <si>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</si>
  <si>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</si>
  <si>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</si>
  <si>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</si>
  <si>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</si>
  <si>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</si>
  <si>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</si>
  <si>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</si>
  <si>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</si>
  <si>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</si>
  <si>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</si>
  <si>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</si>
  <si>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</si>
  <si>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</si>
  <si>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</si>
  <si>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</si>
  <si>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</si>
  <si>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</si>
  <si>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</si>
  <si>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</si>
  <si>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</si>
  <si>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</si>
  <si>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</si>
  <si>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</si>
  <si>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</si>
  <si>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</si>
  <si>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</si>
  <si>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</si>
  <si>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</si>
  <si>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</si>
  <si>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</si>
  <si>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</si>
  <si>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</si>
  <si>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</si>
  <si>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</si>
  <si>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</si>
  <si>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</si>
  <si>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</si>
  <si>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</si>
  <si>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</si>
  <si>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</si>
  <si>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</si>
  <si>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</si>
  <si>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</si>
  <si>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</si>
  <si>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</si>
  <si>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</si>
  <si>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</si>
  <si>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</si>
  <si>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</si>
  <si>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</si>
  <si>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</si>
  <si>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</si>
  <si>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</si>
  <si>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</si>
  <si>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</si>
  <si>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</si>
  <si>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</si>
  <si>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</si>
  <si>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</si>
  <si>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</si>
  <si>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</si>
  <si>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</si>
  <si>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</si>
  <si>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</si>
  <si>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</si>
  <si>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</si>
  <si>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</si>
  <si>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</si>
  <si>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</si>
  <si>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</si>
  <si>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</si>
  <si>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</si>
  <si>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</si>
  <si>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</si>
  <si>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</si>
  <si>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</si>
  <si>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</si>
  <si>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</si>
  <si>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</si>
  <si>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</si>
  <si>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</si>
  <si>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</si>
  <si>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</si>
  <si>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</si>
  <si>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</si>
  <si>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</si>
  <si>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</si>
  <si>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</si>
  <si>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</si>
  <si>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</si>
  <si>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</si>
  <si>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</si>
  <si>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</si>
  <si>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</si>
  <si>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</si>
  <si>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</si>
  <si>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</si>
  <si>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</si>
  <si>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</si>
  <si>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</si>
  <si>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</si>
  <si>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</si>
  <si>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</si>
  <si>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</si>
  <si>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</si>
  <si>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</si>
  <si>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</si>
  <si>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</si>
  <si>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</si>
  <si>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</si>
  <si>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</si>
  <si>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</si>
  <si>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</si>
  <si>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</si>
  <si>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</si>
  <si>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</si>
  <si>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</si>
  <si>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</si>
  <si>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</si>
  <si>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</si>
  <si>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</si>
  <si>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</si>
  <si>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</si>
  <si>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</si>
  <si>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</si>
  <si>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</si>
  <si>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</si>
  <si>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</si>
  <si>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</si>
  <si>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</si>
  <si>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</si>
  <si>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</si>
  <si>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</si>
  <si>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</si>
  <si>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</si>
  <si>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</si>
  <si>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</si>
  <si>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</si>
  <si>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</si>
  <si>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</si>
  <si>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</si>
  <si>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</si>
  <si>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</si>
  <si>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</si>
  <si>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</si>
  <si>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</si>
  <si>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</si>
  <si>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</si>
  <si>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</si>
  <si>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</si>
  <si>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</si>
  <si>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</si>
  <si>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</si>
  <si>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</si>
  <si>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</si>
  <si>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</si>
  <si>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</si>
  <si>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</si>
  <si>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</si>
  <si>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</si>
  <si>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</si>
  <si>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</si>
  <si>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</si>
  <si>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</si>
  <si>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</si>
  <si>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</si>
  <si>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</si>
  <si>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</si>
  <si>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</si>
  <si>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</si>
  <si>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</si>
  <si>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</si>
  <si>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</si>
  <si>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</si>
  <si>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</si>
  <si>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</si>
  <si>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</si>
  <si>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</si>
  <si>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</si>
  <si>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</si>
  <si>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</si>
  <si>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</si>
  <si>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</si>
  <si>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</si>
  <si>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</si>
  <si>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</si>
  <si>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</si>
  <si>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</si>
  <si>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</si>
  <si>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</si>
  <si>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</si>
  <si>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</si>
  <si>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</si>
  <si>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</si>
  <si>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</si>
  <si>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</si>
  <si>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</si>
  <si>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</si>
  <si>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</si>
  <si>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</si>
  <si>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</si>
  <si>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</si>
  <si>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</si>
  <si>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</si>
  <si>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</si>
  <si>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</si>
  <si>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</si>
  <si>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</si>
  <si>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</si>
  <si>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</si>
  <si>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</si>
  <si>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</si>
  <si>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</si>
  <si>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</si>
  <si>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</si>
  <si>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</si>
  <si>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</si>
  <si>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</si>
  <si>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</si>
  <si>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</si>
  <si>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</si>
  <si>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</si>
  <si>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</si>
  <si>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</si>
  <si>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</si>
  <si>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</si>
  <si>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</si>
  <si>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</si>
  <si>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</si>
  <si>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</si>
  <si>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</si>
  <si>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</si>
  <si>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</si>
  <si>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</si>
  <si>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</si>
  <si>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</si>
  <si>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</si>
  <si>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</si>
  <si>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</si>
  <si>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</si>
  <si>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</si>
  <si>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</si>
  <si>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</si>
  <si>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</si>
  <si>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</si>
  <si>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</si>
  <si>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</si>
  <si>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</si>
  <si>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</si>
  <si>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</si>
  <si>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</si>
  <si>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</si>
  <si>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</si>
  <si>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</si>
  <si>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</si>
  <si>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</si>
  <si>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</si>
  <si>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</si>
  <si>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</si>
  <si>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</si>
  <si>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</si>
  <si>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</si>
  <si>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</si>
  <si>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</si>
  <si>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</si>
  <si>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</si>
  <si>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</si>
  <si>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</si>
  <si>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</si>
  <si>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</si>
  <si>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</si>
  <si>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</si>
  <si>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</si>
  <si>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</si>
  <si>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</si>
  <si>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</si>
  <si>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</si>
  <si>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</si>
  <si>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</si>
  <si>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</si>
  <si>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</si>
  <si>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</si>
  <si>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</si>
  <si>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</si>
  <si>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</si>
  <si>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</si>
  <si>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</si>
  <si>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</si>
  <si>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</si>
  <si>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</si>
  <si>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</si>
  <si>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</si>
  <si>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</si>
  <si>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</si>
  <si>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</si>
  <si>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</si>
  <si>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</si>
  <si>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</si>
  <si>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</si>
  <si>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</si>
  <si>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</si>
  <si>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</si>
  <si>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</si>
  <si>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</si>
  <si>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</si>
  <si>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</si>
  <si>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</si>
  <si>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</si>
  <si>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</si>
  <si>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</si>
  <si>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</si>
  <si>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</si>
  <si>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</si>
  <si>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</si>
  <si>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</si>
  <si>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</si>
  <si>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</si>
  <si>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</si>
  <si>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</si>
  <si>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</si>
  <si>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</si>
  <si>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</si>
  <si>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</si>
  <si>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</si>
  <si>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</si>
  <si>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</si>
  <si>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</si>
  <si>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</si>
  <si>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</si>
  <si>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</si>
  <si>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</si>
  <si>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</si>
  <si>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</si>
  <si>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</si>
  <si>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</si>
  <si>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</si>
  <si>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</si>
  <si>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</si>
  <si>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</si>
  <si>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</si>
  <si>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</si>
  <si>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</si>
  <si>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</si>
  <si>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</si>
  <si>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</si>
  <si>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</si>
  <si>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</si>
  <si>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</si>
  <si>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</si>
  <si>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</si>
  <si>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</si>
  <si>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</si>
  <si>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</si>
  <si>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</si>
  <si>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</si>
  <si>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</si>
  <si>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</si>
  <si>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</si>
  <si>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</si>
  <si>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</si>
  <si>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</si>
  <si>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</si>
  <si>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</si>
  <si>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</si>
  <si>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</si>
  <si>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</si>
  <si>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</si>
  <si>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</si>
  <si>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</si>
  <si>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</si>
  <si>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</si>
  <si>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</si>
  <si>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</si>
  <si>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</si>
  <si>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</si>
  <si>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</si>
  <si>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</si>
  <si>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</si>
  <si>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</si>
  <si>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</si>
  <si>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</si>
  <si>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</si>
  <si>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</si>
  <si>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</si>
  <si>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</si>
  <si>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</si>
  <si>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</si>
  <si>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</si>
  <si>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</si>
  <si>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</si>
  <si>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</si>
  <si>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</si>
  <si>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</si>
  <si>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</si>
  <si>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</si>
  <si>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</si>
  <si>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</si>
  <si>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</si>
  <si>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</si>
  <si>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</si>
  <si>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</si>
  <si>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</si>
  <si>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</si>
  <si>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</si>
  <si>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</si>
  <si>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</si>
  <si>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</si>
  <si>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</si>
  <si>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</si>
  <si>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</si>
  <si>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</si>
  <si>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</si>
  <si>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</si>
  <si>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</si>
  <si>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</si>
  <si>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</si>
  <si>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</si>
  <si>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</si>
  <si>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</si>
  <si>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</si>
  <si>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</si>
  <si>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</si>
  <si>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</si>
  <si>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</si>
  <si>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</si>
  <si>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</si>
  <si>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</si>
  <si>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</si>
  <si>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</si>
  <si>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</si>
  <si>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</si>
  <si>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</si>
  <si>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</si>
  <si>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</si>
  <si>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</si>
  <si>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</si>
  <si>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</si>
  <si>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</si>
  <si>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</si>
  <si>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</si>
  <si>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</si>
  <si>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</si>
  <si>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</si>
  <si>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</si>
  <si>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</si>
  <si>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</si>
  <si>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</si>
  <si>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</si>
  <si>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</si>
  <si>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</si>
  <si>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</si>
  <si>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</si>
  <si>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</si>
  <si>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</si>
  <si>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</si>
  <si>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</si>
  <si>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</si>
  <si>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</si>
  <si>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</si>
  <si>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</si>
  <si>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</si>
  <si>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</si>
  <si>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</si>
  <si>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</si>
  <si>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</si>
  <si>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</si>
  <si>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</si>
  <si>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</si>
  <si>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</si>
  <si>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</si>
  <si>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</si>
  <si>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</si>
  <si>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</si>
  <si>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</si>
  <si>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</si>
  <si>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</si>
  <si>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</si>
  <si>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</si>
  <si>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</si>
  <si>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</si>
  <si>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</si>
  <si>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</si>
  <si>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</si>
  <si>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</si>
  <si>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</si>
  <si>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</si>
  <si>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</si>
  <si>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</si>
  <si>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</si>
  <si>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</si>
  <si>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</si>
  <si>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</si>
  <si>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</si>
  <si>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</si>
  <si>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</si>
  <si>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</si>
  <si>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</si>
  <si>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</si>
  <si>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</si>
  <si>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</si>
  <si>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</si>
  <si>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</si>
  <si>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</si>
  <si>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</si>
  <si>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</si>
  <si>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</si>
  <si>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</si>
  <si>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</si>
  <si>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</si>
  <si>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</si>
  <si>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</si>
  <si>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</si>
  <si>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</si>
  <si>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</si>
  <si>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</si>
  <si>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</si>
  <si>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</si>
  <si>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</si>
  <si>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</si>
  <si>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</si>
  <si>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</si>
  <si>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</si>
  <si>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</si>
  <si>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</si>
  <si>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</si>
  <si>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</si>
  <si>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</si>
  <si>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</si>
  <si>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</si>
  <si>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</si>
  <si>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</si>
  <si>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</si>
  <si>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</si>
  <si>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</si>
  <si>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</si>
  <si>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</si>
  <si>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</si>
  <si>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</si>
  <si>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</si>
  <si>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</si>
  <si>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</si>
  <si>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</si>
  <si>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</si>
  <si>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</si>
  <si>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</si>
  <si>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</si>
  <si>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</si>
  <si>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</si>
  <si>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</si>
  <si>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</si>
  <si>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</si>
  <si>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</si>
  <si>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</si>
  <si>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</si>
  <si>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</si>
  <si>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</si>
  <si>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</si>
  <si>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</si>
  <si>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</si>
  <si>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</si>
  <si>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</si>
  <si>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</si>
  <si>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</si>
  <si>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</si>
  <si>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</si>
  <si>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</si>
  <si>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</si>
  <si>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</si>
  <si>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</si>
  <si>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</si>
  <si>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</si>
  <si>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</si>
  <si>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</si>
  <si>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</si>
  <si>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</si>
  <si>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</si>
  <si>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</si>
  <si>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</si>
  <si>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</si>
  <si>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</si>
  <si>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</si>
  <si>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</si>
  <si>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</si>
  <si>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</si>
  <si>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</si>
  <si>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</si>
  <si>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</si>
  <si>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</si>
  <si>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</si>
  <si>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</si>
  <si>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</si>
  <si>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</si>
  <si>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</si>
  <si>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</si>
  <si>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</si>
  <si>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</si>
  <si>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</si>
  <si>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</si>
  <si>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</si>
  <si>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</si>
  <si>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</si>
  <si>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</si>
  <si>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</si>
  <si>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</si>
  <si>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</si>
  <si>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</si>
  <si>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</si>
  <si>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</si>
  <si>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</si>
  <si>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</si>
  <si>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</si>
  <si>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</si>
  <si>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</si>
  <si>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</si>
  <si>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</si>
  <si>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</si>
  <si>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</si>
  <si>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</si>
  <si>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</si>
  <si>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</si>
  <si>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</si>
  <si>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</si>
  <si>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</si>
  <si>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</si>
  <si>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</si>
  <si>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</si>
  <si>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</si>
  <si>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</si>
  <si>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</si>
  <si>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</si>
  <si>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</si>
  <si>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</si>
  <si>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</si>
  <si>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</si>
  <si>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</si>
  <si>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</si>
  <si>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</si>
  <si>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</si>
  <si>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</si>
  <si>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</si>
  <si>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</si>
  <si>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</si>
  <si>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</si>
  <si>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</si>
  <si>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</si>
  <si>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</si>
  <si>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</si>
  <si>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</si>
  <si>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</si>
  <si>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</si>
  <si>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</si>
  <si>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</si>
  <si>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</si>
  <si>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</si>
  <si>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</si>
  <si>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</si>
  <si>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</si>
  <si>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</si>
  <si>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</si>
  <si>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</si>
  <si>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</si>
  <si>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</si>
  <si>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</si>
  <si>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</si>
  <si>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</si>
  <si>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</si>
  <si>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</si>
  <si>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</si>
  <si>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</si>
  <si>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</si>
  <si>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</si>
  <si>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</si>
  <si>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</si>
  <si>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</si>
  <si>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</si>
  <si>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</si>
  <si>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</si>
  <si>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</si>
  <si>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</si>
  <si>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</si>
  <si>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</si>
  <si>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</si>
  <si>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</si>
  <si>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</si>
  <si>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</si>
  <si>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</si>
  <si>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</si>
  <si>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</si>
  <si>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</si>
  <si>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</si>
  <si>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</si>
  <si>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</si>
  <si>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</si>
  <si>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</si>
  <si>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</si>
  <si>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</si>
  <si>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</si>
  <si>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</si>
  <si>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</si>
  <si>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</si>
  <si>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</si>
  <si>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</si>
  <si>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</si>
  <si>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</si>
  <si>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</si>
  <si>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</si>
  <si>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</si>
  <si>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</si>
  <si>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</si>
  <si>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</si>
  <si>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</si>
  <si>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</si>
  <si>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</si>
  <si>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</si>
  <si>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</si>
  <si>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</si>
  <si>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</si>
  <si>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</si>
  <si>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</si>
  <si>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</si>
  <si>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</si>
  <si>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</si>
  <si>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</si>
  <si>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</si>
  <si>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</si>
  <si>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</si>
  <si>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</si>
  <si>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</si>
  <si>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</si>
  <si>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</si>
  <si>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</si>
  <si>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</si>
  <si>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</si>
  <si>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</si>
  <si>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</si>
  <si>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</si>
  <si>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</si>
  <si>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</si>
  <si>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</si>
  <si>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</si>
  <si>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</si>
  <si>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</si>
  <si>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</si>
  <si>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</si>
  <si>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</si>
  <si>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</si>
  <si>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</si>
  <si>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</si>
  <si>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</si>
  <si>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</si>
  <si>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</si>
  <si>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</si>
  <si>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</si>
  <si>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</si>
  <si>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</si>
  <si>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</si>
  <si>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</si>
  <si>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</si>
  <si>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</si>
  <si>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</si>
  <si>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</si>
  <si>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</si>
  <si>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</si>
  <si>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</si>
  <si>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</si>
  <si>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</si>
  <si>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</si>
  <si>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</si>
  <si>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</si>
  <si>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</si>
  <si>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</si>
  <si>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</si>
  <si>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</si>
  <si>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</si>
  <si>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</si>
  <si>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</si>
  <si>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</si>
  <si>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</si>
  <si>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</si>
  <si>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</si>
  <si>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</si>
  <si>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</si>
  <si>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</si>
  <si>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</si>
  <si>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</si>
  <si>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</si>
  <si>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</si>
  <si>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</si>
  <si>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</si>
  <si>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</si>
  <si>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</si>
  <si>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</si>
  <si>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</si>
  <si>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</si>
  <si>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</si>
  <si>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</si>
  <si>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</si>
  <si>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</si>
  <si>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</si>
  <si>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</si>
  <si>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</si>
  <si>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</si>
  <si>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</si>
  <si>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</si>
  <si>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</si>
  <si>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</si>
  <si>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</si>
  <si>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</si>
  <si>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</si>
  <si>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</si>
  <si>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</si>
  <si>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</si>
  <si>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</si>
  <si>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</si>
  <si>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</si>
  <si>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</si>
  <si>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</si>
  <si>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</si>
  <si>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</si>
  <si>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</si>
  <si>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</si>
  <si>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</si>
  <si>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</si>
  <si>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</si>
  <si>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</si>
  <si>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</si>
  <si>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</si>
  <si>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</si>
  <si>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</si>
  <si>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</si>
  <si>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</si>
  <si>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</si>
  <si>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</si>
  <si>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</si>
  <si>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</si>
  <si>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</si>
  <si>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</si>
  <si>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</si>
  <si>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</si>
  <si>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</si>
  <si>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</si>
  <si>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</si>
  <si>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</si>
  <si>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</si>
  <si>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</si>
  <si>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</si>
  <si>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</si>
  <si>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</si>
  <si>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</si>
  <si>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</si>
  <si>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</si>
  <si>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</si>
  <si>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</si>
  <si>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</si>
  <si>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</si>
  <si>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</si>
  <si>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</si>
  <si>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</si>
  <si>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</si>
  <si>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</si>
  <si>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</si>
  <si>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</si>
  <si>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</si>
  <si>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</si>
  <si>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</si>
  <si>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</si>
  <si>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</si>
  <si>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</si>
  <si>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</si>
  <si>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</si>
  <si>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</si>
  <si>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</si>
  <si>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</si>
  <si>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</si>
  <si>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</si>
  <si>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</si>
  <si>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</si>
  <si>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</si>
  <si>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</si>
  <si>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</si>
  <si>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</si>
  <si>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</si>
  <si>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</si>
  <si>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</si>
  <si>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</si>
  <si>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</si>
  <si>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</si>
  <si>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</si>
  <si>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</si>
  <si>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</si>
  <si>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</si>
  <si>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</si>
  <si>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</si>
  <si>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</si>
  <si>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</si>
  <si>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</si>
  <si>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</si>
  <si>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</si>
  <si>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</si>
  <si>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</si>
  <si>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</si>
  <si>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</si>
  <si>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</si>
  <si>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</si>
  <si>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</si>
  <si>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</si>
  <si>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</si>
  <si>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</si>
  <si>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</si>
  <si>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</si>
  <si>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</si>
  <si>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</si>
  <si>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</si>
  <si>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</si>
  <si>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</si>
  <si>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</si>
  <si>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</si>
  <si>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</si>
  <si>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</si>
  <si>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</si>
  <si>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</si>
  <si>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</si>
  <si>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</si>
  <si>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</si>
  <si>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</si>
  <si>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</si>
  <si>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</si>
  <si>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</si>
  <si>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</si>
  <si>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</si>
  <si>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</si>
  <si>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</si>
  <si>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</si>
  <si>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</si>
  <si>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</si>
  <si>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</si>
  <si>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</si>
  <si>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</si>
  <si>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</si>
  <si>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</si>
  <si>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</si>
  <si>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</si>
  <si>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</si>
  <si>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</si>
  <si>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</si>
  <si>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</si>
  <si>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</si>
  <si>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</si>
  <si>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</si>
  <si>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</si>
  <si>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</si>
  <si>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</si>
  <si>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</si>
  <si>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</si>
  <si>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</si>
  <si>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</si>
  <si>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</si>
  <si>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</si>
  <si>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</si>
  <si>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</si>
  <si>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</si>
  <si>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</si>
  <si>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</si>
  <si>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</si>
  <si>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</si>
  <si>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</si>
  <si>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</si>
  <si>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</si>
  <si>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</si>
  <si>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</si>
  <si>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</si>
  <si>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</si>
  <si>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</si>
  <si>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</si>
  <si>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</si>
  <si>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</si>
  <si>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</si>
  <si>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</si>
  <si>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</si>
  <si>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</si>
  <si>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</si>
  <si>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</si>
  <si>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</si>
  <si>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</si>
  <si>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</si>
  <si>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</si>
  <si>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</si>
  <si>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</si>
  <si>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</si>
  <si>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</si>
  <si>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</si>
  <si>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</si>
  <si>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</si>
  <si>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</si>
  <si>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</si>
  <si>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</si>
  <si>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</si>
  <si>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</si>
  <si>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</si>
  <si>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</si>
  <si>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</si>
  <si>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</si>
  <si>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</si>
  <si>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</si>
  <si>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</si>
  <si>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</si>
  <si>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</si>
  <si>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</si>
  <si>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</si>
  <si>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</si>
  <si>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</si>
  <si>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</si>
  <si>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</si>
  <si>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</si>
  <si>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</si>
  <si>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</si>
  <si>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</si>
  <si>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</si>
  <si>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</si>
  <si>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</si>
  <si>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</si>
  <si>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</si>
  <si>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</si>
  <si>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</si>
  <si>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</si>
  <si>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</si>
  <si>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</si>
  <si>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</si>
  <si>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</si>
  <si>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</si>
  <si>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</si>
  <si>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</si>
  <si>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</si>
  <si>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</si>
  <si>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</si>
  <si>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</si>
  <si>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</si>
  <si>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</si>
  <si>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</si>
  <si>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</si>
  <si>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</si>
  <si>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</si>
  <si>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</si>
  <si>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</si>
  <si>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</si>
  <si>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</si>
  <si>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</si>
  <si>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</si>
  <si>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</si>
  <si>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</si>
  <si>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</si>
  <si>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</si>
  <si>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</si>
  <si>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</si>
  <si>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</si>
  <si>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</si>
  <si>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</si>
  <si>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</si>
  <si>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</si>
  <si>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</si>
  <si>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</si>
  <si>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</si>
  <si>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</si>
  <si>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</si>
  <si>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</si>
  <si>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</si>
  <si>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</si>
  <si>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</si>
  <si>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</si>
  <si>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</si>
  <si>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</si>
  <si>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</si>
  <si>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</si>
  <si>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</si>
  <si>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</si>
  <si>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</si>
  <si>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</si>
  <si>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</si>
  <si>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</si>
  <si>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</si>
  <si>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</si>
  <si>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</si>
  <si>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</si>
  <si>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</si>
  <si>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</si>
  <si>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</si>
  <si>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</si>
  <si>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</si>
  <si>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</si>
  <si>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</si>
  <si>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</si>
  <si>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</si>
  <si>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</si>
  <si>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</si>
  <si>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</si>
  <si>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</si>
  <si>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</si>
  <si>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</si>
  <si>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</si>
  <si>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</si>
  <si>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</si>
  <si>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</si>
  <si>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</si>
  <si>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</si>
  <si>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</si>
  <si>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</si>
  <si>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</si>
  <si>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</si>
  <si>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</si>
  <si>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</si>
  <si>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</si>
  <si>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</si>
  <si>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</si>
  <si>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</si>
  <si>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</si>
  <si>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</si>
  <si>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</si>
  <si>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</si>
  <si>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</si>
  <si>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</si>
  <si>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</si>
  <si>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</si>
  <si>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</si>
  <si>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</si>
  <si>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</si>
  <si>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</si>
  <si>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</si>
  <si>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</si>
  <si>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</si>
  <si>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</si>
  <si>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</si>
  <si>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</si>
  <si>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</si>
  <si>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</si>
  <si>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</si>
  <si>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</si>
  <si>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</si>
  <si>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</si>
  <si>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</si>
  <si>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</si>
  <si>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</si>
  <si>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</si>
  <si>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</si>
  <si>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</si>
  <si>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</si>
  <si>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</si>
  <si>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</si>
  <si>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</si>
  <si>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</si>
  <si>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</si>
  <si>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</si>
  <si>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</si>
  <si>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</si>
  <si>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</si>
  <si>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</si>
  <si>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</si>
  <si>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</si>
  <si>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</si>
  <si>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</si>
  <si>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</si>
  <si>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</si>
  <si>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</si>
  <si>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</si>
  <si>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</si>
  <si>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</si>
  <si>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</si>
  <si>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</si>
  <si>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</si>
  <si>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</si>
  <si>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</si>
  <si>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</si>
  <si>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</si>
  <si>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</si>
  <si>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</si>
  <si>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</si>
  <si>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</si>
  <si>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</si>
  <si>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</si>
  <si>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</si>
  <si>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</si>
  <si>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</si>
  <si>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</si>
  <si>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</si>
  <si>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</si>
  <si>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</si>
  <si>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</si>
  <si>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</si>
  <si>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</si>
  <si>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</si>
  <si>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</si>
  <si>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</si>
  <si>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</si>
  <si>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</si>
  <si>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</si>
  <si>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</si>
  <si>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</si>
  <si>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</si>
  <si>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</si>
  <si>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</si>
  <si>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</si>
  <si>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</si>
  <si>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</si>
  <si>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</si>
  <si>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</si>
  <si>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</si>
  <si>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</si>
  <si>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</si>
  <si>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</si>
  <si>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</si>
  <si>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</si>
  <si>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</si>
  <si>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</si>
  <si>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</si>
  <si>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</si>
  <si>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</si>
  <si>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</si>
  <si>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</si>
  <si>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</si>
  <si>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</si>
  <si>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</si>
  <si>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</si>
  <si>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</si>
  <si>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</si>
  <si>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</si>
  <si>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</si>
  <si>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</si>
  <si>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</si>
  <si>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</si>
  <si>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</si>
  <si>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</si>
  <si>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</si>
  <si>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</si>
  <si>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</si>
  <si>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</si>
  <si>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</si>
  <si>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</si>
  <si>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</si>
  <si>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</si>
  <si>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</si>
  <si>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</si>
  <si>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</si>
  <si>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</si>
  <si>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</si>
  <si>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</si>
  <si>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</si>
  <si>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</si>
  <si>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</si>
  <si>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</si>
  <si>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</si>
  <si>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</si>
  <si>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</si>
  <si>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</si>
  <si>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</si>
  <si>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</si>
  <si>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</si>
  <si>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</si>
  <si>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</si>
  <si>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</si>
  <si>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</si>
  <si>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</si>
  <si>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</si>
  <si>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</si>
  <si>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</si>
  <si>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</si>
  <si>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</si>
  <si>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</si>
  <si>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</si>
  <si>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</si>
  <si>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</si>
  <si>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</si>
  <si>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</si>
  <si>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</si>
  <si>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</si>
  <si>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</si>
  <si>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</si>
  <si>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</si>
  <si>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</si>
  <si>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</si>
  <si>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</si>
  <si>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</si>
  <si>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</si>
  <si>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</si>
  <si>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</si>
  <si>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</si>
  <si>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</si>
  <si>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</si>
  <si>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</si>
  <si>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</si>
  <si>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</si>
  <si>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</si>
  <si>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</si>
  <si>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</si>
  <si>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</si>
  <si>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</si>
  <si>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</si>
  <si>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</si>
  <si>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</si>
  <si>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</si>
  <si>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</si>
  <si>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</si>
  <si>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</si>
  <si>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</si>
  <si>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</si>
  <si>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</si>
  <si>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</si>
  <si>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</si>
  <si>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</si>
  <si>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</si>
  <si>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</si>
  <si>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</si>
  <si>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</si>
  <si>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</si>
  <si>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</si>
  <si>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</si>
  <si>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</si>
  <si>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</si>
  <si>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</si>
  <si>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</si>
  <si>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</si>
  <si>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</si>
  <si>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</si>
  <si>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</si>
  <si>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</si>
  <si>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</si>
  <si>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</si>
  <si>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</si>
  <si>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</si>
  <si>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</si>
  <si>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</si>
  <si>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</si>
  <si>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</si>
  <si>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</si>
  <si>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</si>
  <si>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</si>
  <si>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</si>
  <si>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</si>
  <si>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</si>
  <si>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</si>
  <si>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</si>
  <si>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</si>
  <si>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</si>
  <si>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</si>
  <si>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</si>
  <si>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</si>
  <si>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</si>
  <si>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</si>
  <si>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</si>
  <si>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</si>
  <si>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</si>
  <si>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</si>
  <si>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</si>
  <si>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</si>
  <si>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</si>
  <si>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</si>
  <si>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</si>
  <si>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</si>
  <si>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</si>
  <si>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</si>
  <si>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</si>
  <si>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</si>
  <si>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</si>
  <si>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</si>
  <si>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</si>
  <si>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</si>
  <si>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</si>
  <si>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</si>
  <si>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</si>
  <si>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</si>
  <si>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</si>
  <si>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</si>
  <si>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</si>
  <si>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</si>
  <si>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</si>
  <si>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</si>
  <si>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</si>
  <si>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</si>
  <si>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</si>
  <si>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</si>
  <si>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</si>
  <si>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</si>
  <si>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</si>
  <si>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</si>
  <si>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</si>
  <si>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</si>
  <si>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</si>
  <si>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</si>
  <si>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</si>
  <si>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</si>
  <si>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</si>
  <si>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</si>
  <si>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</si>
  <si>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</si>
  <si>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</si>
  <si>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</si>
  <si>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</si>
  <si>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</si>
  <si>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</si>
  <si>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</si>
  <si>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</si>
  <si>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</si>
  <si>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</si>
  <si>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</si>
  <si>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</si>
  <si>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</si>
  <si>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</si>
  <si>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</si>
  <si>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</si>
  <si>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</si>
  <si>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</si>
  <si>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</si>
  <si>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</si>
  <si>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</si>
  <si>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</si>
  <si>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</si>
  <si>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</si>
  <si>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</si>
  <si>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</si>
  <si>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</si>
  <si>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</si>
  <si>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</si>
  <si>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</si>
  <si>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</si>
  <si>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</si>
  <si>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</si>
  <si>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</si>
  <si>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</si>
  <si>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</si>
  <si>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</si>
  <si>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</si>
  <si>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</si>
  <si>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</si>
  <si>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</si>
  <si>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</si>
  <si>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</si>
  <si>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</si>
  <si>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</si>
  <si>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</si>
  <si>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</si>
  <si>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</si>
  <si>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</si>
  <si>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</si>
  <si>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</si>
  <si>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</si>
  <si>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</si>
  <si>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</si>
  <si>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</si>
  <si>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</si>
  <si>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</si>
  <si>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</si>
  <si>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</si>
  <si>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</si>
  <si>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</si>
  <si>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</si>
  <si>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</si>
  <si>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</si>
  <si>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</si>
  <si>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</si>
  <si>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</si>
  <si>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</si>
  <si>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</si>
  <si>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</si>
  <si>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</si>
  <si>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</si>
  <si>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</si>
  <si>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</si>
  <si>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</si>
  <si>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</si>
  <si>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</si>
  <si>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</si>
  <si>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</si>
  <si>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</si>
  <si>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</si>
  <si>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</si>
  <si>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</si>
  <si>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</si>
  <si>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</si>
  <si>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</si>
  <si>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</si>
  <si>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</si>
  <si>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</si>
  <si>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</si>
  <si>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</si>
  <si>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</si>
  <si>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</si>
  <si>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</si>
  <si>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</si>
  <si>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</si>
  <si>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</si>
  <si>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</si>
  <si>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</si>
  <si>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</si>
  <si>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</si>
  <si>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</si>
  <si>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</si>
  <si>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</si>
  <si>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</si>
  <si>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</si>
  <si>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</si>
  <si>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</si>
  <si>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</si>
  <si>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</si>
  <si>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</si>
  <si>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</si>
  <si>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</si>
  <si>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</si>
  <si>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</si>
  <si>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</si>
  <si>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</si>
  <si>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</si>
  <si>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</si>
  <si>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</si>
  <si>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</si>
  <si>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</si>
  <si>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</si>
  <si>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</si>
  <si>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</si>
  <si>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</si>
  <si>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</si>
  <si>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</si>
  <si>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</si>
  <si>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</si>
  <si>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</si>
  <si>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</si>
  <si>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</si>
  <si>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</si>
  <si>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</si>
  <si>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</si>
  <si>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</si>
  <si>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</si>
  <si>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</si>
  <si>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</si>
  <si>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</si>
  <si>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</si>
  <si>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</si>
  <si>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</si>
  <si>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</si>
  <si>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</si>
  <si>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</si>
  <si>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</si>
  <si>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</si>
  <si>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</si>
  <si>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</si>
  <si>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</si>
  <si>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</si>
  <si>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</si>
  <si>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</si>
  <si>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</si>
  <si>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</si>
  <si>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</si>
  <si>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</si>
  <si>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</si>
  <si>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</si>
  <si>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</si>
  <si>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</si>
  <si>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</si>
  <si>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</si>
  <si>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</si>
  <si>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</si>
  <si>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</si>
  <si>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</si>
  <si>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</si>
  <si>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</si>
  <si>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</si>
  <si>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</si>
  <si>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</si>
  <si>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</si>
  <si>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</si>
  <si>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</si>
  <si>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</si>
  <si>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</si>
  <si>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</si>
  <si>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</si>
  <si>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</si>
  <si>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</si>
  <si>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</si>
  <si>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</si>
  <si>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</si>
  <si>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</si>
  <si>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</si>
  <si>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</si>
  <si>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</si>
  <si>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</si>
  <si>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</si>
  <si>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</si>
  <si>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</si>
  <si>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</si>
  <si>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</si>
  <si>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</si>
  <si>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</si>
  <si>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</si>
  <si>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</si>
  <si>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</si>
  <si>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</si>
  <si>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</si>
  <si>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</si>
  <si>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</si>
  <si>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</si>
  <si>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</si>
  <si>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</si>
  <si>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</si>
  <si>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</si>
  <si>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</si>
  <si>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</si>
  <si>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</si>
  <si>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</si>
  <si>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</si>
  <si>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</si>
  <si>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</si>
  <si>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</si>
  <si>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</si>
  <si>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</si>
  <si>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</si>
  <si>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</si>
  <si>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</si>
  <si>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</si>
  <si>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</si>
  <si>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</si>
  <si>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</si>
  <si>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</si>
  <si>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</si>
  <si>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</si>
  <si>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</si>
  <si>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</si>
  <si>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</si>
  <si>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</si>
  <si>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</si>
  <si>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</si>
  <si>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</si>
  <si>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</si>
  <si>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</si>
  <si>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</si>
  <si>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</si>
  <si>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</si>
  <si>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</si>
  <si>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</si>
  <si>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</si>
  <si>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</si>
  <si>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</si>
  <si>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</si>
  <si>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</si>
  <si>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</si>
  <si>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</si>
  <si>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</si>
  <si>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</si>
  <si>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</si>
  <si>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</si>
  <si>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</si>
  <si>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</si>
  <si>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</si>
  <si>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</si>
  <si>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</si>
  <si>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</si>
  <si>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</si>
  <si>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</si>
  <si>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</si>
  <si>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</si>
  <si>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</si>
  <si>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</si>
  <si>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</si>
  <si>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</si>
  <si>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</si>
  <si>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</si>
  <si>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</si>
  <si>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</si>
  <si>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</si>
  <si>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</si>
  <si>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</si>
  <si>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</si>
  <si>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</si>
  <si>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</si>
  <si>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</si>
  <si>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</si>
  <si>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</si>
  <si>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</si>
  <si>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</si>
  <si>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</si>
  <si>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</si>
  <si>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</si>
  <si>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</si>
  <si>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</si>
  <si>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</si>
  <si>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</si>
  <si>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</si>
  <si>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</si>
  <si>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</si>
  <si>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</si>
  <si>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</si>
  <si>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</si>
  <si>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</si>
  <si>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</si>
  <si>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</si>
  <si>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</si>
  <si>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</si>
  <si>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</si>
  <si>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</si>
  <si>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</si>
  <si>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</si>
  <si>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</si>
  <si>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</si>
  <si>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</si>
  <si>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</si>
  <si>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</si>
  <si>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</si>
  <si>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</si>
  <si>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</si>
  <si>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</si>
  <si>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</si>
  <si>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</si>
  <si>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</si>
  <si>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</si>
  <si>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</si>
  <si>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</si>
  <si>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</si>
  <si>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</si>
  <si>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</si>
  <si>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</si>
  <si>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</si>
  <si>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</si>
  <si>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</si>
  <si>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</si>
  <si>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</si>
  <si>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</si>
  <si>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</si>
  <si>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</si>
  <si>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</si>
  <si>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</si>
  <si>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</si>
  <si>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</si>
  <si>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</si>
  <si>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</si>
  <si>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</si>
  <si>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</si>
  <si>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</si>
  <si>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</si>
  <si>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</si>
  <si>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</si>
  <si>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</si>
  <si>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</si>
  <si>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</si>
  <si>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</si>
  <si>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</si>
  <si>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</si>
  <si>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</si>
  <si>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</si>
  <si>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</si>
  <si>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</si>
  <si>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</si>
  <si>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</si>
  <si>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</si>
  <si>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</si>
  <si>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</si>
  <si>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</si>
  <si>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</si>
  <si>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</si>
  <si>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</si>
  <si>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</si>
  <si>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</si>
  <si>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</si>
  <si>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</si>
  <si>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</si>
  <si>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</si>
  <si>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</si>
  <si>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</si>
  <si>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</si>
  <si>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</si>
  <si>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</si>
  <si>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</si>
  <si>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</si>
  <si>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</si>
  <si>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</si>
  <si>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</si>
  <si>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</si>
  <si>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</si>
  <si>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</si>
  <si>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</si>
  <si>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</si>
  <si>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</si>
  <si>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</si>
  <si>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</si>
  <si>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</si>
  <si>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</si>
  <si>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</si>
  <si>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</si>
  <si>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</si>
  <si>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</si>
  <si>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</si>
  <si>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</si>
  <si>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</si>
  <si>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</si>
  <si>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</si>
  <si>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</si>
  <si>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</si>
  <si>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</si>
  <si>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</si>
  <si>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</si>
  <si>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</si>
  <si>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</si>
  <si>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</si>
  <si>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</si>
  <si>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</si>
  <si>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</si>
  <si>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</si>
  <si>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</si>
  <si>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</si>
  <si>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</si>
  <si>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</si>
  <si>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</si>
  <si>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</si>
  <si>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</si>
  <si>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</si>
  <si>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</si>
  <si>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</si>
  <si>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</si>
  <si>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</si>
  <si>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</si>
  <si>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</si>
  <si>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</si>
  <si>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</si>
  <si>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</si>
  <si>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</si>
  <si>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</si>
  <si>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</si>
  <si>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</si>
  <si>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</si>
  <si>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</si>
  <si>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</si>
  <si>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</si>
  <si>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</si>
  <si>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</si>
  <si>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</si>
  <si>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</si>
  <si>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</si>
  <si>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</si>
  <si>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</si>
  <si>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</si>
  <si>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</si>
  <si>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</si>
  <si>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</si>
  <si>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</si>
  <si>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</si>
  <si>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</si>
  <si>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</si>
  <si>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</si>
  <si>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</si>
  <si>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</si>
  <si>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</si>
  <si>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</si>
  <si>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</si>
  <si>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</si>
  <si>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</si>
  <si>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</si>
  <si>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</si>
  <si>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</si>
  <si>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</si>
  <si>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</si>
  <si>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</si>
  <si>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</si>
  <si>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</si>
  <si>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</si>
  <si>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</si>
  <si>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</si>
  <si>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</si>
  <si>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</si>
  <si>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</si>
  <si>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</si>
  <si>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</si>
  <si>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</si>
  <si>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</si>
  <si>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</si>
  <si>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</si>
  <si>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</si>
  <si>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</si>
  <si>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</si>
  <si>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</si>
  <si>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</si>
  <si>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</si>
  <si>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</si>
  <si>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</si>
  <si>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</si>
  <si>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</si>
  <si>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</si>
  <si>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</si>
  <si>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</si>
  <si>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</si>
  <si>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</si>
  <si>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</si>
  <si>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</si>
  <si>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</si>
  <si>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</si>
  <si>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</si>
  <si>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</si>
  <si>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</si>
  <si>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</si>
  <si>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</si>
  <si>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</si>
  <si>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</si>
  <si>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</si>
  <si>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</si>
  <si>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</si>
  <si>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</si>
  <si>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</si>
  <si>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</si>
  <si>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</si>
  <si>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</si>
  <si>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</si>
  <si>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</si>
  <si>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</si>
  <si>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</si>
  <si>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</si>
  <si>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</si>
  <si>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</si>
  <si>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</si>
  <si>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</si>
  <si>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</si>
  <si>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</si>
  <si>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</si>
  <si>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</si>
  <si>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</si>
  <si>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</si>
  <si>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</si>
  <si>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</si>
  <si>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</si>
  <si>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</si>
  <si>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</si>
  <si>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</si>
  <si>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</si>
  <si>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</si>
  <si>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</si>
  <si>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</si>
  <si>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</si>
  <si>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</si>
  <si>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</si>
  <si>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</si>
  <si>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</si>
  <si>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</si>
  <si>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</si>
  <si>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</si>
  <si>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</si>
  <si>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</si>
  <si>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</si>
  <si>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</si>
  <si>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</si>
  <si>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</si>
  <si>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</si>
  <si>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</si>
  <si>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</si>
  <si>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</si>
  <si>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</si>
  <si>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</si>
  <si>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</si>
  <si>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</si>
  <si>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</si>
  <si>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</si>
  <si>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</si>
  <si>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</si>
  <si>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</si>
  <si>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</si>
  <si>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</si>
  <si>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</si>
  <si>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</si>
  <si>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</si>
  <si>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</si>
  <si>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</si>
  <si>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</si>
  <si>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</si>
  <si>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</si>
  <si>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</si>
  <si>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</si>
  <si>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</si>
  <si>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</si>
  <si>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</si>
  <si>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</si>
  <si>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</si>
  <si>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</si>
  <si>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</si>
  <si>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</si>
  <si>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</si>
  <si>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</si>
  <si>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</si>
  <si>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</si>
  <si>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</si>
  <si>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</si>
  <si>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</si>
  <si>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</si>
  <si>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</si>
  <si>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</si>
  <si>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</si>
  <si>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</si>
  <si>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</si>
  <si>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</si>
  <si>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</si>
  <si>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</si>
  <si>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</si>
  <si>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</si>
  <si>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</si>
  <si>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</si>
  <si>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</si>
  <si>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</si>
  <si>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</si>
  <si>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</si>
  <si>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</si>
  <si>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</si>
  <si>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</si>
  <si>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</si>
  <si>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</si>
  <si>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</si>
  <si>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</si>
  <si>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</si>
  <si>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</si>
  <si>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</si>
  <si>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</si>
  <si>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</si>
  <si>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</si>
  <si>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</si>
  <si>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</si>
  <si>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</si>
  <si>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</si>
  <si>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</si>
  <si>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</si>
  <si>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</si>
  <si>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</si>
  <si>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</si>
  <si>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</si>
  <si>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</si>
  <si>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</si>
  <si>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</si>
  <si>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</si>
  <si>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</si>
  <si>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</si>
  <si>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</si>
  <si>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</si>
  <si>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</si>
  <si>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</si>
  <si>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</si>
  <si>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</si>
  <si>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</si>
  <si>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</si>
  <si>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</si>
  <si>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</si>
  <si>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</si>
  <si>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</si>
  <si>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</si>
  <si>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</si>
  <si>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</si>
  <si>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</si>
  <si>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</si>
  <si>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</si>
  <si>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</si>
  <si>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</si>
  <si>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</si>
  <si>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</si>
  <si>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</si>
  <si>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</si>
  <si>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</si>
  <si>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</si>
  <si>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</si>
  <si>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</si>
  <si>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</si>
  <si>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</si>
  <si>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</si>
  <si>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</si>
  <si>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</si>
  <si>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</si>
  <si>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</si>
  <si>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</si>
  <si>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</si>
  <si>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</si>
  <si>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</si>
  <si>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</si>
  <si>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</si>
  <si>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</si>
  <si>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</si>
  <si>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</si>
  <si>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</si>
  <si>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</si>
  <si>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</si>
  <si>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</si>
  <si>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</si>
  <si>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</si>
  <si>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</si>
  <si>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</si>
  <si>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</si>
  <si>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</si>
  <si>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</si>
  <si>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</si>
  <si>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</si>
  <si>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</si>
  <si>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</si>
  <si>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</si>
  <si>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</si>
  <si>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</si>
  <si>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</si>
  <si>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</si>
  <si>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</si>
  <si>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</si>
  <si>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</si>
  <si>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</si>
  <si>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</si>
  <si>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</si>
  <si>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</si>
  <si>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</si>
  <si>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</si>
  <si>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</si>
  <si>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</si>
  <si>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</si>
  <si>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</si>
  <si>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</si>
  <si>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</si>
  <si>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</si>
  <si>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</si>
  <si>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</si>
  <si>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</si>
  <si>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</si>
  <si>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</si>
  <si>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</si>
  <si>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</si>
  <si>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</si>
  <si>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</si>
  <si>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</si>
  <si>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</si>
  <si>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</si>
  <si>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</si>
  <si>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</si>
  <si>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</si>
  <si>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</si>
  <si>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</si>
  <si>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</si>
  <si>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</si>
  <si>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</si>
  <si>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</si>
  <si>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</si>
  <si>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</si>
  <si>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</si>
  <si>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</si>
  <si>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</si>
  <si>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</si>
  <si>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</si>
  <si>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</si>
  <si>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</si>
  <si>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</si>
  <si>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</si>
  <si>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</si>
  <si>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</si>
  <si>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</si>
  <si>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</si>
  <si>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</si>
  <si>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</si>
  <si>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</si>
  <si>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</si>
  <si>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</si>
  <si>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</si>
  <si>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</si>
  <si>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</si>
  <si>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</si>
  <si>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</si>
  <si>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</si>
  <si>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</si>
  <si>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</si>
  <si>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</si>
  <si>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</si>
  <si>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</si>
  <si>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</si>
  <si>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</si>
  <si>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</si>
  <si>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</si>
  <si>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</si>
  <si>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</si>
  <si>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</si>
  <si>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</si>
  <si>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</si>
  <si>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</si>
  <si>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</si>
  <si>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</si>
  <si>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</si>
  <si>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</si>
  <si>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</si>
  <si>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</si>
  <si>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</si>
  <si>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</si>
  <si>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</si>
  <si>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</si>
  <si>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</si>
  <si>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</si>
  <si>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</si>
  <si>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</si>
  <si>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</si>
  <si>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</si>
  <si>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</si>
  <si>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</si>
  <si>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</si>
  <si>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</si>
  <si>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</si>
  <si>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</si>
  <si>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</si>
  <si>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</si>
  <si>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</si>
  <si>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</si>
  <si>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</si>
  <si>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</si>
  <si>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</si>
  <si>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</si>
  <si>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</si>
  <si>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</si>
  <si>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</si>
  <si>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</si>
  <si>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</si>
  <si>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</si>
  <si>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</si>
  <si>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</si>
  <si>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</si>
  <si>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</si>
  <si>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</si>
  <si>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</si>
  <si>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Aug</t>
  </si>
  <si>
    <t>Sep</t>
  </si>
  <si>
    <t>Sum of Sales</t>
  </si>
  <si>
    <t>Years (Order Date)</t>
  </si>
  <si>
    <t>Months (Order Date)</t>
  </si>
  <si>
    <t>Arabica</t>
  </si>
  <si>
    <t>Excelsa</t>
  </si>
  <si>
    <t>Liberca</t>
  </si>
  <si>
    <t>Robusta</t>
  </si>
  <si>
    <t>Oct</t>
  </si>
  <si>
    <t>Nov</t>
  </si>
  <si>
    <t>Dec</t>
  </si>
  <si>
    <t>2019</t>
  </si>
  <si>
    <t>Row Labels</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</si>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</sst>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43" formatCode="_ * #,##0.00_ ;_ * \-#,##0.00_ ;_ * &quot;-&quot;??_ ;_ @_ "/>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1" applyNumberFormat="1" applyFont="1" applyAlignment="1">
      <alignment vertical="center"/>
    </xf>
    <xf numFmtId="165" fontId="0" fillId="0" borderId="0" xfId="1" applyNumberFormat="1" applyFon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7" fontId="1" fillId="0" borderId="0" xfId="2" applyNumberFormat="1" applyFont="1" applyAlignment="1">
      <alignment vertical="center"/>
    </xf>
    <xf numFmtId="167" fontId="0" fillId="0" borderId="0" xfId="2" applyNumberFormat="1" applyFont="1"/>
    <xf numFmtId="0" fontId="0" fillId="0" borderId="0" xfId="0" pivotButton="1"/>
    <xf numFmtId="1" fontId="0" fillId="0" borderId="0" xfId="0" applyNumberFormat="1"/>
    <xf numFmtId="0" fontId="0" fillId="0" borderId="0" xfId="0" applyAlignment="1">
      <alignment horizontal="left"/>
    </xf>
    <xf numFmtId="168" fontId="0" fillId="0" borderId="0" xfId="0" applyNumberFormat="1"/>
  </cellXfs>
  <cellStyles count="3">
    <cellStyle name="Comma" xfId="1" builtinId="3"/>
    <cellStyle name="Currency" xfId="2"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name val="Calibri"/>
        <family val="2"/>
        <scheme val="minor"/>
      </font>
      <fill>
        <patternFill patternType="solid">
          <fgColor theme="0"/>
          <bgColor rgb="FF65FFFB"/>
        </patternFill>
      </fill>
      <border>
        <left style="thin">
          <color rgb="FF00FFFF"/>
        </left>
        <right style="thin">
          <color rgb="FF00FFFF"/>
        </right>
        <top style="thin">
          <color rgb="FF00FFFF"/>
        </top>
        <bottom style="thin">
          <color rgb="FF00FFFF"/>
        </bottom>
      </border>
    </dxf>
    <dxf>
      <font>
        <b/>
        <i val="0"/>
        <sz val="11"/>
        <name val="Calibri"/>
        <family val="2"/>
        <scheme val="minor"/>
      </font>
      <fill>
        <patternFill>
          <bgColor rgb="FF81FFFF"/>
        </patternFill>
      </fill>
      <border>
        <left style="thin">
          <color rgb="FF00FFFF"/>
        </left>
        <right style="thin">
          <color rgb="FF00FFFF"/>
        </right>
        <top style="thin">
          <color rgb="FF00FFFF"/>
        </top>
        <bottom style="thin">
          <color rgb="FF00FFFF"/>
        </bottom>
      </border>
    </dxf>
    <dxf>
      <font>
        <b/>
        <i val="0"/>
        <sz val="11"/>
        <color rgb="FFCCFFFF"/>
        <name val="Calibri"/>
        <family val="2"/>
        <scheme val="minor"/>
      </font>
    </dxf>
    <dxf>
      <font>
        <b/>
        <i val="0"/>
        <sz val="11"/>
        <color rgb="FF66FFFF"/>
        <name val="Calibri"/>
        <family val="2"/>
        <scheme val="minor"/>
      </font>
    </dxf>
  </dxfs>
  <tableStyles count="6" defaultTableStyle="TableStyleMedium2" defaultPivotStyle="PivotStyleMedium9">
    <tableStyle name="blue slicer" pivot="0" table="0" count="0" xr9:uid="{378EB985-95B3-4182-BA89-568590FC000A}"/>
    <tableStyle name="Slicer Style 1" pivot="0" table="0" count="1" xr9:uid="{9D8BB75F-7FE6-47FE-A873-54AE4BD7BAAD}">
      <tableStyleElement type="wholeTable" dxfId="14"/>
    </tableStyle>
    <tableStyle name="Slicer Style 2" pivot="0" table="0" count="1" xr9:uid="{3B711AB4-8819-4D3C-AC3A-21867E9CD2C3}">
      <tableStyleElement type="headerRow" dxfId="13"/>
    </tableStyle>
    <tableStyle name="Slicer Style 3" pivot="0" table="0" count="2" xr9:uid="{5E9D7539-5D53-4736-AE4C-E423E51271AB}"/>
    <tableStyle name="Slicer Style 4" pivot="0" table="0" count="6" xr9:uid="{504B2EDF-A598-4AB8-A6AF-EAE44A72AD2C}">
      <tableStyleElement type="wholeTable" dxfId="12"/>
    </tableStyle>
    <tableStyle name="Timeline Style 1" pivot="0" table="0" count="9" xr9:uid="{19DC2A26-4BBA-4D32-8C20-3775CCE557D7}">
      <tableStyleElement type="wholeTable" dxfId="11"/>
      <tableStyleElement type="headerRow" dxfId="10"/>
    </tableStyle>
  </tableStyles>
  <colors>
    <mruColors>
      <color rgb="FF5C97EE"/>
      <color rgb="FF4F80FB"/>
      <color rgb="FFFFFFCC"/>
      <color rgb="FF3FFFFF"/>
      <color rgb="FF6FAC46"/>
      <color rgb="FF7CB953"/>
      <color rgb="FF81BB59"/>
      <color rgb="FF6CA644"/>
      <color rgb="FF78B64E"/>
      <color rgb="FF81FFFF"/>
    </mruColors>
  </colors>
  <extLst>
    <ext xmlns:x14="http://schemas.microsoft.com/office/spreadsheetml/2009/9/main" uri="{46F421CA-312F-682f-3DD2-61675219B42D}">
      <x14:dxfs count="7">
        <dxf>
          <fill>
            <patternFill>
              <bgColor theme="0"/>
            </patternFill>
          </fill>
        </dxf>
        <dxf>
          <fill>
            <patternFill>
              <bgColor theme="8" tint="0.79998168889431442"/>
            </patternFill>
          </fill>
        </dxf>
        <dxf>
          <fill>
            <patternFill>
              <bgColor rgb="FF00B0F0"/>
            </patternFill>
          </fill>
        </dxf>
        <dxf>
          <font>
            <b/>
            <i val="0"/>
            <sz val="11"/>
            <color theme="0"/>
            <name val="Calibri"/>
            <family val="2"/>
            <scheme val="minor"/>
          </font>
        </dxf>
        <dxf>
          <font>
            <b/>
            <i val="0"/>
            <strike/>
            <sz val="11"/>
            <color auto="1"/>
            <name val="Calibri"/>
            <family val="2"/>
            <scheme val="minor"/>
          </font>
          <fill>
            <patternFill>
              <bgColor theme="2" tint="-9.9948118533890809E-2"/>
            </patternFill>
          </fill>
        </dxf>
        <dxf>
          <font>
            <b/>
            <i val="0"/>
            <sz val="11"/>
            <name val="Calibri"/>
            <family val="2"/>
            <scheme val="minor"/>
          </font>
        </dxf>
        <dxf>
          <font>
            <b/>
            <i val="0"/>
            <sz val="11"/>
            <color theme="1"/>
            <name val="Calibri"/>
            <family val="2"/>
            <scheme val="minor"/>
          </font>
        </dxf>
      </x14:dxfs>
    </ext>
    <ext xmlns:x14="http://schemas.microsoft.com/office/spreadsheetml/2009/9/main" uri="{EB79DEF2-80B8-43e5-95BD-54CBDDF9020C}">
      <x14:slicerStyles defaultSlicerStyle="SlicerStyleLight1">
        <x14:slicerStyle name="blue slicer"/>
        <x14:slicerStyle name="Slicer Style 1"/>
        <x14:slicerStyle name="Slicer Style 2"/>
        <x14:slicerStyle name="Slicer Style 3">
          <x14:slicerStyleElements>
            <x14:slicerStyleElement type="selectedItemWithData" dxfId="6"/>
            <x14:slicerStyleElement type="selectedItemWithNoData" dxfId="5"/>
          </x14:slicerStyleElements>
        </x14:slicerStyle>
        <x14:slicerStyle name="Slicer Style 4">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rgb="FFFFFFCC"/>
            </patternFill>
          </fill>
        </dxf>
        <dxf>
          <fill>
            <patternFill patternType="solid">
              <fgColor theme="0" tint="-0.14999847407452621"/>
              <bgColor theme="0" tint="-0.14999847407452621"/>
            </patternFill>
          </fill>
        </dxf>
        <dxf>
          <fill>
            <patternFill patternType="solid">
              <fgColor theme="0"/>
              <bgColor rgb="FF00B0F0"/>
            </patternFill>
          </fill>
        </dxf>
        <dxf>
          <font>
            <b/>
            <i val="0"/>
            <sz val="11"/>
            <color auto="1"/>
            <name val="Calibri"/>
            <family val="2"/>
            <scheme val="minor"/>
          </font>
        </dxf>
        <dxf>
          <font>
            <b/>
            <i val="0"/>
            <sz val="11"/>
            <color auto="1"/>
            <name val="Calibri"/>
            <family val="2"/>
            <scheme val="minor"/>
          </font>
        </dxf>
        <dxf>
          <font>
            <b/>
            <i val="0"/>
            <sz val="11"/>
            <color auto="1"/>
            <name val="Calibri"/>
            <family val="2"/>
            <scheme val="minor"/>
          </font>
        </dxf>
        <dxf>
          <font>
            <b/>
            <i val="0"/>
            <sz val="11"/>
            <color auto="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288080140425"/>
          <c:y val="0.13991228070175438"/>
          <c:w val="0.73310305238393869"/>
          <c:h val="0.67272099360785642"/>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Total_Sales!$A$5:$B$10</c:f>
              <c:multiLvlStrCache>
                <c:ptCount val="5"/>
                <c:lvl>
                  <c:pt idx="0">
                    <c:v>Aug</c:v>
                  </c:pt>
                  <c:pt idx="1">
                    <c:v>Sep</c:v>
                  </c:pt>
                  <c:pt idx="2">
                    <c:v>Oct</c:v>
                  </c:pt>
                  <c:pt idx="3">
                    <c:v>Nov</c:v>
                  </c:pt>
                  <c:pt idx="4">
                    <c:v>Dec</c:v>
                  </c:pt>
                </c:lvl>
                <c:lvl>
                  <c:pt idx="0">
                    <c:v>2019</c:v>
                  </c:pt>
                </c:lvl>
              </c:multiLvlStrCache>
            </c:multiLvlStrRef>
          </c:cat>
          <c:val>
            <c:numRef>
              <c:f>Total_Sales!$C$5:$C$10</c:f>
              <c:numCache>
                <c:formatCode>0</c:formatCode>
                <c:ptCount val="5"/>
                <c:pt idx="0">
                  <c:v>121.21499999999997</c:v>
                </c:pt>
                <c:pt idx="2">
                  <c:v>114.00999999999999</c:v>
                </c:pt>
                <c:pt idx="3">
                  <c:v>195.58499999999998</c:v>
                </c:pt>
                <c:pt idx="4">
                  <c:v>17.384999999999998</c:v>
                </c:pt>
              </c:numCache>
            </c:numRef>
          </c:val>
          <c:smooth val="0"/>
          <c:extLst>
            <c:ext xmlns:c16="http://schemas.microsoft.com/office/drawing/2014/chart" uri="{C3380CC4-5D6E-409C-BE32-E72D297353CC}">
              <c16:uniqueId val="{00000000-AABE-4102-B075-39FCCCF52FD5}"/>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Total_Sales!$A$5:$B$10</c:f>
              <c:multiLvlStrCache>
                <c:ptCount val="5"/>
                <c:lvl>
                  <c:pt idx="0">
                    <c:v>Aug</c:v>
                  </c:pt>
                  <c:pt idx="1">
                    <c:v>Sep</c:v>
                  </c:pt>
                  <c:pt idx="2">
                    <c:v>Oct</c:v>
                  </c:pt>
                  <c:pt idx="3">
                    <c:v>Nov</c:v>
                  </c:pt>
                  <c:pt idx="4">
                    <c:v>Dec</c:v>
                  </c:pt>
                </c:lvl>
                <c:lvl>
                  <c:pt idx="0">
                    <c:v>2019</c:v>
                  </c:pt>
                </c:lvl>
              </c:multiLvlStrCache>
            </c:multiLvlStrRef>
          </c:cat>
          <c:val>
            <c:numRef>
              <c:f>Total_Sales!$D$5:$D$10</c:f>
              <c:numCache>
                <c:formatCode>0</c:formatCode>
                <c:ptCount val="5"/>
                <c:pt idx="1">
                  <c:v>41.25</c:v>
                </c:pt>
                <c:pt idx="2">
                  <c:v>39.69</c:v>
                </c:pt>
                <c:pt idx="3">
                  <c:v>63.249999999999993</c:v>
                </c:pt>
                <c:pt idx="4">
                  <c:v>247.33499999999995</c:v>
                </c:pt>
              </c:numCache>
            </c:numRef>
          </c:val>
          <c:smooth val="0"/>
          <c:extLst>
            <c:ext xmlns:c16="http://schemas.microsoft.com/office/drawing/2014/chart" uri="{C3380CC4-5D6E-409C-BE32-E72D297353CC}">
              <c16:uniqueId val="{00000001-AABE-4102-B075-39FCCCF52FD5}"/>
            </c:ext>
          </c:extLst>
        </c:ser>
        <c:ser>
          <c:idx val="2"/>
          <c:order val="2"/>
          <c:tx>
            <c:strRef>
              <c:f>Total_Sales!$E$3:$E$4</c:f>
              <c:strCache>
                <c:ptCount val="1"/>
                <c:pt idx="0">
                  <c:v>Liberca</c:v>
                </c:pt>
              </c:strCache>
            </c:strRef>
          </c:tx>
          <c:spPr>
            <a:ln w="28575" cap="rnd">
              <a:solidFill>
                <a:schemeClr val="accent3"/>
              </a:solidFill>
              <a:round/>
            </a:ln>
            <a:effectLst/>
          </c:spPr>
          <c:marker>
            <c:symbol val="none"/>
          </c:marker>
          <c:cat>
            <c:multiLvlStrRef>
              <c:f>Total_Sales!$A$5:$B$10</c:f>
              <c:multiLvlStrCache>
                <c:ptCount val="5"/>
                <c:lvl>
                  <c:pt idx="0">
                    <c:v>Aug</c:v>
                  </c:pt>
                  <c:pt idx="1">
                    <c:v>Sep</c:v>
                  </c:pt>
                  <c:pt idx="2">
                    <c:v>Oct</c:v>
                  </c:pt>
                  <c:pt idx="3">
                    <c:v>Nov</c:v>
                  </c:pt>
                  <c:pt idx="4">
                    <c:v>Dec</c:v>
                  </c:pt>
                </c:lvl>
                <c:lvl>
                  <c:pt idx="0">
                    <c:v>2019</c:v>
                  </c:pt>
                </c:lvl>
              </c:multiLvlStrCache>
            </c:multiLvlStrRef>
          </c:cat>
          <c:val>
            <c:numRef>
              <c:f>Total_Sales!$E$5:$E$10</c:f>
              <c:numCache>
                <c:formatCode>0</c:formatCode>
                <c:ptCount val="5"/>
                <c:pt idx="1">
                  <c:v>131.47499999999997</c:v>
                </c:pt>
                <c:pt idx="2">
                  <c:v>109.36499999999999</c:v>
                </c:pt>
                <c:pt idx="3">
                  <c:v>126.49999999999999</c:v>
                </c:pt>
                <c:pt idx="4">
                  <c:v>16.5</c:v>
                </c:pt>
              </c:numCache>
            </c:numRef>
          </c:val>
          <c:smooth val="0"/>
          <c:extLst>
            <c:ext xmlns:c16="http://schemas.microsoft.com/office/drawing/2014/chart" uri="{C3380CC4-5D6E-409C-BE32-E72D297353CC}">
              <c16:uniqueId val="{00000006-AABE-4102-B075-39FCCCF52FD5}"/>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Total_Sales!$A$5:$B$10</c:f>
              <c:multiLvlStrCache>
                <c:ptCount val="5"/>
                <c:lvl>
                  <c:pt idx="0">
                    <c:v>Aug</c:v>
                  </c:pt>
                  <c:pt idx="1">
                    <c:v>Sep</c:v>
                  </c:pt>
                  <c:pt idx="2">
                    <c:v>Oct</c:v>
                  </c:pt>
                  <c:pt idx="3">
                    <c:v>Nov</c:v>
                  </c:pt>
                  <c:pt idx="4">
                    <c:v>Dec</c:v>
                  </c:pt>
                </c:lvl>
                <c:lvl>
                  <c:pt idx="0">
                    <c:v>2019</c:v>
                  </c:pt>
                </c:lvl>
              </c:multiLvlStrCache>
            </c:multiLvlStrRef>
          </c:cat>
          <c:val>
            <c:numRef>
              <c:f>Total_Sales!$F$5:$F$10</c:f>
              <c:numCache>
                <c:formatCode>0</c:formatCode>
                <c:ptCount val="5"/>
                <c:pt idx="0">
                  <c:v>43.019999999999996</c:v>
                </c:pt>
                <c:pt idx="1">
                  <c:v>397.38</c:v>
                </c:pt>
                <c:pt idx="3">
                  <c:v>13.424999999999997</c:v>
                </c:pt>
                <c:pt idx="4">
                  <c:v>152.03499999999997</c:v>
                </c:pt>
              </c:numCache>
            </c:numRef>
          </c:val>
          <c:smooth val="0"/>
          <c:extLst>
            <c:ext xmlns:c16="http://schemas.microsoft.com/office/drawing/2014/chart" uri="{C3380CC4-5D6E-409C-BE32-E72D297353CC}">
              <c16:uniqueId val="{0000000A-AABE-4102-B075-39FCCCF52FD5}"/>
            </c:ext>
          </c:extLst>
        </c:ser>
        <c:dLbls>
          <c:showLegendKey val="0"/>
          <c:showVal val="0"/>
          <c:showCatName val="0"/>
          <c:showSerName val="0"/>
          <c:showPercent val="0"/>
          <c:showBubbleSize val="0"/>
        </c:dLbls>
        <c:smooth val="0"/>
        <c:axId val="2017639663"/>
        <c:axId val="1979773407"/>
      </c:lineChart>
      <c:catAx>
        <c:axId val="20176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79773407"/>
        <c:crosses val="autoZero"/>
        <c:auto val="1"/>
        <c:lblAlgn val="ctr"/>
        <c:lblOffset val="100"/>
        <c:noMultiLvlLbl val="0"/>
      </c:catAx>
      <c:valAx>
        <c:axId val="197977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7639663"/>
        <c:crosses val="autoZero"/>
        <c:crossBetween val="between"/>
      </c:valAx>
      <c:spPr>
        <a:noFill/>
        <a:ln>
          <a:noFill/>
        </a:ln>
        <a:effectLst/>
      </c:spPr>
    </c:plotArea>
    <c:legend>
      <c:legendPos val="r"/>
      <c:layout>
        <c:manualLayout>
          <c:xMode val="edge"/>
          <c:yMode val="edge"/>
          <c:x val="0.8804174591042937"/>
          <c:y val="0.42591958613868919"/>
          <c:w val="7.3449906732467457E-2"/>
          <c:h val="0.192544141095179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rgbClr val="00FFFF"/>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8575">
            <a:solidFill>
              <a:schemeClr val="bg1"/>
            </a:solidFill>
          </a:ln>
          <a:effectLst/>
        </c:spPr>
      </c:pivotFmt>
      <c:pivotFmt>
        <c:idx val="2"/>
        <c:spPr>
          <a:solidFill>
            <a:srgbClr val="6FAC46"/>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rgbClr val="6FAC46"/>
          </a:solidFill>
          <a:ln w="28575">
            <a:solidFill>
              <a:schemeClr val="bg1"/>
            </a:solidFill>
          </a:ln>
          <a:effectLst/>
        </c:spPr>
      </c:pivotFmt>
      <c:pivotFmt>
        <c:idx val="7"/>
        <c:spPr>
          <a:solidFill>
            <a:schemeClr val="accent6">
              <a:lumMod val="75000"/>
            </a:schemeClr>
          </a:solidFill>
          <a:ln w="28575">
            <a:solidFill>
              <a:schemeClr val="bg1"/>
            </a:solidFill>
          </a:ln>
          <a:effectLst/>
        </c:spPr>
      </c:pivotFmt>
      <c:pivotFmt>
        <c:idx val="8"/>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8575">
            <a:solidFill>
              <a:schemeClr val="bg1"/>
            </a:solidFill>
          </a:ln>
          <a:effectLst/>
        </c:spPr>
      </c:pivotFmt>
      <c:pivotFmt>
        <c:idx val="10"/>
        <c:spPr>
          <a:solidFill>
            <a:srgbClr val="6FAC46"/>
          </a:solidFill>
          <a:ln w="28575">
            <a:solidFill>
              <a:schemeClr val="bg1"/>
            </a:solidFill>
          </a:ln>
          <a:effectLst/>
        </c:spPr>
      </c:pivotFmt>
      <c:pivotFmt>
        <c:idx val="11"/>
        <c:spPr>
          <a:solidFill>
            <a:schemeClr val="accent6">
              <a:lumMod val="75000"/>
            </a:schemeClr>
          </a:solidFill>
          <a:ln w="28575">
            <a:solidFill>
              <a:schemeClr val="bg1"/>
            </a:solidFill>
          </a:ln>
          <a:effectLst/>
        </c:spPr>
      </c:pivotFmt>
    </c:pivotFmts>
    <c:plotArea>
      <c:layout/>
      <c:barChart>
        <c:barDir val="bar"/>
        <c:grouping val="clustered"/>
        <c:varyColors val="0"/>
        <c:ser>
          <c:idx val="0"/>
          <c:order val="0"/>
          <c:tx>
            <c:strRef>
              <c:f>'country barchart'!$B$2</c:f>
              <c:strCache>
                <c:ptCount val="1"/>
                <c:pt idx="0">
                  <c:v>Total</c:v>
                </c:pt>
              </c:strCache>
            </c:strRef>
          </c:tx>
          <c:spPr>
            <a:solidFill>
              <a:srgbClr val="6CA644"/>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2D1B-40A1-894D-35196A45BD84}"/>
              </c:ext>
            </c:extLst>
          </c:dPt>
          <c:dPt>
            <c:idx val="1"/>
            <c:invertIfNegative val="0"/>
            <c:bubble3D val="0"/>
            <c:spPr>
              <a:solidFill>
                <a:srgbClr val="6FAC46"/>
              </a:solidFill>
              <a:ln w="28575">
                <a:solidFill>
                  <a:schemeClr val="bg1"/>
                </a:solidFill>
              </a:ln>
              <a:effectLst/>
            </c:spPr>
            <c:extLst>
              <c:ext xmlns:c16="http://schemas.microsoft.com/office/drawing/2014/chart" uri="{C3380CC4-5D6E-409C-BE32-E72D297353CC}">
                <c16:uniqueId val="{00000003-2D1B-40A1-894D-35196A45BD84}"/>
              </c:ext>
            </c:extLst>
          </c:dPt>
          <c:dPt>
            <c:idx val="2"/>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5-2D1B-40A1-894D-35196A45BD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barchart'!$A$3:$A$6</c:f>
              <c:strCache>
                <c:ptCount val="3"/>
                <c:pt idx="0">
                  <c:v>United Kingdom</c:v>
                </c:pt>
                <c:pt idx="1">
                  <c:v>Ireland</c:v>
                </c:pt>
                <c:pt idx="2">
                  <c:v>United States</c:v>
                </c:pt>
              </c:strCache>
            </c:strRef>
          </c:cat>
          <c:val>
            <c:numRef>
              <c:f>'country barchart'!$B$3:$B$6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1B-40A1-894D-35196A45BD84}"/>
            </c:ext>
          </c:extLst>
        </c:ser>
        <c:dLbls>
          <c:showLegendKey val="0"/>
          <c:showVal val="0"/>
          <c:showCatName val="0"/>
          <c:showSerName val="0"/>
          <c:showPercent val="0"/>
          <c:showBubbleSize val="0"/>
        </c:dLbls>
        <c:gapWidth val="182"/>
        <c:axId val="996887968"/>
        <c:axId val="966463648"/>
      </c:barChart>
      <c:catAx>
        <c:axId val="99688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63648"/>
        <c:crosses val="autoZero"/>
        <c:auto val="1"/>
        <c:lblAlgn val="ctr"/>
        <c:lblOffset val="100"/>
        <c:noMultiLvlLbl val="0"/>
      </c:catAx>
      <c:valAx>
        <c:axId val="966463648"/>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996887968"/>
        <c:crosses val="autoZero"/>
        <c:crossBetween val="between"/>
      </c:valAx>
      <c:spPr>
        <a:noFill/>
        <a:ln>
          <a:solidFill>
            <a:srgbClr val="3FFFFF"/>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rgbClr val="3FFF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7697538510383038"/>
          <c:y val="4.0057231375063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A644"/>
          </a:solidFill>
          <a:ln w="28575">
            <a:solidFill>
              <a:schemeClr val="bg1"/>
            </a:solidFill>
          </a:ln>
          <a:effectLst/>
        </c:spPr>
      </c:pivotFmt>
      <c:pivotFmt>
        <c:idx val="2"/>
        <c:spPr>
          <a:solidFill>
            <a:srgbClr val="6CA644"/>
          </a:solidFill>
          <a:ln w="28575">
            <a:solidFill>
              <a:schemeClr val="bg1"/>
            </a:solidFill>
          </a:ln>
          <a:effectLst/>
        </c:spPr>
      </c:pivotFmt>
      <c:pivotFmt>
        <c:idx val="3"/>
        <c:spPr>
          <a:solidFill>
            <a:srgbClr val="6CA644"/>
          </a:solidFill>
          <a:ln w="28575">
            <a:solidFill>
              <a:schemeClr val="bg1"/>
            </a:solidFill>
          </a:ln>
          <a:effectLst/>
        </c:spPr>
      </c:pivotFmt>
      <c:pivotFmt>
        <c:idx val="4"/>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CA644"/>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Top_customers!$B$2</c:f>
              <c:strCache>
                <c:ptCount val="1"/>
                <c:pt idx="0">
                  <c:v>Total</c:v>
                </c:pt>
              </c:strCache>
            </c:strRef>
          </c:tx>
          <c:spPr>
            <a:solidFill>
              <a:schemeClr val="accent2">
                <a:lumMod val="75000"/>
              </a:schemeClr>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Top_customers!$A$3:$A$8</c:f>
              <c:strCache>
                <c:ptCount val="5"/>
                <c:pt idx="0">
                  <c:v>Don Flintiff</c:v>
                </c:pt>
                <c:pt idx="1">
                  <c:v>Nealson Cuttler</c:v>
                </c:pt>
                <c:pt idx="2">
                  <c:v>Terri Farra</c:v>
                </c:pt>
                <c:pt idx="3">
                  <c:v>Brenn Dundredge</c:v>
                </c:pt>
                <c:pt idx="4">
                  <c:v>Allis Wilmore</c:v>
                </c:pt>
              </c:strCache>
            </c:strRef>
          </c:cat>
          <c:val>
            <c:numRef>
              <c:f>Top_customers!$B$3:$B$8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EF4-40BC-9535-8A5309AAFC34}"/>
            </c:ext>
          </c:extLst>
        </c:ser>
        <c:dLbls>
          <c:showLegendKey val="0"/>
          <c:showVal val="0"/>
          <c:showCatName val="0"/>
          <c:showSerName val="0"/>
          <c:showPercent val="0"/>
          <c:showBubbleSize val="0"/>
        </c:dLbls>
        <c:gapWidth val="182"/>
        <c:axId val="996887968"/>
        <c:axId val="966463648"/>
      </c:barChart>
      <c:catAx>
        <c:axId val="99688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63648"/>
        <c:crosses val="autoZero"/>
        <c:auto val="1"/>
        <c:lblAlgn val="ctr"/>
        <c:lblOffset val="100"/>
        <c:noMultiLvlLbl val="0"/>
      </c:catAx>
      <c:valAx>
        <c:axId val="966463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87968"/>
        <c:crosses val="autoZero"/>
        <c:crossBetween val="between"/>
      </c:valAx>
      <c:spPr>
        <a:noFill/>
        <a:ln>
          <a:solidFill>
            <a:srgbClr val="3FFFFF"/>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FFF"/>
    </a:solidFill>
    <a:ln w="9525" cap="flat" cmpd="sng" algn="ctr">
      <a:solidFill>
        <a:srgbClr val="3FFF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10886</xdr:colOff>
      <xdr:row>1</xdr:row>
      <xdr:rowOff>21771</xdr:rowOff>
    </xdr:from>
    <xdr:to>
      <xdr:col>25</xdr:col>
      <xdr:colOff>598715</xdr:colOff>
      <xdr:row>5</xdr:row>
      <xdr:rowOff>43542</xdr:rowOff>
    </xdr:to>
    <xdr:sp macro="" textlink="">
      <xdr:nvSpPr>
        <xdr:cNvPr id="4" name="Rectangle 3">
          <a:extLst>
            <a:ext uri="{FF2B5EF4-FFF2-40B4-BE49-F238E27FC236}">
              <a16:creationId xmlns:a16="http://schemas.microsoft.com/office/drawing/2014/main" id="{D74F2E37-7489-34C5-4157-8E3485D1C786}"/>
            </a:ext>
          </a:extLst>
        </xdr:cNvPr>
        <xdr:cNvSpPr/>
      </xdr:nvSpPr>
      <xdr:spPr>
        <a:xfrm>
          <a:off x="130629" y="87085"/>
          <a:ext cx="15218229" cy="762000"/>
        </a:xfrm>
        <a:prstGeom prst="rect">
          <a:avLst/>
        </a:prstGeom>
        <a:solidFill>
          <a:srgbClr val="3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solidFill>
                <a:srgbClr val="FF0000"/>
              </a:solidFill>
            </a:rPr>
            <a:t>COFFEE</a:t>
          </a:r>
          <a:r>
            <a:rPr lang="en-IN" sz="4000" b="1" baseline="0">
              <a:solidFill>
                <a:srgbClr val="FF0000"/>
              </a:solidFill>
            </a:rPr>
            <a:t> SALES DASHOARD</a:t>
          </a:r>
          <a:endParaRPr lang="en-IN" sz="4000" b="1">
            <a:solidFill>
              <a:srgbClr val="FF0000"/>
            </a:solidFill>
          </a:endParaRPr>
        </a:p>
      </xdr:txBody>
    </xdr:sp>
    <xdr:clientData/>
  </xdr:twoCellAnchor>
  <xdr:twoCellAnchor>
    <xdr:from>
      <xdr:col>1</xdr:col>
      <xdr:colOff>10886</xdr:colOff>
      <xdr:row>14</xdr:row>
      <xdr:rowOff>119743</xdr:rowOff>
    </xdr:from>
    <xdr:to>
      <xdr:col>18</xdr:col>
      <xdr:colOff>10885</xdr:colOff>
      <xdr:row>38</xdr:row>
      <xdr:rowOff>130628</xdr:rowOff>
    </xdr:to>
    <xdr:graphicFrame macro="">
      <xdr:nvGraphicFramePr>
        <xdr:cNvPr id="5" name="Chart 4">
          <a:extLst>
            <a:ext uri="{FF2B5EF4-FFF2-40B4-BE49-F238E27FC236}">
              <a16:creationId xmlns:a16="http://schemas.microsoft.com/office/drawing/2014/main" id="{452C41DA-150A-4461-8016-839F99B5B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87086</xdr:rowOff>
    </xdr:from>
    <xdr:to>
      <xdr:col>18</xdr:col>
      <xdr:colOff>10886</xdr:colOff>
      <xdr:row>14</xdr:row>
      <xdr:rowOff>54429</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D349045-A14E-4FCB-9F9C-917895EE97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92629"/>
              <a:ext cx="10374086" cy="16328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141514</xdr:colOff>
      <xdr:row>9</xdr:row>
      <xdr:rowOff>32658</xdr:rowOff>
    </xdr:from>
    <xdr:to>
      <xdr:col>26</xdr:col>
      <xdr:colOff>21772</xdr:colOff>
      <xdr:row>14</xdr:row>
      <xdr:rowOff>87085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FDFEE3E-EE56-4C3E-A200-1A271C2F42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53257" y="1578429"/>
              <a:ext cx="2928258" cy="97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65314</xdr:colOff>
      <xdr:row>5</xdr:row>
      <xdr:rowOff>66403</xdr:rowOff>
    </xdr:from>
    <xdr:to>
      <xdr:col>26</xdr:col>
      <xdr:colOff>0</xdr:colOff>
      <xdr:row>9</xdr:row>
      <xdr:rowOff>10886</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9F624A84-6F7F-42C7-B7F5-1A2DBE2BA92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48257" y="871946"/>
              <a:ext cx="4811486" cy="684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65313</xdr:colOff>
      <xdr:row>9</xdr:row>
      <xdr:rowOff>32659</xdr:rowOff>
    </xdr:from>
    <xdr:to>
      <xdr:col>21</xdr:col>
      <xdr:colOff>97970</xdr:colOff>
      <xdr:row>14</xdr:row>
      <xdr:rowOff>65314</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B3491C57-88AD-4327-8E5D-AC5192554BF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48256" y="1578430"/>
              <a:ext cx="1861457" cy="957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76199</xdr:colOff>
      <xdr:row>14</xdr:row>
      <xdr:rowOff>108858</xdr:rowOff>
    </xdr:from>
    <xdr:to>
      <xdr:col>26</xdr:col>
      <xdr:colOff>21770</xdr:colOff>
      <xdr:row>26</xdr:row>
      <xdr:rowOff>43543</xdr:rowOff>
    </xdr:to>
    <xdr:graphicFrame macro="">
      <xdr:nvGraphicFramePr>
        <xdr:cNvPr id="10" name="Chart 9">
          <a:extLst>
            <a:ext uri="{FF2B5EF4-FFF2-40B4-BE49-F238E27FC236}">
              <a16:creationId xmlns:a16="http://schemas.microsoft.com/office/drawing/2014/main" id="{05884FEE-7917-4292-9B36-ADE698241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76201</xdr:colOff>
      <xdr:row>26</xdr:row>
      <xdr:rowOff>130628</xdr:rowOff>
    </xdr:from>
    <xdr:to>
      <xdr:col>25</xdr:col>
      <xdr:colOff>598714</xdr:colOff>
      <xdr:row>38</xdr:row>
      <xdr:rowOff>152399</xdr:rowOff>
    </xdr:to>
    <xdr:graphicFrame macro="">
      <xdr:nvGraphicFramePr>
        <xdr:cNvPr id="11" name="Chart 10">
          <a:extLst>
            <a:ext uri="{FF2B5EF4-FFF2-40B4-BE49-F238E27FC236}">
              <a16:creationId xmlns:a16="http://schemas.microsoft.com/office/drawing/2014/main" id="{1526A408-9BE2-4E33-89FD-ECE9BB8EA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refreshedDate="45337.31546435185" createdVersion="8" refreshedVersion="8" minRefreshableVersion="3" recordCount="1000" xr:uid="{CC412BE7-96B9-472A-8787-6DAE90BA873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5473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0ADD0-3E93-441A-AB27-FB5FE97F2D9E}"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1">
  <location ref="A3:F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8"/>
    </i>
    <i r="1">
      <x v="9"/>
    </i>
    <i r="1">
      <x v="10"/>
    </i>
    <i r="1">
      <x v="11"/>
    </i>
    <i r="1">
      <x v="12"/>
    </i>
    <i t="grand">
      <x/>
    </i>
  </rowItems>
  <colFields count="1">
    <field x="13"/>
  </colFields>
  <colItems count="4">
    <i>
      <x/>
    </i>
    <i>
      <x v="1"/>
    </i>
    <i>
      <x v="2"/>
    </i>
    <i>
      <x v="3"/>
    </i>
  </colItems>
  <dataFields count="1">
    <dataField name="Sum of Sales" fld="12" baseField="16" baseItem="8" numFmtId="1"/>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3" name="Order Date">
      <autoFilter ref="A1">
        <filterColumn colId="0">
          <customFilters and="1">
            <customFilter operator="greaterThanOrEqual" val="43678"/>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CA877-C663-4F83-8E3B-2F6CA49829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284" numFmtId="168"/>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0B380-6219-40C7-8C49-93CB84FA1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items count="4">
        <item x="2"/>
        <item x="1"/>
        <item x="0"/>
        <item t="default"/>
      </items>
    </pivotField>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284" numFmtId="168"/>
  </dataFields>
  <chartFormats count="3">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FDAAD1-62E2-424A-894E-01A8E449154E}" sourceName="Size">
  <pivotTables>
    <pivotTable tabId="18" name="PivotTable1"/>
  </pivotTables>
  <data>
    <tabular pivotCacheId="1055473214">
      <items count="4">
        <i x="3" s="1"/>
        <i x="1" s="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24890E-494F-4D51-9857-477C13C7F6EC}" sourceName="Roast Type Name">
  <pivotTables>
    <pivotTable tabId="18" name="PivotTable1"/>
    <pivotTable tabId="19" name="PivotTable1"/>
    <pivotTable tabId="22" name="PivotTable1"/>
  </pivotTables>
  <data>
    <tabular pivotCacheId="10554732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435AB5-7318-457A-8E9B-B11095CB12B1}" sourceName="Loyalty Card">
  <pivotTables>
    <pivotTable tabId="18" name="PivotTable1"/>
  </pivotTables>
  <data>
    <tabular pivotCacheId="105547321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126EAD-75DF-4B06-B25C-2B435AB9ACFF}" cache="Slicer_Size" caption="Size" columnCount="2" style="Slicer Style 4" rowHeight="234950"/>
  <slicer name="Roast Type Name" xr10:uid="{35967AC8-2D50-4997-A439-E9920F811E12}" cache="Slicer_Roast_Type_Name" caption="Roast Type Name" columnCount="3" style="Slicer Style 4" rowHeight="234950"/>
  <slicer name="Loyalty Card" xr10:uid="{AD6271B5-A524-4B41-9740-6A46A175A0B6}" cache="Slicer_Loyalty_Card" caption="Loyalty Card"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6BEFA5-1CA2-4102-9C80-7DA7C681DCD5}" name="Orders" displayName="Orders" ref="A1:P1001" totalsRowShown="0">
  <autoFilter ref="A1:P1001" xr:uid="{7C6BEFA5-1CA2-4102-9C80-7DA7C681DCD5}"/>
  <tableColumns count="16">
    <tableColumn id="1" xr3:uid="{5C740C58-A909-4D9F-8230-60DA500AFDE4}" name="Order ID" dataDxfId="9"/>
    <tableColumn id="2" xr3:uid="{3F80CFD5-A480-4307-81F9-FF584B93F51C}" name="Order Date" dataDxfId="8" dataCellStyle="Comma"/>
    <tableColumn id="3" xr3:uid="{99309E91-200C-4526-BF0C-A22EC45A92BB}" name="Customer ID" dataDxfId="7"/>
    <tableColumn id="4" xr3:uid="{7D62DEFF-5E65-4AF7-AB90-E5AE727370A9}" name="Product ID"/>
    <tableColumn id="5" xr3:uid="{B6EEFA5F-4470-4B05-A6E3-93E479D1727D}" name="Quantity" dataDxfId="6"/>
    <tableColumn id="6" xr3:uid="{9D820F6E-A86C-418D-AF36-CD8FE6826E1A}" name="Customer Name" dataDxfId="5">
      <calculatedColumnFormula>_xlfn.XLOOKUP(C2,customers!$A$1:$A$1001,customers!$B$1:$B$1001,,0)</calculatedColumnFormula>
    </tableColumn>
    <tableColumn id="7" xr3:uid="{2E25F168-ADAA-4675-963A-3F81BB104E90}" name="Email" dataDxfId="4">
      <calculatedColumnFormula>IF(_xlfn.XLOOKUP(C2,customers!$A$1:$A$1001,customers!$C$1:$C$1001,,0)=0,"",_xlfn.XLOOKUP(C2,customers!$A$1:$A$1001,customers!$C$1:$C$1001,,0))</calculatedColumnFormula>
    </tableColumn>
    <tableColumn id="8" xr3:uid="{0E42E638-A42B-4773-8FBA-C13FEA03D1FF}" name="Country">
      <calculatedColumnFormula>_xlfn.XLOOKUP(C2,customers!$A$1:$A$1001,customers!$G$1:$G$1001,,0)</calculatedColumnFormula>
    </tableColumn>
    <tableColumn id="9" xr3:uid="{704BCEB0-B2E0-4B33-B18D-EF56C12C0C8A}" name="Coffee Type">
      <calculatedColumnFormula>IF(_xlfn.XLOOKUP(orders!D2,products!$A$1:$A$49,products!$B$1:$B$49,,0)=0,"",_xlfn.XLOOKUP(orders!D2,products!$A$1:$A$49,products!$B$1:$B$49,,0))</calculatedColumnFormula>
    </tableColumn>
    <tableColumn id="10" xr3:uid="{4E649A22-0BCE-46A0-AF14-D1C965C10385}" name="Roast Type">
      <calculatedColumnFormula>_xlfn.XLOOKUP(D2,products!$A$1:$A$49,products!$C$1:$C$49,,0)</calculatedColumnFormula>
    </tableColumn>
    <tableColumn id="11" xr3:uid="{B01A6E77-1621-48F9-BA34-CCC6937DC866}" name="Size" dataDxfId="3">
      <calculatedColumnFormula>_xlfn.XLOOKUP(orders!D2,products!$A$1:$A$49,products!$D$1:$D$49,0)</calculatedColumnFormula>
    </tableColumn>
    <tableColumn id="12" xr3:uid="{624B8312-0988-4A62-B926-CEF88832B08B}" name="Unit Price" dataDxfId="2">
      <calculatedColumnFormula>_xlfn.XLOOKUP(orders!D2,products!$A$1:$A$49,products!$E$1:$E$49,"",0)</calculatedColumnFormula>
    </tableColumn>
    <tableColumn id="13" xr3:uid="{80BF12AF-EEF4-4753-8733-1B8A340EBABC}" name="Sales" dataDxfId="1" dataCellStyle="Currency">
      <calculatedColumnFormula>(orders!E2*orders!L2)</calculatedColumnFormula>
    </tableColumn>
    <tableColumn id="14" xr3:uid="{DD4C9550-82D3-4577-8628-3A699E626A90}" name="Coffee Type Name">
      <calculatedColumnFormula>IF(I2="Rob","Robusta",IF(I2="Exc","Excelsa",IF(I2="Ara","Arabica",IF(I2="Lib","Liberca",""))))</calculatedColumnFormula>
    </tableColumn>
    <tableColumn id="15" xr3:uid="{B0211E0C-1E6A-4FF4-AA2C-20E4154FC90B}" name="Roast Type Name">
      <calculatedColumnFormula>IF(J2="M","Medium",IF(J2="L","Light",IF(J2="D","Dark")))</calculatedColumnFormula>
    </tableColumn>
    <tableColumn id="16" xr3:uid="{1930768E-0560-4A2A-BC6A-F0AC17288239}"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02AA74-E2FD-4547-85E2-D4FD1D2A3274}" sourceName="Order Date">
  <pivotTables>
    <pivotTable tabId="18" name="PivotTable1"/>
  </pivotTables>
  <state minimalRefreshVersion="6" lastRefreshVersion="6" pivotCacheId="1055473214" filterType="dateBetween">
    <selection startDate="2019-08-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CDF0407-2BB8-4121-AB98-64148DF1F10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43DC-E436-4344-B77D-FDBE8A6994D8}">
  <dimension ref="A1"/>
  <sheetViews>
    <sheetView showGridLines="0" showRowColHeaders="0" tabSelected="1" zoomScale="70" zoomScaleNormal="70" workbookViewId="0">
      <selection activeCell="T46" sqref="T4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C80E8-45AD-475E-9F23-11A98C842535}">
  <dimension ref="A3:F10"/>
  <sheetViews>
    <sheetView workbookViewId="0">
      <selection activeCell="S32" sqref="S32"/>
    </sheetView>
  </sheetViews>
  <sheetFormatPr defaultRowHeight="14.4" x14ac:dyDescent="0.3"/>
  <cols>
    <col min="1" max="1" width="12.5546875" bestFit="1" customWidth="1"/>
    <col min="2" max="2" width="20.88671875" bestFit="1" customWidth="1"/>
    <col min="3" max="3" width="18.88671875" bestFit="1" customWidth="1"/>
    <col min="4" max="5" width="7" bestFit="1" customWidth="1"/>
    <col min="6" max="6" width="7.88671875" bestFit="1" customWidth="1"/>
    <col min="7" max="7" width="10.77734375" bestFit="1" customWidth="1"/>
  </cols>
  <sheetData>
    <row r="3" spans="1:6" x14ac:dyDescent="0.3">
      <c r="A3" s="11" t="s">
        <v>6201</v>
      </c>
      <c r="C3" s="11" t="s">
        <v>6196</v>
      </c>
    </row>
    <row r="4" spans="1:6" x14ac:dyDescent="0.3">
      <c r="A4" s="11" t="s">
        <v>6202</v>
      </c>
      <c r="B4" s="11" t="s">
        <v>6203</v>
      </c>
      <c r="C4" t="s">
        <v>6204</v>
      </c>
      <c r="D4" t="s">
        <v>6205</v>
      </c>
      <c r="E4" t="s">
        <v>6206</v>
      </c>
      <c r="F4" t="s">
        <v>6207</v>
      </c>
    </row>
    <row r="5" spans="1:6" x14ac:dyDescent="0.3">
      <c r="A5" t="s">
        <v>6211</v>
      </c>
      <c r="B5" t="s">
        <v>6199</v>
      </c>
      <c r="C5" s="12">
        <v>121.21499999999997</v>
      </c>
      <c r="D5" s="12"/>
      <c r="E5" s="12"/>
      <c r="F5" s="12">
        <v>43.019999999999996</v>
      </c>
    </row>
    <row r="6" spans="1:6" x14ac:dyDescent="0.3">
      <c r="B6" t="s">
        <v>6200</v>
      </c>
      <c r="C6" s="12"/>
      <c r="D6" s="12">
        <v>41.25</v>
      </c>
      <c r="E6" s="12">
        <v>131.47499999999997</v>
      </c>
      <c r="F6" s="12">
        <v>397.38</v>
      </c>
    </row>
    <row r="7" spans="1:6" x14ac:dyDescent="0.3">
      <c r="B7" t="s">
        <v>6208</v>
      </c>
      <c r="C7" s="12">
        <v>114.00999999999999</v>
      </c>
      <c r="D7" s="12">
        <v>39.69</v>
      </c>
      <c r="E7" s="12">
        <v>109.36499999999999</v>
      </c>
      <c r="F7" s="12"/>
    </row>
    <row r="8" spans="1:6" x14ac:dyDescent="0.3">
      <c r="B8" t="s">
        <v>6209</v>
      </c>
      <c r="C8" s="12">
        <v>195.58499999999998</v>
      </c>
      <c r="D8" s="12">
        <v>63.249999999999993</v>
      </c>
      <c r="E8" s="12">
        <v>126.49999999999999</v>
      </c>
      <c r="F8" s="12">
        <v>13.424999999999997</v>
      </c>
    </row>
    <row r="9" spans="1:6" x14ac:dyDescent="0.3">
      <c r="B9" t="s">
        <v>6210</v>
      </c>
      <c r="C9" s="12">
        <v>17.384999999999998</v>
      </c>
      <c r="D9" s="12">
        <v>247.33499999999995</v>
      </c>
      <c r="E9" s="12">
        <v>16.5</v>
      </c>
      <c r="F9" s="12">
        <v>152.03499999999997</v>
      </c>
    </row>
    <row r="10" spans="1:6" x14ac:dyDescent="0.3">
      <c r="A10" t="s">
        <v>6198</v>
      </c>
      <c r="C10" s="12">
        <v>448.19499999999994</v>
      </c>
      <c r="D10" s="12">
        <v>391.52499999999998</v>
      </c>
      <c r="E10" s="12">
        <v>383.84</v>
      </c>
      <c r="F10" s="12">
        <v>605.8599999999999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CF6F-FE66-4080-9886-7B2714AD5529}">
  <dimension ref="A2:H19"/>
  <sheetViews>
    <sheetView topLeftCell="A6" workbookViewId="0">
      <selection activeCell="O12" sqref="J12:O12"/>
    </sheetView>
  </sheetViews>
  <sheetFormatPr defaultRowHeight="14.4" x14ac:dyDescent="0.3"/>
  <cols>
    <col min="1" max="1" width="14" bestFit="1" customWidth="1"/>
    <col min="2" max="2" width="11.6640625" bestFit="1" customWidth="1"/>
    <col min="3" max="3" width="18.88671875" bestFit="1" customWidth="1"/>
    <col min="4" max="5" width="7" bestFit="1" customWidth="1"/>
    <col min="6" max="6" width="7.88671875" bestFit="1" customWidth="1"/>
    <col min="7" max="7" width="10.77734375" bestFit="1" customWidth="1"/>
  </cols>
  <sheetData>
    <row r="2" spans="1:2" x14ac:dyDescent="0.3">
      <c r="A2" s="11" t="s">
        <v>6212</v>
      </c>
      <c r="B2" t="s">
        <v>6201</v>
      </c>
    </row>
    <row r="3" spans="1:2" x14ac:dyDescent="0.3">
      <c r="A3" s="13" t="s">
        <v>28</v>
      </c>
      <c r="B3" s="14">
        <v>2798.5050000000001</v>
      </c>
    </row>
    <row r="4" spans="1:2" x14ac:dyDescent="0.3">
      <c r="A4" s="13" t="s">
        <v>318</v>
      </c>
      <c r="B4" s="14">
        <v>6696.8649999999989</v>
      </c>
    </row>
    <row r="5" spans="1:2" x14ac:dyDescent="0.3">
      <c r="A5" s="13" t="s">
        <v>19</v>
      </c>
      <c r="B5" s="14">
        <v>35638.88499999998</v>
      </c>
    </row>
    <row r="6" spans="1:2" x14ac:dyDescent="0.3">
      <c r="A6" s="13" t="s">
        <v>6198</v>
      </c>
      <c r="B6" s="14">
        <v>45134.254999999976</v>
      </c>
    </row>
    <row r="19" spans="8:8" x14ac:dyDescent="0.3">
      <c r="H19" t="s">
        <v>6213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E74B5-9643-40B9-9572-89BF28C9FBB3}">
  <dimension ref="A2:B8"/>
  <sheetViews>
    <sheetView topLeftCell="A2" workbookViewId="0">
      <selection activeCell="A3" sqref="A3:A7"/>
    </sheetView>
  </sheetViews>
  <sheetFormatPr defaultRowHeight="14.4" x14ac:dyDescent="0.3"/>
  <cols>
    <col min="1" max="1" width="15.109375" bestFit="1" customWidth="1"/>
    <col min="2" max="2" width="11.6640625" bestFit="1" customWidth="1"/>
    <col min="3" max="3" width="18.88671875" bestFit="1" customWidth="1"/>
    <col min="4" max="5" width="7" bestFit="1" customWidth="1"/>
    <col min="6" max="6" width="7.88671875" bestFit="1" customWidth="1"/>
    <col min="7" max="7" width="10.77734375" bestFit="1" customWidth="1"/>
  </cols>
  <sheetData>
    <row r="2" spans="1:2" x14ac:dyDescent="0.3">
      <c r="A2" s="11" t="s">
        <v>6212</v>
      </c>
      <c r="B2" t="s">
        <v>6201</v>
      </c>
    </row>
    <row r="3" spans="1:2" x14ac:dyDescent="0.3">
      <c r="A3" s="13" t="s">
        <v>3753</v>
      </c>
      <c r="B3" s="14">
        <v>278.01</v>
      </c>
    </row>
    <row r="4" spans="1:2" x14ac:dyDescent="0.3">
      <c r="A4" s="13" t="s">
        <v>1598</v>
      </c>
      <c r="B4" s="14">
        <v>281.67499999999995</v>
      </c>
    </row>
    <row r="5" spans="1:2" x14ac:dyDescent="0.3">
      <c r="A5" s="13" t="s">
        <v>2587</v>
      </c>
      <c r="B5" s="14">
        <v>289.11</v>
      </c>
    </row>
    <row r="6" spans="1:2" x14ac:dyDescent="0.3">
      <c r="A6" s="13" t="s">
        <v>5765</v>
      </c>
      <c r="B6" s="14">
        <v>307.04499999999996</v>
      </c>
    </row>
    <row r="7" spans="1:2" x14ac:dyDescent="0.3">
      <c r="A7" s="13" t="s">
        <v>5114</v>
      </c>
      <c r="B7" s="14">
        <v>317.06999999999994</v>
      </c>
    </row>
    <row r="8" spans="1:2" x14ac:dyDescent="0.3">
      <c r="A8" s="13" t="s">
        <v>6198</v>
      </c>
      <c r="B8" s="14">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Q3" sqref="Q3"/>
    </sheetView>
  </sheetViews>
  <sheetFormatPr defaultRowHeight="14.4" x14ac:dyDescent="0.3"/>
  <cols>
    <col min="1" max="1" width="16.5546875" bestFit="1" customWidth="1"/>
    <col min="2" max="2" width="17.33203125" style="4" bestFit="1" customWidth="1"/>
    <col min="3" max="3" width="17.44140625" bestFit="1" customWidth="1"/>
    <col min="4" max="4" width="11.33203125" customWidth="1"/>
    <col min="5" max="5" width="9.77734375" customWidth="1"/>
    <col min="6" max="6" width="20.44140625" bestFit="1" customWidth="1"/>
    <col min="7" max="7" width="36" bestFit="1" customWidth="1"/>
    <col min="8" max="8" width="11.88671875" bestFit="1" customWidth="1"/>
    <col min="9" max="9" width="12.6640625" customWidth="1"/>
    <col min="10" max="10" width="11.6640625" customWidth="1"/>
    <col min="11" max="11" width="5.88671875" style="6" bestFit="1" customWidth="1"/>
    <col min="12" max="12" width="11.77734375" style="8" customWidth="1"/>
    <col min="13" max="13" width="9.21875" style="10" bestFit="1" customWidth="1"/>
    <col min="14" max="14" width="18.109375" customWidth="1"/>
    <col min="15" max="15" width="17.218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9"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t="str">
        <f>_xlfn.XLOOKUP(C2,customers!$A$1:$A$1001,customers!$G$1:$G$1001,,0)</f>
        <v>United States</v>
      </c>
      <c r="I2" t="str">
        <f>IF(_xlfn.XLOOKUP(orders!D2,products!$A$1:$A$49,products!$B$1:$B$49,,0)=0,"",_xlfn.XLOOKUP(orders!D2,products!$A$1:$A$49,products!$B$1:$B$49,,0))</f>
        <v>Rob</v>
      </c>
      <c r="J2" t="str">
        <f>_xlfn.XLOOKUP(D2,products!$A$1:$A$49,products!$C$1:$C$49,,0)</f>
        <v>M</v>
      </c>
      <c r="K2" s="6">
        <f>_xlfn.XLOOKUP(orders!D2,products!$A$1:$A$49,products!$D$1:$D$49,0)</f>
        <v>1</v>
      </c>
      <c r="L2" s="8">
        <f>_xlfn.XLOOKUP(orders!D2,products!$A$1:$A$49,products!$E$1:$E$49,"",0)</f>
        <v>9.9499999999999993</v>
      </c>
      <c r="M2" s="10">
        <f>(orders!E2*orders!L2)</f>
        <v>19.899999999999999</v>
      </c>
      <c r="N2" t="str">
        <f>IF(I2="Rob","Robusta",IF(I2="Exc","Excelsa",IF(I2="Ara","Arabica",IF(I2="Lib","Liberca",""))))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t="str">
        <f>_xlfn.XLOOKUP(C3,customers!$A$1:$A$1001,customers!$G$1:$G$1001,,0)</f>
        <v>United States</v>
      </c>
      <c r="I3" t="str">
        <f>IF(_xlfn.XLOOKUP(orders!D3,products!$A$1:$A$49,products!$B$1:$B$49,,0)=0,"",_xlfn.XLOOKUP(orders!D3,products!$A$1:$A$49,products!$B$1:$B$49,,0))</f>
        <v>Exc</v>
      </c>
      <c r="J3" t="str">
        <f>_xlfn.XLOOKUP(D3,products!$A$1:$A$49,products!$C$1:$C$49,,0)</f>
        <v>M</v>
      </c>
      <c r="K3" s="6">
        <f>_xlfn.XLOOKUP(orders!D3,products!$A$1:$A$49,products!$D$1:$D$49,0)</f>
        <v>0.5</v>
      </c>
      <c r="L3" s="8">
        <f>_xlfn.XLOOKUP(orders!D3,products!$A$1:$A$49,products!$E$1:$E$49,"",0)</f>
        <v>8.25</v>
      </c>
      <c r="M3" s="10">
        <f>(orders!E3*orders!L3)</f>
        <v>41.25</v>
      </c>
      <c r="N3" t="str">
        <f t="shared" ref="N3:N66" si="0">IF(I3="Rob","Robusta",IF(I3="Exc","Excelsa",IF(I3="Ara","Arabica",IF(I3="Lib","Liberca",""))))</f>
        <v>Excelsa</v>
      </c>
      <c r="O3" t="str">
        <f t="shared" ref="O3:O66" si="1">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t="str">
        <f>_xlfn.XLOOKUP(C4,customers!$A$1:$A$1001,customers!$G$1:$G$1001,,0)</f>
        <v>United States</v>
      </c>
      <c r="I4" t="str">
        <f>IF(_xlfn.XLOOKUP(orders!D4,products!$A$1:$A$49,products!$B$1:$B$49,,0)=0,"",_xlfn.XLOOKUP(orders!D4,products!$A$1:$A$49,products!$B$1:$B$49,,0))</f>
        <v>Ara</v>
      </c>
      <c r="J4" t="str">
        <f>_xlfn.XLOOKUP(D4,products!$A$1:$A$49,products!$C$1:$C$49,,0)</f>
        <v>L</v>
      </c>
      <c r="K4" s="6">
        <f>_xlfn.XLOOKUP(orders!D4,products!$A$1:$A$49,products!$D$1:$D$49,0)</f>
        <v>1</v>
      </c>
      <c r="L4" s="8">
        <f>_xlfn.XLOOKUP(orders!D4,products!$A$1:$A$49,products!$E$1:$E$49,"",0)</f>
        <v>12.95</v>
      </c>
      <c r="M4" s="10">
        <f>(orders!E4*orders!L4)</f>
        <v>12.95</v>
      </c>
      <c r="N4" t="str">
        <f t="shared" si="0"/>
        <v>Arabica</v>
      </c>
      <c r="O4" t="str">
        <f t="shared" si="1"/>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t="str">
        <f>_xlfn.XLOOKUP(C5,customers!$A$1:$A$1001,customers!$G$1:$G$1001,,0)</f>
        <v>Ireland</v>
      </c>
      <c r="I5" t="str">
        <f>IF(_xlfn.XLOOKUP(orders!D5,products!$A$1:$A$49,products!$B$1:$B$49,,0)=0,"",_xlfn.XLOOKUP(orders!D5,products!$A$1:$A$49,products!$B$1:$B$49,,0))</f>
        <v>Exc</v>
      </c>
      <c r="J5" t="str">
        <f>_xlfn.XLOOKUP(D5,products!$A$1:$A$49,products!$C$1:$C$49,,0)</f>
        <v>M</v>
      </c>
      <c r="K5" s="6">
        <f>_xlfn.XLOOKUP(orders!D5,products!$A$1:$A$49,products!$D$1:$D$49,0)</f>
        <v>1</v>
      </c>
      <c r="L5" s="8">
        <f>_xlfn.XLOOKUP(orders!D5,products!$A$1:$A$49,products!$E$1:$E$49,"",0)</f>
        <v>13.75</v>
      </c>
      <c r="M5" s="10">
        <f>(orders!E5*orders!L5)</f>
        <v>27.5</v>
      </c>
      <c r="N5" t="str">
        <f t="shared" si="0"/>
        <v>Excelsa</v>
      </c>
      <c r="O5" t="str">
        <f t="shared" si="1"/>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t="str">
        <f>_xlfn.XLOOKUP(C6,customers!$A$1:$A$1001,customers!$G$1:$G$1001,,0)</f>
        <v>Ireland</v>
      </c>
      <c r="I6" t="str">
        <f>IF(_xlfn.XLOOKUP(orders!D6,products!$A$1:$A$49,products!$B$1:$B$49,,0)=0,"",_xlfn.XLOOKUP(orders!D6,products!$A$1:$A$49,products!$B$1:$B$49,,0))</f>
        <v>Rob</v>
      </c>
      <c r="J6" t="str">
        <f>_xlfn.XLOOKUP(D6,products!$A$1:$A$49,products!$C$1:$C$49,,0)</f>
        <v>L</v>
      </c>
      <c r="K6" s="6">
        <f>_xlfn.XLOOKUP(orders!D6,products!$A$1:$A$49,products!$D$1:$D$49,0)</f>
        <v>2.5</v>
      </c>
      <c r="L6" s="8">
        <f>_xlfn.XLOOKUP(orders!D6,products!$A$1:$A$49,products!$E$1:$E$49,"",0)</f>
        <v>27.484999999999996</v>
      </c>
      <c r="M6" s="10">
        <f>(orders!E6*orders!L6)</f>
        <v>54.969999999999992</v>
      </c>
      <c r="N6" t="str">
        <f t="shared" si="0"/>
        <v>Robusta</v>
      </c>
      <c r="O6" t="str">
        <f t="shared" si="1"/>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t="str">
        <f>_xlfn.XLOOKUP(C7,customers!$A$1:$A$1001,customers!$G$1:$G$1001,,0)</f>
        <v>United States</v>
      </c>
      <c r="I7" t="str">
        <f>IF(_xlfn.XLOOKUP(orders!D7,products!$A$1:$A$49,products!$B$1:$B$49,,0)=0,"",_xlfn.XLOOKUP(orders!D7,products!$A$1:$A$49,products!$B$1:$B$49,,0))</f>
        <v>Lib</v>
      </c>
      <c r="J7" t="str">
        <f>_xlfn.XLOOKUP(D7,products!$A$1:$A$49,products!$C$1:$C$49,,0)</f>
        <v>D</v>
      </c>
      <c r="K7" s="6">
        <f>_xlfn.XLOOKUP(orders!D7,products!$A$1:$A$49,products!$D$1:$D$49,0)</f>
        <v>1</v>
      </c>
      <c r="L7" s="8">
        <f>_xlfn.XLOOKUP(orders!D7,products!$A$1:$A$49,products!$E$1:$E$49,"",0)</f>
        <v>12.95</v>
      </c>
      <c r="M7" s="10">
        <f>(orders!E7*orders!L7)</f>
        <v>38.849999999999994</v>
      </c>
      <c r="N7" t="str">
        <f t="shared" si="0"/>
        <v>Liberca</v>
      </c>
      <c r="O7" t="str">
        <f t="shared" si="1"/>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t="str">
        <f>_xlfn.XLOOKUP(C8,customers!$A$1:$A$1001,customers!$G$1:$G$1001,,0)</f>
        <v>United States</v>
      </c>
      <c r="I8" t="str">
        <f>IF(_xlfn.XLOOKUP(orders!D8,products!$A$1:$A$49,products!$B$1:$B$49,,0)=0,"",_xlfn.XLOOKUP(orders!D8,products!$A$1:$A$49,products!$B$1:$B$49,,0))</f>
        <v>Exc</v>
      </c>
      <c r="J8" t="str">
        <f>_xlfn.XLOOKUP(D8,products!$A$1:$A$49,products!$C$1:$C$49,,0)</f>
        <v>D</v>
      </c>
      <c r="K8" s="6">
        <f>_xlfn.XLOOKUP(orders!D8,products!$A$1:$A$49,products!$D$1:$D$49,0)</f>
        <v>0.5</v>
      </c>
      <c r="L8" s="8">
        <f>_xlfn.XLOOKUP(orders!D8,products!$A$1:$A$49,products!$E$1:$E$49,"",0)</f>
        <v>7.29</v>
      </c>
      <c r="M8" s="10">
        <f>(orders!E8*orders!L8)</f>
        <v>21.87</v>
      </c>
      <c r="N8" t="str">
        <f t="shared" si="0"/>
        <v>Excelsa</v>
      </c>
      <c r="O8" t="str">
        <f t="shared" si="1"/>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t="str">
        <f>_xlfn.XLOOKUP(C9,customers!$A$1:$A$1001,customers!$G$1:$G$1001,,0)</f>
        <v>Ireland</v>
      </c>
      <c r="I9" t="str">
        <f>IF(_xlfn.XLOOKUP(orders!D9,products!$A$1:$A$49,products!$B$1:$B$49,,0)=0,"",_xlfn.XLOOKUP(orders!D9,products!$A$1:$A$49,products!$B$1:$B$49,,0))</f>
        <v>Lib</v>
      </c>
      <c r="J9" t="str">
        <f>_xlfn.XLOOKUP(D9,products!$A$1:$A$49,products!$C$1:$C$49,,0)</f>
        <v>L</v>
      </c>
      <c r="K9" s="6">
        <f>_xlfn.XLOOKUP(orders!D9,products!$A$1:$A$49,products!$D$1:$D$49,0)</f>
        <v>0.2</v>
      </c>
      <c r="L9" s="8">
        <f>_xlfn.XLOOKUP(orders!D9,products!$A$1:$A$49,products!$E$1:$E$49,"",0)</f>
        <v>4.7549999999999999</v>
      </c>
      <c r="M9" s="10">
        <f>(orders!E9*orders!L9)</f>
        <v>4.7549999999999999</v>
      </c>
      <c r="N9" t="str">
        <f t="shared" si="0"/>
        <v>Liberca</v>
      </c>
      <c r="O9" t="str">
        <f t="shared" si="1"/>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t="str">
        <f>_xlfn.XLOOKUP(C10,customers!$A$1:$A$1001,customers!$G$1:$G$1001,,0)</f>
        <v>United States</v>
      </c>
      <c r="I10" t="str">
        <f>IF(_xlfn.XLOOKUP(orders!D10,products!$A$1:$A$49,products!$B$1:$B$49,,0)=0,"",_xlfn.XLOOKUP(orders!D10,products!$A$1:$A$49,products!$B$1:$B$49,,0))</f>
        <v>Rob</v>
      </c>
      <c r="J10" t="str">
        <f>_xlfn.XLOOKUP(D10,products!$A$1:$A$49,products!$C$1:$C$49,,0)</f>
        <v>M</v>
      </c>
      <c r="K10" s="6">
        <f>_xlfn.XLOOKUP(orders!D10,products!$A$1:$A$49,products!$D$1:$D$49,0)</f>
        <v>0.5</v>
      </c>
      <c r="L10" s="8">
        <f>_xlfn.XLOOKUP(orders!D10,products!$A$1:$A$49,products!$E$1:$E$49,"",0)</f>
        <v>5.97</v>
      </c>
      <c r="M10" s="10">
        <f>(orders!E10*orders!L10)</f>
        <v>17.91</v>
      </c>
      <c r="N10" t="str">
        <f t="shared" si="0"/>
        <v>Robusta</v>
      </c>
      <c r="O10" t="str">
        <f t="shared" si="1"/>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t="str">
        <f>_xlfn.XLOOKUP(C11,customers!$A$1:$A$1001,customers!$G$1:$G$1001,,0)</f>
        <v>United States</v>
      </c>
      <c r="I11" t="str">
        <f>IF(_xlfn.XLOOKUP(orders!D11,products!$A$1:$A$49,products!$B$1:$B$49,,0)=0,"",_xlfn.XLOOKUP(orders!D11,products!$A$1:$A$49,products!$B$1:$B$49,,0))</f>
        <v>Rob</v>
      </c>
      <c r="J11" t="str">
        <f>_xlfn.XLOOKUP(D11,products!$A$1:$A$49,products!$C$1:$C$49,,0)</f>
        <v>M</v>
      </c>
      <c r="K11" s="6">
        <f>_xlfn.XLOOKUP(orders!D11,products!$A$1:$A$49,products!$D$1:$D$49,0)</f>
        <v>0.5</v>
      </c>
      <c r="L11" s="8">
        <f>_xlfn.XLOOKUP(orders!D11,products!$A$1:$A$49,products!$E$1:$E$49,"",0)</f>
        <v>5.97</v>
      </c>
      <c r="M11" s="10">
        <f>(orders!E11*orders!L11)</f>
        <v>5.97</v>
      </c>
      <c r="N11" t="str">
        <f t="shared" si="0"/>
        <v>Robusta</v>
      </c>
      <c r="O11" t="str">
        <f t="shared" si="1"/>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t="str">
        <f>_xlfn.XLOOKUP(C12,customers!$A$1:$A$1001,customers!$G$1:$G$1001,,0)</f>
        <v>United States</v>
      </c>
      <c r="I12" t="str">
        <f>IF(_xlfn.XLOOKUP(orders!D12,products!$A$1:$A$49,products!$B$1:$B$49,,0)=0,"",_xlfn.XLOOKUP(orders!D12,products!$A$1:$A$49,products!$B$1:$B$49,,0))</f>
        <v>Ara</v>
      </c>
      <c r="J12" t="str">
        <f>_xlfn.XLOOKUP(D12,products!$A$1:$A$49,products!$C$1:$C$49,,0)</f>
        <v>D</v>
      </c>
      <c r="K12" s="6">
        <f>_xlfn.XLOOKUP(orders!D12,products!$A$1:$A$49,products!$D$1:$D$49,0)</f>
        <v>1</v>
      </c>
      <c r="L12" s="8">
        <f>_xlfn.XLOOKUP(orders!D12,products!$A$1:$A$49,products!$E$1:$E$49,"",0)</f>
        <v>9.9499999999999993</v>
      </c>
      <c r="M12" s="10">
        <f>(orders!E12*orders!L12)</f>
        <v>39.799999999999997</v>
      </c>
      <c r="N12" t="str">
        <f t="shared" si="0"/>
        <v>Arabica</v>
      </c>
      <c r="O12" t="str">
        <f t="shared" si="1"/>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t="str">
        <f>_xlfn.XLOOKUP(C13,customers!$A$1:$A$1001,customers!$G$1:$G$1001,,0)</f>
        <v>United States</v>
      </c>
      <c r="I13" t="str">
        <f>IF(_xlfn.XLOOKUP(orders!D13,products!$A$1:$A$49,products!$B$1:$B$49,,0)=0,"",_xlfn.XLOOKUP(orders!D13,products!$A$1:$A$49,products!$B$1:$B$49,,0))</f>
        <v>Exc</v>
      </c>
      <c r="J13" t="str">
        <f>_xlfn.XLOOKUP(D13,products!$A$1:$A$49,products!$C$1:$C$49,,0)</f>
        <v>L</v>
      </c>
      <c r="K13" s="6">
        <f>_xlfn.XLOOKUP(orders!D13,products!$A$1:$A$49,products!$D$1:$D$49,0)</f>
        <v>2.5</v>
      </c>
      <c r="L13" s="8">
        <f>_xlfn.XLOOKUP(orders!D13,products!$A$1:$A$49,products!$E$1:$E$49,"",0)</f>
        <v>34.154999999999994</v>
      </c>
      <c r="M13" s="10">
        <f>(orders!E13*orders!L13)</f>
        <v>170.77499999999998</v>
      </c>
      <c r="N13" t="str">
        <f t="shared" si="0"/>
        <v>Excelsa</v>
      </c>
      <c r="O13" t="str">
        <f t="shared" si="1"/>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t="str">
        <f>_xlfn.XLOOKUP(C14,customers!$A$1:$A$1001,customers!$G$1:$G$1001,,0)</f>
        <v>United States</v>
      </c>
      <c r="I14" t="str">
        <f>IF(_xlfn.XLOOKUP(orders!D14,products!$A$1:$A$49,products!$B$1:$B$49,,0)=0,"",_xlfn.XLOOKUP(orders!D14,products!$A$1:$A$49,products!$B$1:$B$49,,0))</f>
        <v>Rob</v>
      </c>
      <c r="J14" t="str">
        <f>_xlfn.XLOOKUP(D14,products!$A$1:$A$49,products!$C$1:$C$49,,0)</f>
        <v>M</v>
      </c>
      <c r="K14" s="6">
        <f>_xlfn.XLOOKUP(orders!D14,products!$A$1:$A$49,products!$D$1:$D$49,0)</f>
        <v>1</v>
      </c>
      <c r="L14" s="8">
        <f>_xlfn.XLOOKUP(orders!D14,products!$A$1:$A$49,products!$E$1:$E$49,"",0)</f>
        <v>9.9499999999999993</v>
      </c>
      <c r="M14" s="10">
        <f>(orders!E14*orders!L14)</f>
        <v>49.75</v>
      </c>
      <c r="N14" t="str">
        <f t="shared" si="0"/>
        <v>Robusta</v>
      </c>
      <c r="O14" t="str">
        <f t="shared" si="1"/>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t="str">
        <f>_xlfn.XLOOKUP(C15,customers!$A$1:$A$1001,customers!$G$1:$G$1001,,0)</f>
        <v>United States</v>
      </c>
      <c r="I15" t="str">
        <f>IF(_xlfn.XLOOKUP(orders!D15,products!$A$1:$A$49,products!$B$1:$B$49,,0)=0,"",_xlfn.XLOOKUP(orders!D15,products!$A$1:$A$49,products!$B$1:$B$49,,0))</f>
        <v>Rob</v>
      </c>
      <c r="J15" t="str">
        <f>_xlfn.XLOOKUP(D15,products!$A$1:$A$49,products!$C$1:$C$49,,0)</f>
        <v>D</v>
      </c>
      <c r="K15" s="6">
        <f>_xlfn.XLOOKUP(orders!D15,products!$A$1:$A$49,products!$D$1:$D$49,0)</f>
        <v>2.5</v>
      </c>
      <c r="L15" s="8">
        <f>_xlfn.XLOOKUP(orders!D15,products!$A$1:$A$49,products!$E$1:$E$49,"",0)</f>
        <v>20.584999999999997</v>
      </c>
      <c r="M15" s="10">
        <f>(orders!E15*orders!L15)</f>
        <v>41.169999999999995</v>
      </c>
      <c r="N15" t="str">
        <f t="shared" si="0"/>
        <v>Robusta</v>
      </c>
      <c r="O15" t="str">
        <f t="shared" si="1"/>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t="str">
        <f>_xlfn.XLOOKUP(C16,customers!$A$1:$A$1001,customers!$G$1:$G$1001,,0)</f>
        <v>United States</v>
      </c>
      <c r="I16" t="str">
        <f>IF(_xlfn.XLOOKUP(orders!D16,products!$A$1:$A$49,products!$B$1:$B$49,,0)=0,"",_xlfn.XLOOKUP(orders!D16,products!$A$1:$A$49,products!$B$1:$B$49,,0))</f>
        <v>Lib</v>
      </c>
      <c r="J16" t="str">
        <f>_xlfn.XLOOKUP(D16,products!$A$1:$A$49,products!$C$1:$C$49,,0)</f>
        <v>D</v>
      </c>
      <c r="K16" s="6">
        <f>_xlfn.XLOOKUP(orders!D16,products!$A$1:$A$49,products!$D$1:$D$49,0)</f>
        <v>0.2</v>
      </c>
      <c r="L16" s="8">
        <f>_xlfn.XLOOKUP(orders!D16,products!$A$1:$A$49,products!$E$1:$E$49,"",0)</f>
        <v>3.8849999999999998</v>
      </c>
      <c r="M16" s="10">
        <f>(orders!E16*orders!L16)</f>
        <v>11.654999999999999</v>
      </c>
      <c r="N16" t="str">
        <f t="shared" si="0"/>
        <v>Liberca</v>
      </c>
      <c r="O16" t="str">
        <f t="shared" si="1"/>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t="str">
        <f>_xlfn.XLOOKUP(C17,customers!$A$1:$A$1001,customers!$G$1:$G$1001,,0)</f>
        <v>United States</v>
      </c>
      <c r="I17" t="str">
        <f>IF(_xlfn.XLOOKUP(orders!D17,products!$A$1:$A$49,products!$B$1:$B$49,,0)=0,"",_xlfn.XLOOKUP(orders!D17,products!$A$1:$A$49,products!$B$1:$B$49,,0))</f>
        <v>Rob</v>
      </c>
      <c r="J17" t="str">
        <f>_xlfn.XLOOKUP(D17,products!$A$1:$A$49,products!$C$1:$C$49,,0)</f>
        <v>M</v>
      </c>
      <c r="K17" s="6">
        <f>_xlfn.XLOOKUP(orders!D17,products!$A$1:$A$49,products!$D$1:$D$49,0)</f>
        <v>2.5</v>
      </c>
      <c r="L17" s="8">
        <f>_xlfn.XLOOKUP(orders!D17,products!$A$1:$A$49,products!$E$1:$E$49,"",0)</f>
        <v>22.884999999999998</v>
      </c>
      <c r="M17" s="10">
        <f>(orders!E17*orders!L17)</f>
        <v>114.42499999999998</v>
      </c>
      <c r="N17" t="str">
        <f t="shared" si="0"/>
        <v>Robusta</v>
      </c>
      <c r="O17" t="str">
        <f t="shared" si="1"/>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t="str">
        <f>_xlfn.XLOOKUP(C18,customers!$A$1:$A$1001,customers!$G$1:$G$1001,,0)</f>
        <v>United States</v>
      </c>
      <c r="I18" t="str">
        <f>IF(_xlfn.XLOOKUP(orders!D18,products!$A$1:$A$49,products!$B$1:$B$49,,0)=0,"",_xlfn.XLOOKUP(orders!D18,products!$A$1:$A$49,products!$B$1:$B$49,,0))</f>
        <v>Ara</v>
      </c>
      <c r="J18" t="str">
        <f>_xlfn.XLOOKUP(D18,products!$A$1:$A$49,products!$C$1:$C$49,,0)</f>
        <v>M</v>
      </c>
      <c r="K18" s="6">
        <f>_xlfn.XLOOKUP(orders!D18,products!$A$1:$A$49,products!$D$1:$D$49,0)</f>
        <v>0.2</v>
      </c>
      <c r="L18" s="8">
        <f>_xlfn.XLOOKUP(orders!D18,products!$A$1:$A$49,products!$E$1:$E$49,"",0)</f>
        <v>3.375</v>
      </c>
      <c r="M18" s="10">
        <f>(orders!E18*orders!L18)</f>
        <v>20.25</v>
      </c>
      <c r="N18" t="str">
        <f t="shared" si="0"/>
        <v>Arabica</v>
      </c>
      <c r="O18" t="str">
        <f t="shared" si="1"/>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t="str">
        <f>_xlfn.XLOOKUP(C19,customers!$A$1:$A$1001,customers!$G$1:$G$1001,,0)</f>
        <v>United States</v>
      </c>
      <c r="I19" t="str">
        <f>IF(_xlfn.XLOOKUP(orders!D19,products!$A$1:$A$49,products!$B$1:$B$49,,0)=0,"",_xlfn.XLOOKUP(orders!D19,products!$A$1:$A$49,products!$B$1:$B$49,,0))</f>
        <v>Ara</v>
      </c>
      <c r="J19" t="str">
        <f>_xlfn.XLOOKUP(D19,products!$A$1:$A$49,products!$C$1:$C$49,,0)</f>
        <v>L</v>
      </c>
      <c r="K19" s="6">
        <f>_xlfn.XLOOKUP(orders!D19,products!$A$1:$A$49,products!$D$1:$D$49,0)</f>
        <v>1</v>
      </c>
      <c r="L19" s="8">
        <f>_xlfn.XLOOKUP(orders!D19,products!$A$1:$A$49,products!$E$1:$E$49,"",0)</f>
        <v>12.95</v>
      </c>
      <c r="M19" s="10">
        <f>(orders!E19*orders!L19)</f>
        <v>77.699999999999989</v>
      </c>
      <c r="N19" t="str">
        <f t="shared" si="0"/>
        <v>Arabica</v>
      </c>
      <c r="O19" t="str">
        <f t="shared" si="1"/>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t="str">
        <f>_xlfn.XLOOKUP(C20,customers!$A$1:$A$1001,customers!$G$1:$G$1001,,0)</f>
        <v>Ireland</v>
      </c>
      <c r="I20" t="str">
        <f>IF(_xlfn.XLOOKUP(orders!D20,products!$A$1:$A$49,products!$B$1:$B$49,,0)=0,"",_xlfn.XLOOKUP(orders!D20,products!$A$1:$A$49,products!$B$1:$B$49,,0))</f>
        <v>Rob</v>
      </c>
      <c r="J20" t="str">
        <f>_xlfn.XLOOKUP(D20,products!$A$1:$A$49,products!$C$1:$C$49,,0)</f>
        <v>D</v>
      </c>
      <c r="K20" s="6">
        <f>_xlfn.XLOOKUP(orders!D20,products!$A$1:$A$49,products!$D$1:$D$49,0)</f>
        <v>2.5</v>
      </c>
      <c r="L20" s="8">
        <f>_xlfn.XLOOKUP(orders!D20,products!$A$1:$A$49,products!$E$1:$E$49,"",0)</f>
        <v>20.584999999999997</v>
      </c>
      <c r="M20" s="10">
        <f>(orders!E20*orders!L20)</f>
        <v>82.339999999999989</v>
      </c>
      <c r="N20" t="str">
        <f t="shared" si="0"/>
        <v>Robusta</v>
      </c>
      <c r="O20" t="str">
        <f t="shared" si="1"/>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t="str">
        <f>_xlfn.XLOOKUP(C21,customers!$A$1:$A$1001,customers!$G$1:$G$1001,,0)</f>
        <v>United States</v>
      </c>
      <c r="I21" t="str">
        <f>IF(_xlfn.XLOOKUP(orders!D21,products!$A$1:$A$49,products!$B$1:$B$49,,0)=0,"",_xlfn.XLOOKUP(orders!D21,products!$A$1:$A$49,products!$B$1:$B$49,,0))</f>
        <v>Ara</v>
      </c>
      <c r="J21" t="str">
        <f>_xlfn.XLOOKUP(D21,products!$A$1:$A$49,products!$C$1:$C$49,,0)</f>
        <v>M</v>
      </c>
      <c r="K21" s="6">
        <f>_xlfn.XLOOKUP(orders!D21,products!$A$1:$A$49,products!$D$1:$D$49,0)</f>
        <v>0.2</v>
      </c>
      <c r="L21" s="8">
        <f>_xlfn.XLOOKUP(orders!D21,products!$A$1:$A$49,products!$E$1:$E$49,"",0)</f>
        <v>3.375</v>
      </c>
      <c r="M21" s="10">
        <f>(orders!E21*orders!L21)</f>
        <v>16.875</v>
      </c>
      <c r="N21" t="str">
        <f t="shared" si="0"/>
        <v>Arabica</v>
      </c>
      <c r="O21" t="str">
        <f t="shared" si="1"/>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t="str">
        <f>_xlfn.XLOOKUP(C22,customers!$A$1:$A$1001,customers!$G$1:$G$1001,,0)</f>
        <v>United States</v>
      </c>
      <c r="I22" t="str">
        <f>IF(_xlfn.XLOOKUP(orders!D22,products!$A$1:$A$49,products!$B$1:$B$49,,0)=0,"",_xlfn.XLOOKUP(orders!D22,products!$A$1:$A$49,products!$B$1:$B$49,,0))</f>
        <v>Exc</v>
      </c>
      <c r="J22" t="str">
        <f>_xlfn.XLOOKUP(D22,products!$A$1:$A$49,products!$C$1:$C$49,,0)</f>
        <v>D</v>
      </c>
      <c r="K22" s="6">
        <f>_xlfn.XLOOKUP(orders!D22,products!$A$1:$A$49,products!$D$1:$D$49,0)</f>
        <v>0.2</v>
      </c>
      <c r="L22" s="8">
        <f>_xlfn.XLOOKUP(orders!D22,products!$A$1:$A$49,products!$E$1:$E$49,"",0)</f>
        <v>3.645</v>
      </c>
      <c r="M22" s="10">
        <f>(orders!E22*orders!L22)</f>
        <v>14.58</v>
      </c>
      <c r="N22" t="str">
        <f t="shared" si="0"/>
        <v>Excelsa</v>
      </c>
      <c r="O22" t="str">
        <f t="shared" si="1"/>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t="str">
        <f>_xlfn.XLOOKUP(C23,customers!$A$1:$A$1001,customers!$G$1:$G$1001,,0)</f>
        <v>United States</v>
      </c>
      <c r="I23" t="str">
        <f>IF(_xlfn.XLOOKUP(orders!D23,products!$A$1:$A$49,products!$B$1:$B$49,,0)=0,"",_xlfn.XLOOKUP(orders!D23,products!$A$1:$A$49,products!$B$1:$B$49,,0))</f>
        <v>Ara</v>
      </c>
      <c r="J23" t="str">
        <f>_xlfn.XLOOKUP(D23,products!$A$1:$A$49,products!$C$1:$C$49,,0)</f>
        <v>D</v>
      </c>
      <c r="K23" s="6">
        <f>_xlfn.XLOOKUP(orders!D23,products!$A$1:$A$49,products!$D$1:$D$49,0)</f>
        <v>0.2</v>
      </c>
      <c r="L23" s="8">
        <f>_xlfn.XLOOKUP(orders!D23,products!$A$1:$A$49,products!$E$1:$E$49,"",0)</f>
        <v>2.9849999999999999</v>
      </c>
      <c r="M23" s="10">
        <f>(orders!E23*orders!L23)</f>
        <v>17.91</v>
      </c>
      <c r="N23" t="str">
        <f t="shared" si="0"/>
        <v>Arabica</v>
      </c>
      <c r="O23" t="str">
        <f t="shared" si="1"/>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t="str">
        <f>_xlfn.XLOOKUP(C24,customers!$A$1:$A$1001,customers!$G$1:$G$1001,,0)</f>
        <v>United States</v>
      </c>
      <c r="I24" t="str">
        <f>IF(_xlfn.XLOOKUP(orders!D24,products!$A$1:$A$49,products!$B$1:$B$49,,0)=0,"",_xlfn.XLOOKUP(orders!D24,products!$A$1:$A$49,products!$B$1:$B$49,,0))</f>
        <v>Rob</v>
      </c>
      <c r="J24" t="str">
        <f>_xlfn.XLOOKUP(D24,products!$A$1:$A$49,products!$C$1:$C$49,,0)</f>
        <v>M</v>
      </c>
      <c r="K24" s="6">
        <f>_xlfn.XLOOKUP(orders!D24,products!$A$1:$A$49,products!$D$1:$D$49,0)</f>
        <v>2.5</v>
      </c>
      <c r="L24" s="8">
        <f>_xlfn.XLOOKUP(orders!D24,products!$A$1:$A$49,products!$E$1:$E$49,"",0)</f>
        <v>22.884999999999998</v>
      </c>
      <c r="M24" s="10">
        <f>(orders!E24*orders!L24)</f>
        <v>91.539999999999992</v>
      </c>
      <c r="N24" t="str">
        <f t="shared" si="0"/>
        <v>Robusta</v>
      </c>
      <c r="O24" t="str">
        <f t="shared" si="1"/>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t="str">
        <f>_xlfn.XLOOKUP(C25,customers!$A$1:$A$1001,customers!$G$1:$G$1001,,0)</f>
        <v>United States</v>
      </c>
      <c r="I25" t="str">
        <f>IF(_xlfn.XLOOKUP(orders!D25,products!$A$1:$A$49,products!$B$1:$B$49,,0)=0,"",_xlfn.XLOOKUP(orders!D25,products!$A$1:$A$49,products!$B$1:$B$49,,0))</f>
        <v>Ara</v>
      </c>
      <c r="J25" t="str">
        <f>_xlfn.XLOOKUP(D25,products!$A$1:$A$49,products!$C$1:$C$49,,0)</f>
        <v>D</v>
      </c>
      <c r="K25" s="6">
        <f>_xlfn.XLOOKUP(orders!D25,products!$A$1:$A$49,products!$D$1:$D$49,0)</f>
        <v>0.2</v>
      </c>
      <c r="L25" s="8">
        <f>_xlfn.XLOOKUP(orders!D25,products!$A$1:$A$49,products!$E$1:$E$49,"",0)</f>
        <v>2.9849999999999999</v>
      </c>
      <c r="M25" s="10">
        <f>(orders!E25*orders!L25)</f>
        <v>11.94</v>
      </c>
      <c r="N25" t="str">
        <f t="shared" si="0"/>
        <v>Arabica</v>
      </c>
      <c r="O25" t="str">
        <f t="shared" si="1"/>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t="str">
        <f>_xlfn.XLOOKUP(C26,customers!$A$1:$A$1001,customers!$G$1:$G$1001,,0)</f>
        <v>United States</v>
      </c>
      <c r="I26" t="str">
        <f>IF(_xlfn.XLOOKUP(orders!D26,products!$A$1:$A$49,products!$B$1:$B$49,,0)=0,"",_xlfn.XLOOKUP(orders!D26,products!$A$1:$A$49,products!$B$1:$B$49,,0))</f>
        <v>Ara</v>
      </c>
      <c r="J26" t="str">
        <f>_xlfn.XLOOKUP(D26,products!$A$1:$A$49,products!$C$1:$C$49,,0)</f>
        <v>M</v>
      </c>
      <c r="K26" s="6">
        <f>_xlfn.XLOOKUP(orders!D26,products!$A$1:$A$49,products!$D$1:$D$49,0)</f>
        <v>1</v>
      </c>
      <c r="L26" s="8">
        <f>_xlfn.XLOOKUP(orders!D26,products!$A$1:$A$49,products!$E$1:$E$49,"",0)</f>
        <v>11.25</v>
      </c>
      <c r="M26" s="10">
        <f>(orders!E26*orders!L26)</f>
        <v>11.25</v>
      </c>
      <c r="N26" t="str">
        <f t="shared" si="0"/>
        <v>Arabica</v>
      </c>
      <c r="O26" t="str">
        <f t="shared" si="1"/>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t="str">
        <f>_xlfn.XLOOKUP(C27,customers!$A$1:$A$1001,customers!$G$1:$G$1001,,0)</f>
        <v>United States</v>
      </c>
      <c r="I27" t="str">
        <f>IF(_xlfn.XLOOKUP(orders!D27,products!$A$1:$A$49,products!$B$1:$B$49,,0)=0,"",_xlfn.XLOOKUP(orders!D27,products!$A$1:$A$49,products!$B$1:$B$49,,0))</f>
        <v>Exc</v>
      </c>
      <c r="J27" t="str">
        <f>_xlfn.XLOOKUP(D27,products!$A$1:$A$49,products!$C$1:$C$49,,0)</f>
        <v>M</v>
      </c>
      <c r="K27" s="6">
        <f>_xlfn.XLOOKUP(orders!D27,products!$A$1:$A$49,products!$D$1:$D$49,0)</f>
        <v>0.2</v>
      </c>
      <c r="L27" s="8">
        <f>_xlfn.XLOOKUP(orders!D27,products!$A$1:$A$49,products!$E$1:$E$49,"",0)</f>
        <v>4.125</v>
      </c>
      <c r="M27" s="10">
        <f>(orders!E27*orders!L27)</f>
        <v>12.375</v>
      </c>
      <c r="N27" t="str">
        <f t="shared" si="0"/>
        <v>Excelsa</v>
      </c>
      <c r="O27" t="str">
        <f t="shared" si="1"/>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t="str">
        <f>_xlfn.XLOOKUP(C28,customers!$A$1:$A$1001,customers!$G$1:$G$1001,,0)</f>
        <v>United States</v>
      </c>
      <c r="I28" t="str">
        <f>IF(_xlfn.XLOOKUP(orders!D28,products!$A$1:$A$49,products!$B$1:$B$49,,0)=0,"",_xlfn.XLOOKUP(orders!D28,products!$A$1:$A$49,products!$B$1:$B$49,,0))</f>
        <v>Ara</v>
      </c>
      <c r="J28" t="str">
        <f>_xlfn.XLOOKUP(D28,products!$A$1:$A$49,products!$C$1:$C$49,,0)</f>
        <v>M</v>
      </c>
      <c r="K28" s="6">
        <f>_xlfn.XLOOKUP(orders!D28,products!$A$1:$A$49,products!$D$1:$D$49,0)</f>
        <v>0.5</v>
      </c>
      <c r="L28" s="8">
        <f>_xlfn.XLOOKUP(orders!D28,products!$A$1:$A$49,products!$E$1:$E$49,"",0)</f>
        <v>6.75</v>
      </c>
      <c r="M28" s="10">
        <f>(orders!E28*orders!L28)</f>
        <v>27</v>
      </c>
      <c r="N28" t="str">
        <f t="shared" si="0"/>
        <v>Arabica</v>
      </c>
      <c r="O28" t="str">
        <f t="shared" si="1"/>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t="str">
        <f>_xlfn.XLOOKUP(C29,customers!$A$1:$A$1001,customers!$G$1:$G$1001,,0)</f>
        <v>Ireland</v>
      </c>
      <c r="I29" t="str">
        <f>IF(_xlfn.XLOOKUP(orders!D29,products!$A$1:$A$49,products!$B$1:$B$49,,0)=0,"",_xlfn.XLOOKUP(orders!D29,products!$A$1:$A$49,products!$B$1:$B$49,,0))</f>
        <v>Ara</v>
      </c>
      <c r="J29" t="str">
        <f>_xlfn.XLOOKUP(D29,products!$A$1:$A$49,products!$C$1:$C$49,,0)</f>
        <v>M</v>
      </c>
      <c r="K29" s="6">
        <f>_xlfn.XLOOKUP(orders!D29,products!$A$1:$A$49,products!$D$1:$D$49,0)</f>
        <v>0.2</v>
      </c>
      <c r="L29" s="8">
        <f>_xlfn.XLOOKUP(orders!D29,products!$A$1:$A$49,products!$E$1:$E$49,"",0)</f>
        <v>3.375</v>
      </c>
      <c r="M29" s="10">
        <f>(orders!E29*orders!L29)</f>
        <v>16.875</v>
      </c>
      <c r="N29" t="str">
        <f t="shared" si="0"/>
        <v>Arabica</v>
      </c>
      <c r="O29" t="str">
        <f t="shared" si="1"/>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t="str">
        <f>_xlfn.XLOOKUP(C30,customers!$A$1:$A$1001,customers!$G$1:$G$1001,,0)</f>
        <v>Ireland</v>
      </c>
      <c r="I30" t="str">
        <f>IF(_xlfn.XLOOKUP(orders!D30,products!$A$1:$A$49,products!$B$1:$B$49,,0)=0,"",_xlfn.XLOOKUP(orders!D30,products!$A$1:$A$49,products!$B$1:$B$49,,0))</f>
        <v>Ara</v>
      </c>
      <c r="J30" t="str">
        <f>_xlfn.XLOOKUP(D30,products!$A$1:$A$49,products!$C$1:$C$49,,0)</f>
        <v>D</v>
      </c>
      <c r="K30" s="6">
        <f>_xlfn.XLOOKUP(orders!D30,products!$A$1:$A$49,products!$D$1:$D$49,0)</f>
        <v>0.5</v>
      </c>
      <c r="L30" s="8">
        <f>_xlfn.XLOOKUP(orders!D30,products!$A$1:$A$49,products!$E$1:$E$49,"",0)</f>
        <v>5.97</v>
      </c>
      <c r="M30" s="10">
        <f>(orders!E30*orders!L30)</f>
        <v>17.91</v>
      </c>
      <c r="N30" t="str">
        <f t="shared" si="0"/>
        <v>Arabica</v>
      </c>
      <c r="O30" t="str">
        <f t="shared" si="1"/>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t="str">
        <f>_xlfn.XLOOKUP(C31,customers!$A$1:$A$1001,customers!$G$1:$G$1001,,0)</f>
        <v>Ireland</v>
      </c>
      <c r="I31" t="str">
        <f>IF(_xlfn.XLOOKUP(orders!D31,products!$A$1:$A$49,products!$B$1:$B$49,,0)=0,"",_xlfn.XLOOKUP(orders!D31,products!$A$1:$A$49,products!$B$1:$B$49,,0))</f>
        <v>Ara</v>
      </c>
      <c r="J31" t="str">
        <f>_xlfn.XLOOKUP(D31,products!$A$1:$A$49,products!$C$1:$C$49,,0)</f>
        <v>D</v>
      </c>
      <c r="K31" s="6">
        <f>_xlfn.XLOOKUP(orders!D31,products!$A$1:$A$49,products!$D$1:$D$49,0)</f>
        <v>1</v>
      </c>
      <c r="L31" s="8">
        <f>_xlfn.XLOOKUP(orders!D31,products!$A$1:$A$49,products!$E$1:$E$49,"",0)</f>
        <v>9.9499999999999993</v>
      </c>
      <c r="M31" s="10">
        <f>(orders!E31*orders!L31)</f>
        <v>39.799999999999997</v>
      </c>
      <c r="N31" t="str">
        <f t="shared" si="0"/>
        <v>Arabica</v>
      </c>
      <c r="O31" t="str">
        <f t="shared" si="1"/>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t="str">
        <f>_xlfn.XLOOKUP(C32,customers!$A$1:$A$1001,customers!$G$1:$G$1001,,0)</f>
        <v>United States</v>
      </c>
      <c r="I32" t="str">
        <f>IF(_xlfn.XLOOKUP(orders!D32,products!$A$1:$A$49,products!$B$1:$B$49,,0)=0,"",_xlfn.XLOOKUP(orders!D32,products!$A$1:$A$49,products!$B$1:$B$49,,0))</f>
        <v>Lib</v>
      </c>
      <c r="J32" t="str">
        <f>_xlfn.XLOOKUP(D32,products!$A$1:$A$49,products!$C$1:$C$49,,0)</f>
        <v>M</v>
      </c>
      <c r="K32" s="6">
        <f>_xlfn.XLOOKUP(orders!D32,products!$A$1:$A$49,products!$D$1:$D$49,0)</f>
        <v>0.2</v>
      </c>
      <c r="L32" s="8">
        <f>_xlfn.XLOOKUP(orders!D32,products!$A$1:$A$49,products!$E$1:$E$49,"",0)</f>
        <v>4.3650000000000002</v>
      </c>
      <c r="M32" s="10">
        <f>(orders!E32*orders!L32)</f>
        <v>21.825000000000003</v>
      </c>
      <c r="N32" t="str">
        <f t="shared" si="0"/>
        <v>Liberca</v>
      </c>
      <c r="O32" t="str">
        <f t="shared" si="1"/>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t="str">
        <f>_xlfn.XLOOKUP(C33,customers!$A$1:$A$1001,customers!$G$1:$G$1001,,0)</f>
        <v>United States</v>
      </c>
      <c r="I33" t="str">
        <f>IF(_xlfn.XLOOKUP(orders!D33,products!$A$1:$A$49,products!$B$1:$B$49,,0)=0,"",_xlfn.XLOOKUP(orders!D33,products!$A$1:$A$49,products!$B$1:$B$49,,0))</f>
        <v>Ara</v>
      </c>
      <c r="J33" t="str">
        <f>_xlfn.XLOOKUP(D33,products!$A$1:$A$49,products!$C$1:$C$49,,0)</f>
        <v>D</v>
      </c>
      <c r="K33" s="6">
        <f>_xlfn.XLOOKUP(orders!D33,products!$A$1:$A$49,products!$D$1:$D$49,0)</f>
        <v>0.5</v>
      </c>
      <c r="L33" s="8">
        <f>_xlfn.XLOOKUP(orders!D33,products!$A$1:$A$49,products!$E$1:$E$49,"",0)</f>
        <v>5.97</v>
      </c>
      <c r="M33" s="10">
        <f>(orders!E33*orders!L33)</f>
        <v>35.82</v>
      </c>
      <c r="N33" t="str">
        <f t="shared" si="0"/>
        <v>Arabica</v>
      </c>
      <c r="O33" t="str">
        <f t="shared" si="1"/>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t="str">
        <f>_xlfn.XLOOKUP(C34,customers!$A$1:$A$1001,customers!$G$1:$G$1001,,0)</f>
        <v>United States</v>
      </c>
      <c r="I34" t="str">
        <f>IF(_xlfn.XLOOKUP(orders!D34,products!$A$1:$A$49,products!$B$1:$B$49,,0)=0,"",_xlfn.XLOOKUP(orders!D34,products!$A$1:$A$49,products!$B$1:$B$49,,0))</f>
        <v>Lib</v>
      </c>
      <c r="J34" t="str">
        <f>_xlfn.XLOOKUP(D34,products!$A$1:$A$49,products!$C$1:$C$49,,0)</f>
        <v>M</v>
      </c>
      <c r="K34" s="6">
        <f>_xlfn.XLOOKUP(orders!D34,products!$A$1:$A$49,products!$D$1:$D$49,0)</f>
        <v>0.5</v>
      </c>
      <c r="L34" s="8">
        <f>_xlfn.XLOOKUP(orders!D34,products!$A$1:$A$49,products!$E$1:$E$49,"",0)</f>
        <v>8.73</v>
      </c>
      <c r="M34" s="10">
        <f>(orders!E34*orders!L34)</f>
        <v>52.38</v>
      </c>
      <c r="N34" t="str">
        <f t="shared" si="0"/>
        <v>Liberca</v>
      </c>
      <c r="O34" t="str">
        <f t="shared" si="1"/>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t="str">
        <f>_xlfn.XLOOKUP(C35,customers!$A$1:$A$1001,customers!$G$1:$G$1001,,0)</f>
        <v>United States</v>
      </c>
      <c r="I35" t="str">
        <f>IF(_xlfn.XLOOKUP(orders!D35,products!$A$1:$A$49,products!$B$1:$B$49,,0)=0,"",_xlfn.XLOOKUP(orders!D35,products!$A$1:$A$49,products!$B$1:$B$49,,0))</f>
        <v>Lib</v>
      </c>
      <c r="J35" t="str">
        <f>_xlfn.XLOOKUP(D35,products!$A$1:$A$49,products!$C$1:$C$49,,0)</f>
        <v>L</v>
      </c>
      <c r="K35" s="6">
        <f>_xlfn.XLOOKUP(orders!D35,products!$A$1:$A$49,products!$D$1:$D$49,0)</f>
        <v>0.2</v>
      </c>
      <c r="L35" s="8">
        <f>_xlfn.XLOOKUP(orders!D35,products!$A$1:$A$49,products!$E$1:$E$49,"",0)</f>
        <v>4.7549999999999999</v>
      </c>
      <c r="M35" s="10">
        <f>(orders!E35*orders!L35)</f>
        <v>23.774999999999999</v>
      </c>
      <c r="N35" t="str">
        <f t="shared" si="0"/>
        <v>Liberca</v>
      </c>
      <c r="O35" t="str">
        <f t="shared" si="1"/>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t="str">
        <f>_xlfn.XLOOKUP(C36,customers!$A$1:$A$1001,customers!$G$1:$G$1001,,0)</f>
        <v>United Kingdom</v>
      </c>
      <c r="I36" t="str">
        <f>IF(_xlfn.XLOOKUP(orders!D36,products!$A$1:$A$49,products!$B$1:$B$49,,0)=0,"",_xlfn.XLOOKUP(orders!D36,products!$A$1:$A$49,products!$B$1:$B$49,,0))</f>
        <v>Lib</v>
      </c>
      <c r="J36" t="str">
        <f>_xlfn.XLOOKUP(D36,products!$A$1:$A$49,products!$C$1:$C$49,,0)</f>
        <v>L</v>
      </c>
      <c r="K36" s="6">
        <f>_xlfn.XLOOKUP(orders!D36,products!$A$1:$A$49,products!$D$1:$D$49,0)</f>
        <v>0.5</v>
      </c>
      <c r="L36" s="8">
        <f>_xlfn.XLOOKUP(orders!D36,products!$A$1:$A$49,products!$E$1:$E$49,"",0)</f>
        <v>9.51</v>
      </c>
      <c r="M36" s="10">
        <f>(orders!E36*orders!L36)</f>
        <v>57.06</v>
      </c>
      <c r="N36" t="str">
        <f t="shared" si="0"/>
        <v>Liberca</v>
      </c>
      <c r="O36" t="str">
        <f t="shared" si="1"/>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t="str">
        <f>_xlfn.XLOOKUP(C37,customers!$A$1:$A$1001,customers!$G$1:$G$1001,,0)</f>
        <v>United States</v>
      </c>
      <c r="I37" t="str">
        <f>IF(_xlfn.XLOOKUP(orders!D37,products!$A$1:$A$49,products!$B$1:$B$49,,0)=0,"",_xlfn.XLOOKUP(orders!D37,products!$A$1:$A$49,products!$B$1:$B$49,,0))</f>
        <v>Ara</v>
      </c>
      <c r="J37" t="str">
        <f>_xlfn.XLOOKUP(D37,products!$A$1:$A$49,products!$C$1:$C$49,,0)</f>
        <v>D</v>
      </c>
      <c r="K37" s="6">
        <f>_xlfn.XLOOKUP(orders!D37,products!$A$1:$A$49,products!$D$1:$D$49,0)</f>
        <v>0.5</v>
      </c>
      <c r="L37" s="8">
        <f>_xlfn.XLOOKUP(orders!D37,products!$A$1:$A$49,products!$E$1:$E$49,"",0)</f>
        <v>5.97</v>
      </c>
      <c r="M37" s="10">
        <f>(orders!E37*orders!L37)</f>
        <v>35.82</v>
      </c>
      <c r="N37" t="str">
        <f t="shared" si="0"/>
        <v>Arabica</v>
      </c>
      <c r="O37" t="str">
        <f t="shared" si="1"/>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t="str">
        <f>_xlfn.XLOOKUP(C38,customers!$A$1:$A$1001,customers!$G$1:$G$1001,,0)</f>
        <v>United States</v>
      </c>
      <c r="I38" t="str">
        <f>IF(_xlfn.XLOOKUP(orders!D38,products!$A$1:$A$49,products!$B$1:$B$49,,0)=0,"",_xlfn.XLOOKUP(orders!D38,products!$A$1:$A$49,products!$B$1:$B$49,,0))</f>
        <v>Lib</v>
      </c>
      <c r="J38" t="str">
        <f>_xlfn.XLOOKUP(D38,products!$A$1:$A$49,products!$C$1:$C$49,,0)</f>
        <v>M</v>
      </c>
      <c r="K38" s="6">
        <f>_xlfn.XLOOKUP(orders!D38,products!$A$1:$A$49,products!$D$1:$D$49,0)</f>
        <v>0.2</v>
      </c>
      <c r="L38" s="8">
        <f>_xlfn.XLOOKUP(orders!D38,products!$A$1:$A$49,products!$E$1:$E$49,"",0)</f>
        <v>4.3650000000000002</v>
      </c>
      <c r="M38" s="10">
        <f>(orders!E38*orders!L38)</f>
        <v>8.73</v>
      </c>
      <c r="N38" t="str">
        <f t="shared" si="0"/>
        <v>Liberca</v>
      </c>
      <c r="O38" t="str">
        <f t="shared" si="1"/>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t="str">
        <f>_xlfn.XLOOKUP(C39,customers!$A$1:$A$1001,customers!$G$1:$G$1001,,0)</f>
        <v>United States</v>
      </c>
      <c r="I39" t="str">
        <f>IF(_xlfn.XLOOKUP(orders!D39,products!$A$1:$A$49,products!$B$1:$B$49,,0)=0,"",_xlfn.XLOOKUP(orders!D39,products!$A$1:$A$49,products!$B$1:$B$49,,0))</f>
        <v>Lib</v>
      </c>
      <c r="J39" t="str">
        <f>_xlfn.XLOOKUP(D39,products!$A$1:$A$49,products!$C$1:$C$49,,0)</f>
        <v>L</v>
      </c>
      <c r="K39" s="6">
        <f>_xlfn.XLOOKUP(orders!D39,products!$A$1:$A$49,products!$D$1:$D$49,0)</f>
        <v>0.5</v>
      </c>
      <c r="L39" s="8">
        <f>_xlfn.XLOOKUP(orders!D39,products!$A$1:$A$49,products!$E$1:$E$49,"",0)</f>
        <v>9.51</v>
      </c>
      <c r="M39" s="10">
        <f>(orders!E39*orders!L39)</f>
        <v>28.53</v>
      </c>
      <c r="N39" t="str">
        <f t="shared" si="0"/>
        <v>Liberca</v>
      </c>
      <c r="O39" t="str">
        <f t="shared" si="1"/>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t="str">
        <f>_xlfn.XLOOKUP(C40,customers!$A$1:$A$1001,customers!$G$1:$G$1001,,0)</f>
        <v>United States</v>
      </c>
      <c r="I40" t="str">
        <f>IF(_xlfn.XLOOKUP(orders!D40,products!$A$1:$A$49,products!$B$1:$B$49,,0)=0,"",_xlfn.XLOOKUP(orders!D40,products!$A$1:$A$49,products!$B$1:$B$49,,0))</f>
        <v>Rob</v>
      </c>
      <c r="J40" t="str">
        <f>_xlfn.XLOOKUP(D40,products!$A$1:$A$49,products!$C$1:$C$49,,0)</f>
        <v>M</v>
      </c>
      <c r="K40" s="6">
        <f>_xlfn.XLOOKUP(orders!D40,products!$A$1:$A$49,products!$D$1:$D$49,0)</f>
        <v>2.5</v>
      </c>
      <c r="L40" s="8">
        <f>_xlfn.XLOOKUP(orders!D40,products!$A$1:$A$49,products!$E$1:$E$49,"",0)</f>
        <v>22.884999999999998</v>
      </c>
      <c r="M40" s="10">
        <f>(orders!E40*orders!L40)</f>
        <v>114.42499999999998</v>
      </c>
      <c r="N40" t="str">
        <f t="shared" si="0"/>
        <v>Robusta</v>
      </c>
      <c r="O40" t="str">
        <f t="shared" si="1"/>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t="str">
        <f>_xlfn.XLOOKUP(C41,customers!$A$1:$A$1001,customers!$G$1:$G$1001,,0)</f>
        <v>United States</v>
      </c>
      <c r="I41" t="str">
        <f>IF(_xlfn.XLOOKUP(orders!D41,products!$A$1:$A$49,products!$B$1:$B$49,,0)=0,"",_xlfn.XLOOKUP(orders!D41,products!$A$1:$A$49,products!$B$1:$B$49,,0))</f>
        <v>Rob</v>
      </c>
      <c r="J41" t="str">
        <f>_xlfn.XLOOKUP(D41,products!$A$1:$A$49,products!$C$1:$C$49,,0)</f>
        <v>M</v>
      </c>
      <c r="K41" s="6">
        <f>_xlfn.XLOOKUP(orders!D41,products!$A$1:$A$49,products!$D$1:$D$49,0)</f>
        <v>1</v>
      </c>
      <c r="L41" s="8">
        <f>_xlfn.XLOOKUP(orders!D41,products!$A$1:$A$49,products!$E$1:$E$49,"",0)</f>
        <v>9.9499999999999993</v>
      </c>
      <c r="M41" s="10">
        <f>(orders!E41*orders!L41)</f>
        <v>59.699999999999996</v>
      </c>
      <c r="N41" t="str">
        <f t="shared" si="0"/>
        <v>Robusta</v>
      </c>
      <c r="O41" t="str">
        <f t="shared" si="1"/>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t="str">
        <f>_xlfn.XLOOKUP(C42,customers!$A$1:$A$1001,customers!$G$1:$G$1001,,0)</f>
        <v>United States</v>
      </c>
      <c r="I42" t="str">
        <f>IF(_xlfn.XLOOKUP(orders!D42,products!$A$1:$A$49,products!$B$1:$B$49,,0)=0,"",_xlfn.XLOOKUP(orders!D42,products!$A$1:$A$49,products!$B$1:$B$49,,0))</f>
        <v>Lib</v>
      </c>
      <c r="J42" t="str">
        <f>_xlfn.XLOOKUP(D42,products!$A$1:$A$49,products!$C$1:$C$49,,0)</f>
        <v>M</v>
      </c>
      <c r="K42" s="6">
        <f>_xlfn.XLOOKUP(orders!D42,products!$A$1:$A$49,products!$D$1:$D$49,0)</f>
        <v>1</v>
      </c>
      <c r="L42" s="8">
        <f>_xlfn.XLOOKUP(orders!D42,products!$A$1:$A$49,products!$E$1:$E$49,"",0)</f>
        <v>14.55</v>
      </c>
      <c r="M42" s="10">
        <f>(orders!E42*orders!L42)</f>
        <v>43.650000000000006</v>
      </c>
      <c r="N42" t="str">
        <f t="shared" si="0"/>
        <v>Liberca</v>
      </c>
      <c r="O42" t="str">
        <f t="shared" si="1"/>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t="str">
        <f>_xlfn.XLOOKUP(C43,customers!$A$1:$A$1001,customers!$G$1:$G$1001,,0)</f>
        <v>United States</v>
      </c>
      <c r="I43" t="str">
        <f>IF(_xlfn.XLOOKUP(orders!D43,products!$A$1:$A$49,products!$B$1:$B$49,,0)=0,"",_xlfn.XLOOKUP(orders!D43,products!$A$1:$A$49,products!$B$1:$B$49,,0))</f>
        <v>Exc</v>
      </c>
      <c r="J43" t="str">
        <f>_xlfn.XLOOKUP(D43,products!$A$1:$A$49,products!$C$1:$C$49,,0)</f>
        <v>D</v>
      </c>
      <c r="K43" s="6">
        <f>_xlfn.XLOOKUP(orders!D43,products!$A$1:$A$49,products!$D$1:$D$49,0)</f>
        <v>0.2</v>
      </c>
      <c r="L43" s="8">
        <f>_xlfn.XLOOKUP(orders!D43,products!$A$1:$A$49,products!$E$1:$E$49,"",0)</f>
        <v>3.645</v>
      </c>
      <c r="M43" s="10">
        <f>(orders!E43*orders!L43)</f>
        <v>7.29</v>
      </c>
      <c r="N43" t="str">
        <f t="shared" si="0"/>
        <v>Excelsa</v>
      </c>
      <c r="O43" t="str">
        <f t="shared" si="1"/>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t="str">
        <f>_xlfn.XLOOKUP(C44,customers!$A$1:$A$1001,customers!$G$1:$G$1001,,0)</f>
        <v>United States</v>
      </c>
      <c r="I44" t="str">
        <f>IF(_xlfn.XLOOKUP(orders!D44,products!$A$1:$A$49,products!$B$1:$B$49,,0)=0,"",_xlfn.XLOOKUP(orders!D44,products!$A$1:$A$49,products!$B$1:$B$49,,0))</f>
        <v>Rob</v>
      </c>
      <c r="J44" t="str">
        <f>_xlfn.XLOOKUP(D44,products!$A$1:$A$49,products!$C$1:$C$49,,0)</f>
        <v>D</v>
      </c>
      <c r="K44" s="6">
        <f>_xlfn.XLOOKUP(orders!D44,products!$A$1:$A$49,products!$D$1:$D$49,0)</f>
        <v>0.2</v>
      </c>
      <c r="L44" s="8">
        <f>_xlfn.XLOOKUP(orders!D44,products!$A$1:$A$49,products!$E$1:$E$49,"",0)</f>
        <v>2.6849999999999996</v>
      </c>
      <c r="M44" s="10">
        <f>(orders!E44*orders!L44)</f>
        <v>8.0549999999999997</v>
      </c>
      <c r="N44" t="str">
        <f t="shared" si="0"/>
        <v>Robusta</v>
      </c>
      <c r="O44" t="str">
        <f t="shared" si="1"/>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t="str">
        <f>_xlfn.XLOOKUP(C45,customers!$A$1:$A$1001,customers!$G$1:$G$1001,,0)</f>
        <v>United States</v>
      </c>
      <c r="I45" t="str">
        <f>IF(_xlfn.XLOOKUP(orders!D45,products!$A$1:$A$49,products!$B$1:$B$49,,0)=0,"",_xlfn.XLOOKUP(orders!D45,products!$A$1:$A$49,products!$B$1:$B$49,,0))</f>
        <v>Lib</v>
      </c>
      <c r="J45" t="str">
        <f>_xlfn.XLOOKUP(D45,products!$A$1:$A$49,products!$C$1:$C$49,,0)</f>
        <v>L</v>
      </c>
      <c r="K45" s="6">
        <f>_xlfn.XLOOKUP(orders!D45,products!$A$1:$A$49,products!$D$1:$D$49,0)</f>
        <v>2.5</v>
      </c>
      <c r="L45" s="8">
        <f>_xlfn.XLOOKUP(orders!D45,products!$A$1:$A$49,products!$E$1:$E$49,"",0)</f>
        <v>36.454999999999998</v>
      </c>
      <c r="M45" s="10">
        <f>(orders!E45*orders!L45)</f>
        <v>72.91</v>
      </c>
      <c r="N45" t="str">
        <f t="shared" si="0"/>
        <v>Liberca</v>
      </c>
      <c r="O45" t="str">
        <f t="shared" si="1"/>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t="str">
        <f>_xlfn.XLOOKUP(C46,customers!$A$1:$A$1001,customers!$G$1:$G$1001,,0)</f>
        <v>United States</v>
      </c>
      <c r="I46" t="str">
        <f>IF(_xlfn.XLOOKUP(orders!D46,products!$A$1:$A$49,products!$B$1:$B$49,,0)=0,"",_xlfn.XLOOKUP(orders!D46,products!$A$1:$A$49,products!$B$1:$B$49,,0))</f>
        <v>Exc</v>
      </c>
      <c r="J46" t="str">
        <f>_xlfn.XLOOKUP(D46,products!$A$1:$A$49,products!$C$1:$C$49,,0)</f>
        <v>M</v>
      </c>
      <c r="K46" s="6">
        <f>_xlfn.XLOOKUP(orders!D46,products!$A$1:$A$49,products!$D$1:$D$49,0)</f>
        <v>0.5</v>
      </c>
      <c r="L46" s="8">
        <f>_xlfn.XLOOKUP(orders!D46,products!$A$1:$A$49,products!$E$1:$E$49,"",0)</f>
        <v>8.25</v>
      </c>
      <c r="M46" s="10">
        <f>(orders!E46*orders!L46)</f>
        <v>16.5</v>
      </c>
      <c r="N46" t="str">
        <f t="shared" si="0"/>
        <v>Excelsa</v>
      </c>
      <c r="O46" t="str">
        <f t="shared" si="1"/>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t="str">
        <f>_xlfn.XLOOKUP(C47,customers!$A$1:$A$1001,customers!$G$1:$G$1001,,0)</f>
        <v>United States</v>
      </c>
      <c r="I47" t="str">
        <f>IF(_xlfn.XLOOKUP(orders!D47,products!$A$1:$A$49,products!$B$1:$B$49,,0)=0,"",_xlfn.XLOOKUP(orders!D47,products!$A$1:$A$49,products!$B$1:$B$49,,0))</f>
        <v>Lib</v>
      </c>
      <c r="J47" t="str">
        <f>_xlfn.XLOOKUP(D47,products!$A$1:$A$49,products!$C$1:$C$49,,0)</f>
        <v>D</v>
      </c>
      <c r="K47" s="6">
        <f>_xlfn.XLOOKUP(orders!D47,products!$A$1:$A$49,products!$D$1:$D$49,0)</f>
        <v>2.5</v>
      </c>
      <c r="L47" s="8">
        <f>_xlfn.XLOOKUP(orders!D47,products!$A$1:$A$49,products!$E$1:$E$49,"",0)</f>
        <v>29.784999999999997</v>
      </c>
      <c r="M47" s="10">
        <f>(orders!E47*orders!L47)</f>
        <v>178.70999999999998</v>
      </c>
      <c r="N47" t="str">
        <f t="shared" si="0"/>
        <v>Liberca</v>
      </c>
      <c r="O47" t="str">
        <f t="shared" si="1"/>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t="str">
        <f>_xlfn.XLOOKUP(C48,customers!$A$1:$A$1001,customers!$G$1:$G$1001,,0)</f>
        <v>United States</v>
      </c>
      <c r="I48" t="str">
        <f>IF(_xlfn.XLOOKUP(orders!D48,products!$A$1:$A$49,products!$B$1:$B$49,,0)=0,"",_xlfn.XLOOKUP(orders!D48,products!$A$1:$A$49,products!$B$1:$B$49,,0))</f>
        <v>Exc</v>
      </c>
      <c r="J48" t="str">
        <f>_xlfn.XLOOKUP(D48,products!$A$1:$A$49,products!$C$1:$C$49,,0)</f>
        <v>M</v>
      </c>
      <c r="K48" s="6">
        <f>_xlfn.XLOOKUP(orders!D48,products!$A$1:$A$49,products!$D$1:$D$49,0)</f>
        <v>2.5</v>
      </c>
      <c r="L48" s="8">
        <f>_xlfn.XLOOKUP(orders!D48,products!$A$1:$A$49,products!$E$1:$E$49,"",0)</f>
        <v>31.624999999999996</v>
      </c>
      <c r="M48" s="10">
        <f>(orders!E48*orders!L48)</f>
        <v>63.249999999999993</v>
      </c>
      <c r="N48" t="str">
        <f t="shared" si="0"/>
        <v>Excelsa</v>
      </c>
      <c r="O48" t="str">
        <f t="shared" si="1"/>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t="str">
        <f>_xlfn.XLOOKUP(C49,customers!$A$1:$A$1001,customers!$G$1:$G$1001,,0)</f>
        <v>United States</v>
      </c>
      <c r="I49" t="str">
        <f>IF(_xlfn.XLOOKUP(orders!D49,products!$A$1:$A$49,products!$B$1:$B$49,,0)=0,"",_xlfn.XLOOKUP(orders!D49,products!$A$1:$A$49,products!$B$1:$B$49,,0))</f>
        <v>Ara</v>
      </c>
      <c r="J49" t="str">
        <f>_xlfn.XLOOKUP(D49,products!$A$1:$A$49,products!$C$1:$C$49,,0)</f>
        <v>L</v>
      </c>
      <c r="K49" s="6">
        <f>_xlfn.XLOOKUP(orders!D49,products!$A$1:$A$49,products!$D$1:$D$49,0)</f>
        <v>0.2</v>
      </c>
      <c r="L49" s="8">
        <f>_xlfn.XLOOKUP(orders!D49,products!$A$1:$A$49,products!$E$1:$E$49,"",0)</f>
        <v>3.8849999999999998</v>
      </c>
      <c r="M49" s="10">
        <f>(orders!E49*orders!L49)</f>
        <v>7.77</v>
      </c>
      <c r="N49" t="str">
        <f t="shared" si="0"/>
        <v>Arabica</v>
      </c>
      <c r="O49" t="str">
        <f t="shared" si="1"/>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t="str">
        <f>_xlfn.XLOOKUP(C50,customers!$A$1:$A$1001,customers!$G$1:$G$1001,,0)</f>
        <v>United States</v>
      </c>
      <c r="I50" t="str">
        <f>IF(_xlfn.XLOOKUP(orders!D50,products!$A$1:$A$49,products!$B$1:$B$49,,0)=0,"",_xlfn.XLOOKUP(orders!D50,products!$A$1:$A$49,products!$B$1:$B$49,,0))</f>
        <v>Ara</v>
      </c>
      <c r="J50" t="str">
        <f>_xlfn.XLOOKUP(D50,products!$A$1:$A$49,products!$C$1:$C$49,,0)</f>
        <v>D</v>
      </c>
      <c r="K50" s="6">
        <f>_xlfn.XLOOKUP(orders!D50,products!$A$1:$A$49,products!$D$1:$D$49,0)</f>
        <v>2.5</v>
      </c>
      <c r="L50" s="8">
        <f>_xlfn.XLOOKUP(orders!D50,products!$A$1:$A$49,products!$E$1:$E$49,"",0)</f>
        <v>22.884999999999998</v>
      </c>
      <c r="M50" s="10">
        <f>(orders!E50*orders!L50)</f>
        <v>91.539999999999992</v>
      </c>
      <c r="N50" t="str">
        <f t="shared" si="0"/>
        <v>Arabica</v>
      </c>
      <c r="O50" t="str">
        <f t="shared" si="1"/>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t="str">
        <f>_xlfn.XLOOKUP(C51,customers!$A$1:$A$1001,customers!$G$1:$G$1001,,0)</f>
        <v>United States</v>
      </c>
      <c r="I51" t="str">
        <f>IF(_xlfn.XLOOKUP(orders!D51,products!$A$1:$A$49,products!$B$1:$B$49,,0)=0,"",_xlfn.XLOOKUP(orders!D51,products!$A$1:$A$49,products!$B$1:$B$49,,0))</f>
        <v>Ara</v>
      </c>
      <c r="J51" t="str">
        <f>_xlfn.XLOOKUP(D51,products!$A$1:$A$49,products!$C$1:$C$49,,0)</f>
        <v>L</v>
      </c>
      <c r="K51" s="6">
        <f>_xlfn.XLOOKUP(orders!D51,products!$A$1:$A$49,products!$D$1:$D$49,0)</f>
        <v>1</v>
      </c>
      <c r="L51" s="8">
        <f>_xlfn.XLOOKUP(orders!D51,products!$A$1:$A$49,products!$E$1:$E$49,"",0)</f>
        <v>12.95</v>
      </c>
      <c r="M51" s="10">
        <f>(orders!E51*orders!L51)</f>
        <v>38.849999999999994</v>
      </c>
      <c r="N51" t="str">
        <f t="shared" si="0"/>
        <v>Arabica</v>
      </c>
      <c r="O51" t="str">
        <f t="shared" si="1"/>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t="str">
        <f>_xlfn.XLOOKUP(C52,customers!$A$1:$A$1001,customers!$G$1:$G$1001,,0)</f>
        <v>United States</v>
      </c>
      <c r="I52" t="str">
        <f>IF(_xlfn.XLOOKUP(orders!D52,products!$A$1:$A$49,products!$B$1:$B$49,,0)=0,"",_xlfn.XLOOKUP(orders!D52,products!$A$1:$A$49,products!$B$1:$B$49,,0))</f>
        <v>Lib</v>
      </c>
      <c r="J52" t="str">
        <f>_xlfn.XLOOKUP(D52,products!$A$1:$A$49,products!$C$1:$C$49,,0)</f>
        <v>D</v>
      </c>
      <c r="K52" s="6">
        <f>_xlfn.XLOOKUP(orders!D52,products!$A$1:$A$49,products!$D$1:$D$49,0)</f>
        <v>0.5</v>
      </c>
      <c r="L52" s="8">
        <f>_xlfn.XLOOKUP(orders!D52,products!$A$1:$A$49,products!$E$1:$E$49,"",0)</f>
        <v>7.77</v>
      </c>
      <c r="M52" s="10">
        <f>(orders!E52*orders!L52)</f>
        <v>15.54</v>
      </c>
      <c r="N52" t="str">
        <f t="shared" si="0"/>
        <v>Liberca</v>
      </c>
      <c r="O52" t="str">
        <f t="shared" si="1"/>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t="str">
        <f>_xlfn.XLOOKUP(C53,customers!$A$1:$A$1001,customers!$G$1:$G$1001,,0)</f>
        <v>Ireland</v>
      </c>
      <c r="I53" t="str">
        <f>IF(_xlfn.XLOOKUP(orders!D53,products!$A$1:$A$49,products!$B$1:$B$49,,0)=0,"",_xlfn.XLOOKUP(orders!D53,products!$A$1:$A$49,products!$B$1:$B$49,,0))</f>
        <v>Lib</v>
      </c>
      <c r="J53" t="str">
        <f>_xlfn.XLOOKUP(D53,products!$A$1:$A$49,products!$C$1:$C$49,,0)</f>
        <v>L</v>
      </c>
      <c r="K53" s="6">
        <f>_xlfn.XLOOKUP(orders!D53,products!$A$1:$A$49,products!$D$1:$D$49,0)</f>
        <v>2.5</v>
      </c>
      <c r="L53" s="8">
        <f>_xlfn.XLOOKUP(orders!D53,products!$A$1:$A$49,products!$E$1:$E$49,"",0)</f>
        <v>36.454999999999998</v>
      </c>
      <c r="M53" s="10">
        <f>(orders!E53*orders!L53)</f>
        <v>145.82</v>
      </c>
      <c r="N53" t="str">
        <f t="shared" si="0"/>
        <v>Liberca</v>
      </c>
      <c r="O53" t="str">
        <f t="shared" si="1"/>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t="str">
        <f>_xlfn.XLOOKUP(C54,customers!$A$1:$A$1001,customers!$G$1:$G$1001,,0)</f>
        <v>United Kingdom</v>
      </c>
      <c r="I54" t="str">
        <f>IF(_xlfn.XLOOKUP(orders!D54,products!$A$1:$A$49,products!$B$1:$B$49,,0)=0,"",_xlfn.XLOOKUP(orders!D54,products!$A$1:$A$49,products!$B$1:$B$49,,0))</f>
        <v>Rob</v>
      </c>
      <c r="J54" t="str">
        <f>_xlfn.XLOOKUP(D54,products!$A$1:$A$49,products!$C$1:$C$49,,0)</f>
        <v>M</v>
      </c>
      <c r="K54" s="6">
        <f>_xlfn.XLOOKUP(orders!D54,products!$A$1:$A$49,products!$D$1:$D$49,0)</f>
        <v>0.5</v>
      </c>
      <c r="L54" s="8">
        <f>_xlfn.XLOOKUP(orders!D54,products!$A$1:$A$49,products!$E$1:$E$49,"",0)</f>
        <v>5.97</v>
      </c>
      <c r="M54" s="10">
        <f>(orders!E54*orders!L54)</f>
        <v>29.849999999999998</v>
      </c>
      <c r="N54" t="str">
        <f t="shared" si="0"/>
        <v>Robusta</v>
      </c>
      <c r="O54" t="str">
        <f t="shared" si="1"/>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t="str">
        <f>_xlfn.XLOOKUP(C55,customers!$A$1:$A$1001,customers!$G$1:$G$1001,,0)</f>
        <v>United Kingdom</v>
      </c>
      <c r="I55" t="str">
        <f>IF(_xlfn.XLOOKUP(orders!D55,products!$A$1:$A$49,products!$B$1:$B$49,,0)=0,"",_xlfn.XLOOKUP(orders!D55,products!$A$1:$A$49,products!$B$1:$B$49,,0))</f>
        <v>Lib</v>
      </c>
      <c r="J55" t="str">
        <f>_xlfn.XLOOKUP(D55,products!$A$1:$A$49,products!$C$1:$C$49,,0)</f>
        <v>L</v>
      </c>
      <c r="K55" s="6">
        <f>_xlfn.XLOOKUP(orders!D55,products!$A$1:$A$49,products!$D$1:$D$49,0)</f>
        <v>2.5</v>
      </c>
      <c r="L55" s="8">
        <f>_xlfn.XLOOKUP(orders!D55,products!$A$1:$A$49,products!$E$1:$E$49,"",0)</f>
        <v>36.454999999999998</v>
      </c>
      <c r="M55" s="10">
        <f>(orders!E55*orders!L55)</f>
        <v>72.91</v>
      </c>
      <c r="N55" t="str">
        <f t="shared" si="0"/>
        <v>Liberca</v>
      </c>
      <c r="O55" t="str">
        <f t="shared" si="1"/>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t="str">
        <f>_xlfn.XLOOKUP(C56,customers!$A$1:$A$1001,customers!$G$1:$G$1001,,0)</f>
        <v>United States</v>
      </c>
      <c r="I56" t="str">
        <f>IF(_xlfn.XLOOKUP(orders!D56,products!$A$1:$A$49,products!$B$1:$B$49,,0)=0,"",_xlfn.XLOOKUP(orders!D56,products!$A$1:$A$49,products!$B$1:$B$49,,0))</f>
        <v>Lib</v>
      </c>
      <c r="J56" t="str">
        <f>_xlfn.XLOOKUP(D56,products!$A$1:$A$49,products!$C$1:$C$49,,0)</f>
        <v>M</v>
      </c>
      <c r="K56" s="6">
        <f>_xlfn.XLOOKUP(orders!D56,products!$A$1:$A$49,products!$D$1:$D$49,0)</f>
        <v>1</v>
      </c>
      <c r="L56" s="8">
        <f>_xlfn.XLOOKUP(orders!D56,products!$A$1:$A$49,products!$E$1:$E$49,"",0)</f>
        <v>14.55</v>
      </c>
      <c r="M56" s="10">
        <f>(orders!E56*orders!L56)</f>
        <v>72.75</v>
      </c>
      <c r="N56" t="str">
        <f t="shared" si="0"/>
        <v>Liberca</v>
      </c>
      <c r="O56" t="str">
        <f t="shared" si="1"/>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t="str">
        <f>_xlfn.XLOOKUP(C57,customers!$A$1:$A$1001,customers!$G$1:$G$1001,,0)</f>
        <v>United States</v>
      </c>
      <c r="I57" t="str">
        <f>IF(_xlfn.XLOOKUP(orders!D57,products!$A$1:$A$49,products!$B$1:$B$49,,0)=0,"",_xlfn.XLOOKUP(orders!D57,products!$A$1:$A$49,products!$B$1:$B$49,,0))</f>
        <v>Lib</v>
      </c>
      <c r="J57" t="str">
        <f>_xlfn.XLOOKUP(D57,products!$A$1:$A$49,products!$C$1:$C$49,,0)</f>
        <v>L</v>
      </c>
      <c r="K57" s="6">
        <f>_xlfn.XLOOKUP(orders!D57,products!$A$1:$A$49,products!$D$1:$D$49,0)</f>
        <v>1</v>
      </c>
      <c r="L57" s="8">
        <f>_xlfn.XLOOKUP(orders!D57,products!$A$1:$A$49,products!$E$1:$E$49,"",0)</f>
        <v>15.85</v>
      </c>
      <c r="M57" s="10">
        <f>(orders!E57*orders!L57)</f>
        <v>47.55</v>
      </c>
      <c r="N57" t="str">
        <f t="shared" si="0"/>
        <v>Liberca</v>
      </c>
      <c r="O57" t="str">
        <f t="shared" si="1"/>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t="str">
        <f>_xlfn.XLOOKUP(C58,customers!$A$1:$A$1001,customers!$G$1:$G$1001,,0)</f>
        <v>United States</v>
      </c>
      <c r="I58" t="str">
        <f>IF(_xlfn.XLOOKUP(orders!D58,products!$A$1:$A$49,products!$B$1:$B$49,,0)=0,"",_xlfn.XLOOKUP(orders!D58,products!$A$1:$A$49,products!$B$1:$B$49,,0))</f>
        <v>Exc</v>
      </c>
      <c r="J58" t="str">
        <f>_xlfn.XLOOKUP(D58,products!$A$1:$A$49,products!$C$1:$C$49,,0)</f>
        <v>D</v>
      </c>
      <c r="K58" s="6">
        <f>_xlfn.XLOOKUP(orders!D58,products!$A$1:$A$49,products!$D$1:$D$49,0)</f>
        <v>0.2</v>
      </c>
      <c r="L58" s="8">
        <f>_xlfn.XLOOKUP(orders!D58,products!$A$1:$A$49,products!$E$1:$E$49,"",0)</f>
        <v>3.645</v>
      </c>
      <c r="M58" s="10">
        <f>(orders!E58*orders!L58)</f>
        <v>10.935</v>
      </c>
      <c r="N58" t="str">
        <f t="shared" si="0"/>
        <v>Excelsa</v>
      </c>
      <c r="O58" t="str">
        <f t="shared" si="1"/>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t="str">
        <f>_xlfn.XLOOKUP(C59,customers!$A$1:$A$1001,customers!$G$1:$G$1001,,0)</f>
        <v>United States</v>
      </c>
      <c r="I59" t="str">
        <f>IF(_xlfn.XLOOKUP(orders!D59,products!$A$1:$A$49,products!$B$1:$B$49,,0)=0,"",_xlfn.XLOOKUP(orders!D59,products!$A$1:$A$49,products!$B$1:$B$49,,0))</f>
        <v>Exc</v>
      </c>
      <c r="J59" t="str">
        <f>_xlfn.XLOOKUP(D59,products!$A$1:$A$49,products!$C$1:$C$49,,0)</f>
        <v>L</v>
      </c>
      <c r="K59" s="6">
        <f>_xlfn.XLOOKUP(orders!D59,products!$A$1:$A$49,products!$D$1:$D$49,0)</f>
        <v>1</v>
      </c>
      <c r="L59" s="8">
        <f>_xlfn.XLOOKUP(orders!D59,products!$A$1:$A$49,products!$E$1:$E$49,"",0)</f>
        <v>14.85</v>
      </c>
      <c r="M59" s="10">
        <f>(orders!E59*orders!L59)</f>
        <v>59.4</v>
      </c>
      <c r="N59" t="str">
        <f t="shared" si="0"/>
        <v>Excelsa</v>
      </c>
      <c r="O59" t="str">
        <f t="shared" si="1"/>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t="str">
        <f>_xlfn.XLOOKUP(C60,customers!$A$1:$A$1001,customers!$G$1:$G$1001,,0)</f>
        <v>United States</v>
      </c>
      <c r="I60" t="str">
        <f>IF(_xlfn.XLOOKUP(orders!D60,products!$A$1:$A$49,products!$B$1:$B$49,,0)=0,"",_xlfn.XLOOKUP(orders!D60,products!$A$1:$A$49,products!$B$1:$B$49,,0))</f>
        <v>Lib</v>
      </c>
      <c r="J60" t="str">
        <f>_xlfn.XLOOKUP(D60,products!$A$1:$A$49,products!$C$1:$C$49,,0)</f>
        <v>D</v>
      </c>
      <c r="K60" s="6">
        <f>_xlfn.XLOOKUP(orders!D60,products!$A$1:$A$49,products!$D$1:$D$49,0)</f>
        <v>2.5</v>
      </c>
      <c r="L60" s="8">
        <f>_xlfn.XLOOKUP(orders!D60,products!$A$1:$A$49,products!$E$1:$E$49,"",0)</f>
        <v>29.784999999999997</v>
      </c>
      <c r="M60" s="10">
        <f>(orders!E60*orders!L60)</f>
        <v>89.35499999999999</v>
      </c>
      <c r="N60" t="str">
        <f t="shared" si="0"/>
        <v>Liberca</v>
      </c>
      <c r="O60" t="str">
        <f t="shared" si="1"/>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t="str">
        <f>_xlfn.XLOOKUP(C61,customers!$A$1:$A$1001,customers!$G$1:$G$1001,,0)</f>
        <v>United States</v>
      </c>
      <c r="I61" t="str">
        <f>IF(_xlfn.XLOOKUP(orders!D61,products!$A$1:$A$49,products!$B$1:$B$49,,0)=0,"",_xlfn.XLOOKUP(orders!D61,products!$A$1:$A$49,products!$B$1:$B$49,,0))</f>
        <v>Lib</v>
      </c>
      <c r="J61" t="str">
        <f>_xlfn.XLOOKUP(D61,products!$A$1:$A$49,products!$C$1:$C$49,,0)</f>
        <v>M</v>
      </c>
      <c r="K61" s="6">
        <f>_xlfn.XLOOKUP(orders!D61,products!$A$1:$A$49,products!$D$1:$D$49,0)</f>
        <v>0.5</v>
      </c>
      <c r="L61" s="8">
        <f>_xlfn.XLOOKUP(orders!D61,products!$A$1:$A$49,products!$E$1:$E$49,"",0)</f>
        <v>8.73</v>
      </c>
      <c r="M61" s="10">
        <f>(orders!E61*orders!L61)</f>
        <v>26.19</v>
      </c>
      <c r="N61" t="str">
        <f t="shared" si="0"/>
        <v>Liberca</v>
      </c>
      <c r="O61" t="str">
        <f t="shared" si="1"/>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t="str">
        <f>_xlfn.XLOOKUP(C62,customers!$A$1:$A$1001,customers!$G$1:$G$1001,,0)</f>
        <v>United States</v>
      </c>
      <c r="I62" t="str">
        <f>IF(_xlfn.XLOOKUP(orders!D62,products!$A$1:$A$49,products!$B$1:$B$49,,0)=0,"",_xlfn.XLOOKUP(orders!D62,products!$A$1:$A$49,products!$B$1:$B$49,,0))</f>
        <v>Ara</v>
      </c>
      <c r="J62" t="str">
        <f>_xlfn.XLOOKUP(D62,products!$A$1:$A$49,products!$C$1:$C$49,,0)</f>
        <v>D</v>
      </c>
      <c r="K62" s="6">
        <f>_xlfn.XLOOKUP(orders!D62,products!$A$1:$A$49,products!$D$1:$D$49,0)</f>
        <v>2.5</v>
      </c>
      <c r="L62" s="8">
        <f>_xlfn.XLOOKUP(orders!D62,products!$A$1:$A$49,products!$E$1:$E$49,"",0)</f>
        <v>22.884999999999998</v>
      </c>
      <c r="M62" s="10">
        <f>(orders!E62*orders!L62)</f>
        <v>114.42499999999998</v>
      </c>
      <c r="N62" t="str">
        <f t="shared" si="0"/>
        <v>Arabica</v>
      </c>
      <c r="O62" t="str">
        <f t="shared" si="1"/>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t="str">
        <f>_xlfn.XLOOKUP(C63,customers!$A$1:$A$1001,customers!$G$1:$G$1001,,0)</f>
        <v>United Kingdom</v>
      </c>
      <c r="I63" t="str">
        <f>IF(_xlfn.XLOOKUP(orders!D63,products!$A$1:$A$49,products!$B$1:$B$49,,0)=0,"",_xlfn.XLOOKUP(orders!D63,products!$A$1:$A$49,products!$B$1:$B$49,,0))</f>
        <v>Rob</v>
      </c>
      <c r="J63" t="str">
        <f>_xlfn.XLOOKUP(D63,products!$A$1:$A$49,products!$C$1:$C$49,,0)</f>
        <v>D</v>
      </c>
      <c r="K63" s="6">
        <f>_xlfn.XLOOKUP(orders!D63,products!$A$1:$A$49,products!$D$1:$D$49,0)</f>
        <v>0.5</v>
      </c>
      <c r="L63" s="8">
        <f>_xlfn.XLOOKUP(orders!D63,products!$A$1:$A$49,products!$E$1:$E$49,"",0)</f>
        <v>5.3699999999999992</v>
      </c>
      <c r="M63" s="10">
        <f>(orders!E63*orders!L63)</f>
        <v>26.849999999999994</v>
      </c>
      <c r="N63" t="str">
        <f t="shared" si="0"/>
        <v>Robusta</v>
      </c>
      <c r="O63" t="str">
        <f t="shared" si="1"/>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t="str">
        <f>_xlfn.XLOOKUP(C64,customers!$A$1:$A$1001,customers!$G$1:$G$1001,,0)</f>
        <v>United States</v>
      </c>
      <c r="I64" t="str">
        <f>IF(_xlfn.XLOOKUP(orders!D64,products!$A$1:$A$49,products!$B$1:$B$49,,0)=0,"",_xlfn.XLOOKUP(orders!D64,products!$A$1:$A$49,products!$B$1:$B$49,,0))</f>
        <v>Lib</v>
      </c>
      <c r="J64" t="str">
        <f>_xlfn.XLOOKUP(D64,products!$A$1:$A$49,products!$C$1:$C$49,,0)</f>
        <v>L</v>
      </c>
      <c r="K64" s="6">
        <f>_xlfn.XLOOKUP(orders!D64,products!$A$1:$A$49,products!$D$1:$D$49,0)</f>
        <v>0.2</v>
      </c>
      <c r="L64" s="8">
        <f>_xlfn.XLOOKUP(orders!D64,products!$A$1:$A$49,products!$E$1:$E$49,"",0)</f>
        <v>4.7549999999999999</v>
      </c>
      <c r="M64" s="10">
        <f>(orders!E64*orders!L64)</f>
        <v>23.774999999999999</v>
      </c>
      <c r="N64" t="str">
        <f t="shared" si="0"/>
        <v>Liberca</v>
      </c>
      <c r="O64" t="str">
        <f t="shared" si="1"/>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t="str">
        <f>_xlfn.XLOOKUP(C65,customers!$A$1:$A$1001,customers!$G$1:$G$1001,,0)</f>
        <v>United States</v>
      </c>
      <c r="I65" t="str">
        <f>IF(_xlfn.XLOOKUP(orders!D65,products!$A$1:$A$49,products!$B$1:$B$49,,0)=0,"",_xlfn.XLOOKUP(orders!D65,products!$A$1:$A$49,products!$B$1:$B$49,,0))</f>
        <v>Ara</v>
      </c>
      <c r="J65" t="str">
        <f>_xlfn.XLOOKUP(D65,products!$A$1:$A$49,products!$C$1:$C$49,,0)</f>
        <v>M</v>
      </c>
      <c r="K65" s="6">
        <f>_xlfn.XLOOKUP(orders!D65,products!$A$1:$A$49,products!$D$1:$D$49,0)</f>
        <v>0.5</v>
      </c>
      <c r="L65" s="8">
        <f>_xlfn.XLOOKUP(orders!D65,products!$A$1:$A$49,products!$E$1:$E$49,"",0)</f>
        <v>6.75</v>
      </c>
      <c r="M65" s="10">
        <f>(orders!E65*orders!L65)</f>
        <v>6.75</v>
      </c>
      <c r="N65" t="str">
        <f t="shared" si="0"/>
        <v>Arabica</v>
      </c>
      <c r="O65" t="str">
        <f t="shared" si="1"/>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t="str">
        <f>_xlfn.XLOOKUP(C66,customers!$A$1:$A$1001,customers!$G$1:$G$1001,,0)</f>
        <v>United States</v>
      </c>
      <c r="I66" t="str">
        <f>IF(_xlfn.XLOOKUP(orders!D66,products!$A$1:$A$49,products!$B$1:$B$49,,0)=0,"",_xlfn.XLOOKUP(orders!D66,products!$A$1:$A$49,products!$B$1:$B$49,,0))</f>
        <v>Rob</v>
      </c>
      <c r="J66" t="str">
        <f>_xlfn.XLOOKUP(D66,products!$A$1:$A$49,products!$C$1:$C$49,,0)</f>
        <v>M</v>
      </c>
      <c r="K66" s="6">
        <f>_xlfn.XLOOKUP(orders!D66,products!$A$1:$A$49,products!$D$1:$D$49,0)</f>
        <v>0.5</v>
      </c>
      <c r="L66" s="8">
        <f>_xlfn.XLOOKUP(orders!D66,products!$A$1:$A$49,products!$E$1:$E$49,"",0)</f>
        <v>5.97</v>
      </c>
      <c r="M66" s="10">
        <f>(orders!E66*orders!L66)</f>
        <v>35.82</v>
      </c>
      <c r="N66" t="str">
        <f t="shared" si="0"/>
        <v>Robusta</v>
      </c>
      <c r="O66" t="str">
        <f t="shared" si="1"/>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t="str">
        <f>_xlfn.XLOOKUP(C67,customers!$A$1:$A$1001,customers!$G$1:$G$1001,,0)</f>
        <v>United States</v>
      </c>
      <c r="I67" t="str">
        <f>IF(_xlfn.XLOOKUP(orders!D67,products!$A$1:$A$49,products!$B$1:$B$49,,0)=0,"",_xlfn.XLOOKUP(orders!D67,products!$A$1:$A$49,products!$B$1:$B$49,,0))</f>
        <v>Rob</v>
      </c>
      <c r="J67" t="str">
        <f>_xlfn.XLOOKUP(D67,products!$A$1:$A$49,products!$C$1:$C$49,,0)</f>
        <v>D</v>
      </c>
      <c r="K67" s="6">
        <f>_xlfn.XLOOKUP(orders!D67,products!$A$1:$A$49,products!$D$1:$D$49,0)</f>
        <v>2.5</v>
      </c>
      <c r="L67" s="8">
        <f>_xlfn.XLOOKUP(orders!D67,products!$A$1:$A$49,products!$E$1:$E$49,"",0)</f>
        <v>20.584999999999997</v>
      </c>
      <c r="M67" s="10">
        <f>(orders!E67*orders!L67)</f>
        <v>82.339999999999989</v>
      </c>
      <c r="N67" t="str">
        <f t="shared" ref="N67:N130" si="2">IF(I67="Rob","Robusta",IF(I67="Exc","Excelsa",IF(I67="Ara","Arabica",IF(I67="Lib","Liberca",""))))</f>
        <v>Robusta</v>
      </c>
      <c r="O67" t="str">
        <f t="shared" ref="O67:O130" si="3">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t="str">
        <f>_xlfn.XLOOKUP(C68,customers!$A$1:$A$1001,customers!$G$1:$G$1001,,0)</f>
        <v>United States</v>
      </c>
      <c r="I68" t="str">
        <f>IF(_xlfn.XLOOKUP(orders!D68,products!$A$1:$A$49,products!$B$1:$B$49,,0)=0,"",_xlfn.XLOOKUP(orders!D68,products!$A$1:$A$49,products!$B$1:$B$49,,0))</f>
        <v>Rob</v>
      </c>
      <c r="J68" t="str">
        <f>_xlfn.XLOOKUP(D68,products!$A$1:$A$49,products!$C$1:$C$49,,0)</f>
        <v>L</v>
      </c>
      <c r="K68" s="6">
        <f>_xlfn.XLOOKUP(orders!D68,products!$A$1:$A$49,products!$D$1:$D$49,0)</f>
        <v>0.5</v>
      </c>
      <c r="L68" s="8">
        <f>_xlfn.XLOOKUP(orders!D68,products!$A$1:$A$49,products!$E$1:$E$49,"",0)</f>
        <v>7.169999999999999</v>
      </c>
      <c r="M68" s="10">
        <f>(orders!E68*orders!L68)</f>
        <v>7.169999999999999</v>
      </c>
      <c r="N68" t="str">
        <f t="shared" si="2"/>
        <v>Robusta</v>
      </c>
      <c r="O68" t="str">
        <f t="shared" si="3"/>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t="str">
        <f>_xlfn.XLOOKUP(C69,customers!$A$1:$A$1001,customers!$G$1:$G$1001,,0)</f>
        <v>United States</v>
      </c>
      <c r="I69" t="str">
        <f>IF(_xlfn.XLOOKUP(orders!D69,products!$A$1:$A$49,products!$B$1:$B$49,,0)=0,"",_xlfn.XLOOKUP(orders!D69,products!$A$1:$A$49,products!$B$1:$B$49,,0))</f>
        <v>Lib</v>
      </c>
      <c r="J69" t="str">
        <f>_xlfn.XLOOKUP(D69,products!$A$1:$A$49,products!$C$1:$C$49,,0)</f>
        <v>L</v>
      </c>
      <c r="K69" s="6">
        <f>_xlfn.XLOOKUP(orders!D69,products!$A$1:$A$49,products!$D$1:$D$49,0)</f>
        <v>0.2</v>
      </c>
      <c r="L69" s="8">
        <f>_xlfn.XLOOKUP(orders!D69,products!$A$1:$A$49,products!$E$1:$E$49,"",0)</f>
        <v>4.7549999999999999</v>
      </c>
      <c r="M69" s="10">
        <f>(orders!E69*orders!L69)</f>
        <v>9.51</v>
      </c>
      <c r="N69" t="str">
        <f t="shared" si="2"/>
        <v>Liberca</v>
      </c>
      <c r="O69" t="str">
        <f t="shared" si="3"/>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t="str">
        <f>_xlfn.XLOOKUP(C70,customers!$A$1:$A$1001,customers!$G$1:$G$1001,,0)</f>
        <v>United States</v>
      </c>
      <c r="I70" t="str">
        <f>IF(_xlfn.XLOOKUP(orders!D70,products!$A$1:$A$49,products!$B$1:$B$49,,0)=0,"",_xlfn.XLOOKUP(orders!D70,products!$A$1:$A$49,products!$B$1:$B$49,,0))</f>
        <v>Rob</v>
      </c>
      <c r="J70" t="str">
        <f>_xlfn.XLOOKUP(D70,products!$A$1:$A$49,products!$C$1:$C$49,,0)</f>
        <v>M</v>
      </c>
      <c r="K70" s="6">
        <f>_xlfn.XLOOKUP(orders!D70,products!$A$1:$A$49,products!$D$1:$D$49,0)</f>
        <v>0.2</v>
      </c>
      <c r="L70" s="8">
        <f>_xlfn.XLOOKUP(orders!D70,products!$A$1:$A$49,products!$E$1:$E$49,"",0)</f>
        <v>2.9849999999999999</v>
      </c>
      <c r="M70" s="10">
        <f>(orders!E70*orders!L70)</f>
        <v>2.9849999999999999</v>
      </c>
      <c r="N70" t="str">
        <f t="shared" si="2"/>
        <v>Robusta</v>
      </c>
      <c r="O70" t="str">
        <f t="shared" si="3"/>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t="str">
        <f>_xlfn.XLOOKUP(C71,customers!$A$1:$A$1001,customers!$G$1:$G$1001,,0)</f>
        <v>United Kingdom</v>
      </c>
      <c r="I71" t="str">
        <f>IF(_xlfn.XLOOKUP(orders!D71,products!$A$1:$A$49,products!$B$1:$B$49,,0)=0,"",_xlfn.XLOOKUP(orders!D71,products!$A$1:$A$49,products!$B$1:$B$49,,0))</f>
        <v>Rob</v>
      </c>
      <c r="J71" t="str">
        <f>_xlfn.XLOOKUP(D71,products!$A$1:$A$49,products!$C$1:$C$49,,0)</f>
        <v>M</v>
      </c>
      <c r="K71" s="6">
        <f>_xlfn.XLOOKUP(orders!D71,products!$A$1:$A$49,products!$D$1:$D$49,0)</f>
        <v>1</v>
      </c>
      <c r="L71" s="8">
        <f>_xlfn.XLOOKUP(orders!D71,products!$A$1:$A$49,products!$E$1:$E$49,"",0)</f>
        <v>9.9499999999999993</v>
      </c>
      <c r="M71" s="10">
        <f>(orders!E71*orders!L71)</f>
        <v>59.699999999999996</v>
      </c>
      <c r="N71" t="str">
        <f t="shared" si="2"/>
        <v>Robusta</v>
      </c>
      <c r="O71" t="str">
        <f t="shared" si="3"/>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t="str">
        <f>_xlfn.XLOOKUP(C72,customers!$A$1:$A$1001,customers!$G$1:$G$1001,,0)</f>
        <v>United States</v>
      </c>
      <c r="I72" t="str">
        <f>IF(_xlfn.XLOOKUP(orders!D72,products!$A$1:$A$49,products!$B$1:$B$49,,0)=0,"",_xlfn.XLOOKUP(orders!D72,products!$A$1:$A$49,products!$B$1:$B$49,,0))</f>
        <v>Exc</v>
      </c>
      <c r="J72" t="str">
        <f>_xlfn.XLOOKUP(D72,products!$A$1:$A$49,products!$C$1:$C$49,,0)</f>
        <v>L</v>
      </c>
      <c r="K72" s="6">
        <f>_xlfn.XLOOKUP(orders!D72,products!$A$1:$A$49,products!$D$1:$D$49,0)</f>
        <v>2.5</v>
      </c>
      <c r="L72" s="8">
        <f>_xlfn.XLOOKUP(orders!D72,products!$A$1:$A$49,products!$E$1:$E$49,"",0)</f>
        <v>34.154999999999994</v>
      </c>
      <c r="M72" s="10">
        <f>(orders!E72*orders!L72)</f>
        <v>136.61999999999998</v>
      </c>
      <c r="N72" t="str">
        <f t="shared" si="2"/>
        <v>Excelsa</v>
      </c>
      <c r="O72" t="str">
        <f t="shared" si="3"/>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t="str">
        <f>_xlfn.XLOOKUP(C73,customers!$A$1:$A$1001,customers!$G$1:$G$1001,,0)</f>
        <v>Ireland</v>
      </c>
      <c r="I73" t="str">
        <f>IF(_xlfn.XLOOKUP(orders!D73,products!$A$1:$A$49,products!$B$1:$B$49,,0)=0,"",_xlfn.XLOOKUP(orders!D73,products!$A$1:$A$49,products!$B$1:$B$49,,0))</f>
        <v>Lib</v>
      </c>
      <c r="J73" t="str">
        <f>_xlfn.XLOOKUP(D73,products!$A$1:$A$49,products!$C$1:$C$49,,0)</f>
        <v>L</v>
      </c>
      <c r="K73" s="6">
        <f>_xlfn.XLOOKUP(orders!D73,products!$A$1:$A$49,products!$D$1:$D$49,0)</f>
        <v>0.2</v>
      </c>
      <c r="L73" s="8">
        <f>_xlfn.XLOOKUP(orders!D73,products!$A$1:$A$49,products!$E$1:$E$49,"",0)</f>
        <v>4.7549999999999999</v>
      </c>
      <c r="M73" s="10">
        <f>(orders!E73*orders!L73)</f>
        <v>9.51</v>
      </c>
      <c r="N73" t="str">
        <f t="shared" si="2"/>
        <v>Liberca</v>
      </c>
      <c r="O73" t="str">
        <f t="shared" si="3"/>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t="str">
        <f>_xlfn.XLOOKUP(C74,customers!$A$1:$A$1001,customers!$G$1:$G$1001,,0)</f>
        <v>United States</v>
      </c>
      <c r="I74" t="str">
        <f>IF(_xlfn.XLOOKUP(orders!D74,products!$A$1:$A$49,products!$B$1:$B$49,,0)=0,"",_xlfn.XLOOKUP(orders!D74,products!$A$1:$A$49,products!$B$1:$B$49,,0))</f>
        <v>Ara</v>
      </c>
      <c r="J74" t="str">
        <f>_xlfn.XLOOKUP(D74,products!$A$1:$A$49,products!$C$1:$C$49,,0)</f>
        <v>M</v>
      </c>
      <c r="K74" s="6">
        <f>_xlfn.XLOOKUP(orders!D74,products!$A$1:$A$49,products!$D$1:$D$49,0)</f>
        <v>2.5</v>
      </c>
      <c r="L74" s="8">
        <f>_xlfn.XLOOKUP(orders!D74,products!$A$1:$A$49,products!$E$1:$E$49,"",0)</f>
        <v>25.874999999999996</v>
      </c>
      <c r="M74" s="10">
        <f>(orders!E74*orders!L74)</f>
        <v>77.624999999999986</v>
      </c>
      <c r="N74" t="str">
        <f t="shared" si="2"/>
        <v>Arabica</v>
      </c>
      <c r="O74" t="str">
        <f t="shared" si="3"/>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t="str">
        <f>_xlfn.XLOOKUP(C75,customers!$A$1:$A$1001,customers!$G$1:$G$1001,,0)</f>
        <v>United States</v>
      </c>
      <c r="I75" t="str">
        <f>IF(_xlfn.XLOOKUP(orders!D75,products!$A$1:$A$49,products!$B$1:$B$49,,0)=0,"",_xlfn.XLOOKUP(orders!D75,products!$A$1:$A$49,products!$B$1:$B$49,,0))</f>
        <v>Lib</v>
      </c>
      <c r="J75" t="str">
        <f>_xlfn.XLOOKUP(D75,products!$A$1:$A$49,products!$C$1:$C$49,,0)</f>
        <v>M</v>
      </c>
      <c r="K75" s="6">
        <f>_xlfn.XLOOKUP(orders!D75,products!$A$1:$A$49,products!$D$1:$D$49,0)</f>
        <v>0.2</v>
      </c>
      <c r="L75" s="8">
        <f>_xlfn.XLOOKUP(orders!D75,products!$A$1:$A$49,products!$E$1:$E$49,"",0)</f>
        <v>4.3650000000000002</v>
      </c>
      <c r="M75" s="10">
        <f>(orders!E75*orders!L75)</f>
        <v>21.825000000000003</v>
      </c>
      <c r="N75" t="str">
        <f t="shared" si="2"/>
        <v>Liberca</v>
      </c>
      <c r="O75" t="str">
        <f t="shared" si="3"/>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t="str">
        <f>_xlfn.XLOOKUP(C76,customers!$A$1:$A$1001,customers!$G$1:$G$1001,,0)</f>
        <v>United States</v>
      </c>
      <c r="I76" t="str">
        <f>IF(_xlfn.XLOOKUP(orders!D76,products!$A$1:$A$49,products!$B$1:$B$49,,0)=0,"",_xlfn.XLOOKUP(orders!D76,products!$A$1:$A$49,products!$B$1:$B$49,,0))</f>
        <v>Exc</v>
      </c>
      <c r="J76" t="str">
        <f>_xlfn.XLOOKUP(D76,products!$A$1:$A$49,products!$C$1:$C$49,,0)</f>
        <v>L</v>
      </c>
      <c r="K76" s="6">
        <f>_xlfn.XLOOKUP(orders!D76,products!$A$1:$A$49,products!$D$1:$D$49,0)</f>
        <v>0.5</v>
      </c>
      <c r="L76" s="8">
        <f>_xlfn.XLOOKUP(orders!D76,products!$A$1:$A$49,products!$E$1:$E$49,"",0)</f>
        <v>8.91</v>
      </c>
      <c r="M76" s="10">
        <f>(orders!E76*orders!L76)</f>
        <v>17.82</v>
      </c>
      <c r="N76" t="str">
        <f t="shared" si="2"/>
        <v>Excelsa</v>
      </c>
      <c r="O76" t="str">
        <f t="shared" si="3"/>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t="str">
        <f>_xlfn.XLOOKUP(C77,customers!$A$1:$A$1001,customers!$G$1:$G$1001,,0)</f>
        <v>Ireland</v>
      </c>
      <c r="I77" t="str">
        <f>IF(_xlfn.XLOOKUP(orders!D77,products!$A$1:$A$49,products!$B$1:$B$49,,0)=0,"",_xlfn.XLOOKUP(orders!D77,products!$A$1:$A$49,products!$B$1:$B$49,,0))</f>
        <v>Rob</v>
      </c>
      <c r="J77" t="str">
        <f>_xlfn.XLOOKUP(D77,products!$A$1:$A$49,products!$C$1:$C$49,,0)</f>
        <v>D</v>
      </c>
      <c r="K77" s="6">
        <f>_xlfn.XLOOKUP(orders!D77,products!$A$1:$A$49,products!$D$1:$D$49,0)</f>
        <v>1</v>
      </c>
      <c r="L77" s="8">
        <f>_xlfn.XLOOKUP(orders!D77,products!$A$1:$A$49,products!$E$1:$E$49,"",0)</f>
        <v>8.9499999999999993</v>
      </c>
      <c r="M77" s="10">
        <f>(orders!E77*orders!L77)</f>
        <v>53.699999999999996</v>
      </c>
      <c r="N77" t="str">
        <f t="shared" si="2"/>
        <v>Robusta</v>
      </c>
      <c r="O77" t="str">
        <f t="shared" si="3"/>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t="str">
        <f>_xlfn.XLOOKUP(C78,customers!$A$1:$A$1001,customers!$G$1:$G$1001,,0)</f>
        <v>Ireland</v>
      </c>
      <c r="I78" t="str">
        <f>IF(_xlfn.XLOOKUP(orders!D78,products!$A$1:$A$49,products!$B$1:$B$49,,0)=0,"",_xlfn.XLOOKUP(orders!D78,products!$A$1:$A$49,products!$B$1:$B$49,,0))</f>
        <v>Rob</v>
      </c>
      <c r="J78" t="str">
        <f>_xlfn.XLOOKUP(D78,products!$A$1:$A$49,products!$C$1:$C$49,,0)</f>
        <v>L</v>
      </c>
      <c r="K78" s="6">
        <f>_xlfn.XLOOKUP(orders!D78,products!$A$1:$A$49,products!$D$1:$D$49,0)</f>
        <v>0.2</v>
      </c>
      <c r="L78" s="8">
        <f>_xlfn.XLOOKUP(orders!D78,products!$A$1:$A$49,products!$E$1:$E$49,"",0)</f>
        <v>3.5849999999999995</v>
      </c>
      <c r="M78" s="10">
        <f>(orders!E78*orders!L78)</f>
        <v>3.5849999999999995</v>
      </c>
      <c r="N78" t="str">
        <f t="shared" si="2"/>
        <v>Robusta</v>
      </c>
      <c r="O78" t="str">
        <f t="shared" si="3"/>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t="str">
        <f>_xlfn.XLOOKUP(C79,customers!$A$1:$A$1001,customers!$G$1:$G$1001,,0)</f>
        <v>United States</v>
      </c>
      <c r="I79" t="str">
        <f>IF(_xlfn.XLOOKUP(orders!D79,products!$A$1:$A$49,products!$B$1:$B$49,,0)=0,"",_xlfn.XLOOKUP(orders!D79,products!$A$1:$A$49,products!$B$1:$B$49,,0))</f>
        <v>Exc</v>
      </c>
      <c r="J79" t="str">
        <f>_xlfn.XLOOKUP(D79,products!$A$1:$A$49,products!$C$1:$C$49,,0)</f>
        <v>D</v>
      </c>
      <c r="K79" s="6">
        <f>_xlfn.XLOOKUP(orders!D79,products!$A$1:$A$49,products!$D$1:$D$49,0)</f>
        <v>0.2</v>
      </c>
      <c r="L79" s="8">
        <f>_xlfn.XLOOKUP(orders!D79,products!$A$1:$A$49,products!$E$1:$E$49,"",0)</f>
        <v>3.645</v>
      </c>
      <c r="M79" s="10">
        <f>(orders!E79*orders!L79)</f>
        <v>7.29</v>
      </c>
      <c r="N79" t="str">
        <f t="shared" si="2"/>
        <v>Excelsa</v>
      </c>
      <c r="O79" t="str">
        <f t="shared" si="3"/>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t="str">
        <f>_xlfn.XLOOKUP(C80,customers!$A$1:$A$1001,customers!$G$1:$G$1001,,0)</f>
        <v>United States</v>
      </c>
      <c r="I80" t="str">
        <f>IF(_xlfn.XLOOKUP(orders!D80,products!$A$1:$A$49,products!$B$1:$B$49,,0)=0,"",_xlfn.XLOOKUP(orders!D80,products!$A$1:$A$49,products!$B$1:$B$49,,0))</f>
        <v>Ara</v>
      </c>
      <c r="J80" t="str">
        <f>_xlfn.XLOOKUP(D80,products!$A$1:$A$49,products!$C$1:$C$49,,0)</f>
        <v>M</v>
      </c>
      <c r="K80" s="6">
        <f>_xlfn.XLOOKUP(orders!D80,products!$A$1:$A$49,products!$D$1:$D$49,0)</f>
        <v>0.5</v>
      </c>
      <c r="L80" s="8">
        <f>_xlfn.XLOOKUP(orders!D80,products!$A$1:$A$49,products!$E$1:$E$49,"",0)</f>
        <v>6.75</v>
      </c>
      <c r="M80" s="10">
        <f>(orders!E80*orders!L80)</f>
        <v>40.5</v>
      </c>
      <c r="N80" t="str">
        <f t="shared" si="2"/>
        <v>Arabica</v>
      </c>
      <c r="O80" t="str">
        <f t="shared" si="3"/>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t="str">
        <f>_xlfn.XLOOKUP(C81,customers!$A$1:$A$1001,customers!$G$1:$G$1001,,0)</f>
        <v>United States</v>
      </c>
      <c r="I81" t="str">
        <f>IF(_xlfn.XLOOKUP(orders!D81,products!$A$1:$A$49,products!$B$1:$B$49,,0)=0,"",_xlfn.XLOOKUP(orders!D81,products!$A$1:$A$49,products!$B$1:$B$49,,0))</f>
        <v>Rob</v>
      </c>
      <c r="J81" t="str">
        <f>_xlfn.XLOOKUP(D81,products!$A$1:$A$49,products!$C$1:$C$49,,0)</f>
        <v>L</v>
      </c>
      <c r="K81" s="6">
        <f>_xlfn.XLOOKUP(orders!D81,products!$A$1:$A$49,products!$D$1:$D$49,0)</f>
        <v>1</v>
      </c>
      <c r="L81" s="8">
        <f>_xlfn.XLOOKUP(orders!D81,products!$A$1:$A$49,products!$E$1:$E$49,"",0)</f>
        <v>11.95</v>
      </c>
      <c r="M81" s="10">
        <f>(orders!E81*orders!L81)</f>
        <v>47.8</v>
      </c>
      <c r="N81" t="str">
        <f t="shared" si="2"/>
        <v>Robusta</v>
      </c>
      <c r="O81" t="str">
        <f t="shared" si="3"/>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t="str">
        <f>_xlfn.XLOOKUP(C82,customers!$A$1:$A$1001,customers!$G$1:$G$1001,,0)</f>
        <v>United States</v>
      </c>
      <c r="I82" t="str">
        <f>IF(_xlfn.XLOOKUP(orders!D82,products!$A$1:$A$49,products!$B$1:$B$49,,0)=0,"",_xlfn.XLOOKUP(orders!D82,products!$A$1:$A$49,products!$B$1:$B$49,,0))</f>
        <v>Ara</v>
      </c>
      <c r="J82" t="str">
        <f>_xlfn.XLOOKUP(D82,products!$A$1:$A$49,products!$C$1:$C$49,,0)</f>
        <v>L</v>
      </c>
      <c r="K82" s="6">
        <f>_xlfn.XLOOKUP(orders!D82,products!$A$1:$A$49,products!$D$1:$D$49,0)</f>
        <v>0.5</v>
      </c>
      <c r="L82" s="8">
        <f>_xlfn.XLOOKUP(orders!D82,products!$A$1:$A$49,products!$E$1:$E$49,"",0)</f>
        <v>7.77</v>
      </c>
      <c r="M82" s="10">
        <f>(orders!E82*orders!L82)</f>
        <v>38.849999999999994</v>
      </c>
      <c r="N82" t="str">
        <f t="shared" si="2"/>
        <v>Arabica</v>
      </c>
      <c r="O82" t="str">
        <f t="shared" si="3"/>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t="str">
        <f>_xlfn.XLOOKUP(C83,customers!$A$1:$A$1001,customers!$G$1:$G$1001,,0)</f>
        <v>United States</v>
      </c>
      <c r="I83" t="str">
        <f>IF(_xlfn.XLOOKUP(orders!D83,products!$A$1:$A$49,products!$B$1:$B$49,,0)=0,"",_xlfn.XLOOKUP(orders!D83,products!$A$1:$A$49,products!$B$1:$B$49,,0))</f>
        <v>Lib</v>
      </c>
      <c r="J83" t="str">
        <f>_xlfn.XLOOKUP(D83,products!$A$1:$A$49,products!$C$1:$C$49,,0)</f>
        <v>L</v>
      </c>
      <c r="K83" s="6">
        <f>_xlfn.XLOOKUP(orders!D83,products!$A$1:$A$49,products!$D$1:$D$49,0)</f>
        <v>2.5</v>
      </c>
      <c r="L83" s="8">
        <f>_xlfn.XLOOKUP(orders!D83,products!$A$1:$A$49,products!$E$1:$E$49,"",0)</f>
        <v>36.454999999999998</v>
      </c>
      <c r="M83" s="10">
        <f>(orders!E83*orders!L83)</f>
        <v>109.36499999999999</v>
      </c>
      <c r="N83" t="str">
        <f t="shared" si="2"/>
        <v>Liberca</v>
      </c>
      <c r="O83" t="str">
        <f t="shared" si="3"/>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t="str">
        <f>_xlfn.XLOOKUP(C84,customers!$A$1:$A$1001,customers!$G$1:$G$1001,,0)</f>
        <v>Ireland</v>
      </c>
      <c r="I84" t="str">
        <f>IF(_xlfn.XLOOKUP(orders!D84,products!$A$1:$A$49,products!$B$1:$B$49,,0)=0,"",_xlfn.XLOOKUP(orders!D84,products!$A$1:$A$49,products!$B$1:$B$49,,0))</f>
        <v>Lib</v>
      </c>
      <c r="J84" t="str">
        <f>_xlfn.XLOOKUP(D84,products!$A$1:$A$49,products!$C$1:$C$49,,0)</f>
        <v>M</v>
      </c>
      <c r="K84" s="6">
        <f>_xlfn.XLOOKUP(orders!D84,products!$A$1:$A$49,products!$D$1:$D$49,0)</f>
        <v>2.5</v>
      </c>
      <c r="L84" s="8">
        <f>_xlfn.XLOOKUP(orders!D84,products!$A$1:$A$49,products!$E$1:$E$49,"",0)</f>
        <v>33.464999999999996</v>
      </c>
      <c r="M84" s="10">
        <f>(orders!E84*orders!L84)</f>
        <v>100.39499999999998</v>
      </c>
      <c r="N84" t="str">
        <f t="shared" si="2"/>
        <v>Liberca</v>
      </c>
      <c r="O84" t="str">
        <f t="shared" si="3"/>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t="str">
        <f>_xlfn.XLOOKUP(C85,customers!$A$1:$A$1001,customers!$G$1:$G$1001,,0)</f>
        <v>United States</v>
      </c>
      <c r="I85" t="str">
        <f>IF(_xlfn.XLOOKUP(orders!D85,products!$A$1:$A$49,products!$B$1:$B$49,,0)=0,"",_xlfn.XLOOKUP(orders!D85,products!$A$1:$A$49,products!$B$1:$B$49,,0))</f>
        <v>Rob</v>
      </c>
      <c r="J85" t="str">
        <f>_xlfn.XLOOKUP(D85,products!$A$1:$A$49,products!$C$1:$C$49,,0)</f>
        <v>D</v>
      </c>
      <c r="K85" s="6">
        <f>_xlfn.XLOOKUP(orders!D85,products!$A$1:$A$49,products!$D$1:$D$49,0)</f>
        <v>2.5</v>
      </c>
      <c r="L85" s="8">
        <f>_xlfn.XLOOKUP(orders!D85,products!$A$1:$A$49,products!$E$1:$E$49,"",0)</f>
        <v>20.584999999999997</v>
      </c>
      <c r="M85" s="10">
        <f>(orders!E85*orders!L85)</f>
        <v>82.339999999999989</v>
      </c>
      <c r="N85" t="str">
        <f t="shared" si="2"/>
        <v>Robusta</v>
      </c>
      <c r="O85" t="str">
        <f t="shared" si="3"/>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t="str">
        <f>_xlfn.XLOOKUP(C86,customers!$A$1:$A$1001,customers!$G$1:$G$1001,,0)</f>
        <v>United States</v>
      </c>
      <c r="I86" t="str">
        <f>IF(_xlfn.XLOOKUP(orders!D86,products!$A$1:$A$49,products!$B$1:$B$49,,0)=0,"",_xlfn.XLOOKUP(orders!D86,products!$A$1:$A$49,products!$B$1:$B$49,,0))</f>
        <v>Lib</v>
      </c>
      <c r="J86" t="str">
        <f>_xlfn.XLOOKUP(D86,products!$A$1:$A$49,products!$C$1:$C$49,,0)</f>
        <v>L</v>
      </c>
      <c r="K86" s="6">
        <f>_xlfn.XLOOKUP(orders!D86,products!$A$1:$A$49,products!$D$1:$D$49,0)</f>
        <v>0.5</v>
      </c>
      <c r="L86" s="8">
        <f>_xlfn.XLOOKUP(orders!D86,products!$A$1:$A$49,products!$E$1:$E$49,"",0)</f>
        <v>9.51</v>
      </c>
      <c r="M86" s="10">
        <f>(orders!E86*orders!L86)</f>
        <v>9.51</v>
      </c>
      <c r="N86" t="str">
        <f t="shared" si="2"/>
        <v>Liberca</v>
      </c>
      <c r="O86" t="str">
        <f t="shared" si="3"/>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t="str">
        <f>_xlfn.XLOOKUP(C87,customers!$A$1:$A$1001,customers!$G$1:$G$1001,,0)</f>
        <v>United States</v>
      </c>
      <c r="I87" t="str">
        <f>IF(_xlfn.XLOOKUP(orders!D87,products!$A$1:$A$49,products!$B$1:$B$49,,0)=0,"",_xlfn.XLOOKUP(orders!D87,products!$A$1:$A$49,products!$B$1:$B$49,,0))</f>
        <v>Ara</v>
      </c>
      <c r="J87" t="str">
        <f>_xlfn.XLOOKUP(D87,products!$A$1:$A$49,products!$C$1:$C$49,,0)</f>
        <v>L</v>
      </c>
      <c r="K87" s="6">
        <f>_xlfn.XLOOKUP(orders!D87,products!$A$1:$A$49,products!$D$1:$D$49,0)</f>
        <v>2.5</v>
      </c>
      <c r="L87" s="8">
        <f>_xlfn.XLOOKUP(orders!D87,products!$A$1:$A$49,products!$E$1:$E$49,"",0)</f>
        <v>29.784999999999997</v>
      </c>
      <c r="M87" s="10">
        <f>(orders!E87*orders!L87)</f>
        <v>89.35499999999999</v>
      </c>
      <c r="N87" t="str">
        <f t="shared" si="2"/>
        <v>Arabica</v>
      </c>
      <c r="O87" t="str">
        <f t="shared" si="3"/>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t="str">
        <f>_xlfn.XLOOKUP(C88,customers!$A$1:$A$1001,customers!$G$1:$G$1001,,0)</f>
        <v>United States</v>
      </c>
      <c r="I88" t="str">
        <f>IF(_xlfn.XLOOKUP(orders!D88,products!$A$1:$A$49,products!$B$1:$B$49,,0)=0,"",_xlfn.XLOOKUP(orders!D88,products!$A$1:$A$49,products!$B$1:$B$49,,0))</f>
        <v>Ara</v>
      </c>
      <c r="J88" t="str">
        <f>_xlfn.XLOOKUP(D88,products!$A$1:$A$49,products!$C$1:$C$49,,0)</f>
        <v>D</v>
      </c>
      <c r="K88" s="6">
        <f>_xlfn.XLOOKUP(orders!D88,products!$A$1:$A$49,products!$D$1:$D$49,0)</f>
        <v>0.2</v>
      </c>
      <c r="L88" s="8">
        <f>_xlfn.XLOOKUP(orders!D88,products!$A$1:$A$49,products!$E$1:$E$49,"",0)</f>
        <v>2.9849999999999999</v>
      </c>
      <c r="M88" s="10">
        <f>(orders!E88*orders!L88)</f>
        <v>11.94</v>
      </c>
      <c r="N88" t="str">
        <f t="shared" si="2"/>
        <v>Arabica</v>
      </c>
      <c r="O88" t="str">
        <f t="shared" si="3"/>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t="str">
        <f>_xlfn.XLOOKUP(C89,customers!$A$1:$A$1001,customers!$G$1:$G$1001,,0)</f>
        <v>United States</v>
      </c>
      <c r="I89" t="str">
        <f>IF(_xlfn.XLOOKUP(orders!D89,products!$A$1:$A$49,products!$B$1:$B$49,,0)=0,"",_xlfn.XLOOKUP(orders!D89,products!$A$1:$A$49,products!$B$1:$B$49,,0))</f>
        <v>Ara</v>
      </c>
      <c r="J89" t="str">
        <f>_xlfn.XLOOKUP(D89,products!$A$1:$A$49,products!$C$1:$C$49,,0)</f>
        <v>M</v>
      </c>
      <c r="K89" s="6">
        <f>_xlfn.XLOOKUP(orders!D89,products!$A$1:$A$49,products!$D$1:$D$49,0)</f>
        <v>1</v>
      </c>
      <c r="L89" s="8">
        <f>_xlfn.XLOOKUP(orders!D89,products!$A$1:$A$49,products!$E$1:$E$49,"",0)</f>
        <v>11.25</v>
      </c>
      <c r="M89" s="10">
        <f>(orders!E89*orders!L89)</f>
        <v>33.75</v>
      </c>
      <c r="N89" t="str">
        <f t="shared" si="2"/>
        <v>Arabica</v>
      </c>
      <c r="O89" t="str">
        <f t="shared" si="3"/>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t="str">
        <f>_xlfn.XLOOKUP(C90,customers!$A$1:$A$1001,customers!$G$1:$G$1001,,0)</f>
        <v>United States</v>
      </c>
      <c r="I90" t="str">
        <f>IF(_xlfn.XLOOKUP(orders!D90,products!$A$1:$A$49,products!$B$1:$B$49,,0)=0,"",_xlfn.XLOOKUP(orders!D90,products!$A$1:$A$49,products!$B$1:$B$49,,0))</f>
        <v>Rob</v>
      </c>
      <c r="J90" t="str">
        <f>_xlfn.XLOOKUP(D90,products!$A$1:$A$49,products!$C$1:$C$49,,0)</f>
        <v>L</v>
      </c>
      <c r="K90" s="6">
        <f>_xlfn.XLOOKUP(orders!D90,products!$A$1:$A$49,products!$D$1:$D$49,0)</f>
        <v>1</v>
      </c>
      <c r="L90" s="8">
        <f>_xlfn.XLOOKUP(orders!D90,products!$A$1:$A$49,products!$E$1:$E$49,"",0)</f>
        <v>11.95</v>
      </c>
      <c r="M90" s="10">
        <f>(orders!E90*orders!L90)</f>
        <v>35.849999999999994</v>
      </c>
      <c r="N90" t="str">
        <f t="shared" si="2"/>
        <v>Robusta</v>
      </c>
      <c r="O90" t="str">
        <f t="shared" si="3"/>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t="str">
        <f>_xlfn.XLOOKUP(C91,customers!$A$1:$A$1001,customers!$G$1:$G$1001,,0)</f>
        <v>United States</v>
      </c>
      <c r="I91" t="str">
        <f>IF(_xlfn.XLOOKUP(orders!D91,products!$A$1:$A$49,products!$B$1:$B$49,,0)=0,"",_xlfn.XLOOKUP(orders!D91,products!$A$1:$A$49,products!$B$1:$B$49,,0))</f>
        <v>Ara</v>
      </c>
      <c r="J91" t="str">
        <f>_xlfn.XLOOKUP(D91,products!$A$1:$A$49,products!$C$1:$C$49,,0)</f>
        <v>L</v>
      </c>
      <c r="K91" s="6">
        <f>_xlfn.XLOOKUP(orders!D91,products!$A$1:$A$49,products!$D$1:$D$49,0)</f>
        <v>1</v>
      </c>
      <c r="L91" s="8">
        <f>_xlfn.XLOOKUP(orders!D91,products!$A$1:$A$49,products!$E$1:$E$49,"",0)</f>
        <v>12.95</v>
      </c>
      <c r="M91" s="10">
        <f>(orders!E91*orders!L91)</f>
        <v>77.699999999999989</v>
      </c>
      <c r="N91" t="str">
        <f t="shared" si="2"/>
        <v>Arabica</v>
      </c>
      <c r="O91" t="str">
        <f t="shared" si="3"/>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t="str">
        <f>_xlfn.XLOOKUP(C92,customers!$A$1:$A$1001,customers!$G$1:$G$1001,,0)</f>
        <v>Ireland</v>
      </c>
      <c r="I92" t="str">
        <f>IF(_xlfn.XLOOKUP(orders!D92,products!$A$1:$A$49,products!$B$1:$B$49,,0)=0,"",_xlfn.XLOOKUP(orders!D92,products!$A$1:$A$49,products!$B$1:$B$49,,0))</f>
        <v>Ara</v>
      </c>
      <c r="J92" t="str">
        <f>_xlfn.XLOOKUP(D92,products!$A$1:$A$49,products!$C$1:$C$49,,0)</f>
        <v>L</v>
      </c>
      <c r="K92" s="6">
        <f>_xlfn.XLOOKUP(orders!D92,products!$A$1:$A$49,products!$D$1:$D$49,0)</f>
        <v>1</v>
      </c>
      <c r="L92" s="8">
        <f>_xlfn.XLOOKUP(orders!D92,products!$A$1:$A$49,products!$E$1:$E$49,"",0)</f>
        <v>12.95</v>
      </c>
      <c r="M92" s="10">
        <f>(orders!E92*orders!L92)</f>
        <v>51.8</v>
      </c>
      <c r="N92" t="str">
        <f t="shared" si="2"/>
        <v>Arabica</v>
      </c>
      <c r="O92" t="str">
        <f t="shared" si="3"/>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t="str">
        <f>_xlfn.XLOOKUP(C93,customers!$A$1:$A$1001,customers!$G$1:$G$1001,,0)</f>
        <v>United States</v>
      </c>
      <c r="I93" t="str">
        <f>IF(_xlfn.XLOOKUP(orders!D93,products!$A$1:$A$49,products!$B$1:$B$49,,0)=0,"",_xlfn.XLOOKUP(orders!D93,products!$A$1:$A$49,products!$B$1:$B$49,,0))</f>
        <v>Ara</v>
      </c>
      <c r="J93" t="str">
        <f>_xlfn.XLOOKUP(D93,products!$A$1:$A$49,products!$C$1:$C$49,,0)</f>
        <v>M</v>
      </c>
      <c r="K93" s="6">
        <f>_xlfn.XLOOKUP(orders!D93,products!$A$1:$A$49,products!$D$1:$D$49,0)</f>
        <v>2.5</v>
      </c>
      <c r="L93" s="8">
        <f>_xlfn.XLOOKUP(orders!D93,products!$A$1:$A$49,products!$E$1:$E$49,"",0)</f>
        <v>25.874999999999996</v>
      </c>
      <c r="M93" s="10">
        <f>(orders!E93*orders!L93)</f>
        <v>103.49999999999999</v>
      </c>
      <c r="N93" t="str">
        <f t="shared" si="2"/>
        <v>Arabica</v>
      </c>
      <c r="O93" t="str">
        <f t="shared" si="3"/>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t="str">
        <f>_xlfn.XLOOKUP(C94,customers!$A$1:$A$1001,customers!$G$1:$G$1001,,0)</f>
        <v>United States</v>
      </c>
      <c r="I94" t="str">
        <f>IF(_xlfn.XLOOKUP(orders!D94,products!$A$1:$A$49,products!$B$1:$B$49,,0)=0,"",_xlfn.XLOOKUP(orders!D94,products!$A$1:$A$49,products!$B$1:$B$49,,0))</f>
        <v>Exc</v>
      </c>
      <c r="J94" t="str">
        <f>_xlfn.XLOOKUP(D94,products!$A$1:$A$49,products!$C$1:$C$49,,0)</f>
        <v>L</v>
      </c>
      <c r="K94" s="6">
        <f>_xlfn.XLOOKUP(orders!D94,products!$A$1:$A$49,products!$D$1:$D$49,0)</f>
        <v>1</v>
      </c>
      <c r="L94" s="8">
        <f>_xlfn.XLOOKUP(orders!D94,products!$A$1:$A$49,products!$E$1:$E$49,"",0)</f>
        <v>14.85</v>
      </c>
      <c r="M94" s="10">
        <f>(orders!E94*orders!L94)</f>
        <v>44.55</v>
      </c>
      <c r="N94" t="str">
        <f t="shared" si="2"/>
        <v>Excelsa</v>
      </c>
      <c r="O94" t="str">
        <f t="shared" si="3"/>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t="str">
        <f>_xlfn.XLOOKUP(C95,customers!$A$1:$A$1001,customers!$G$1:$G$1001,,0)</f>
        <v>United Kingdom</v>
      </c>
      <c r="I95" t="str">
        <f>IF(_xlfn.XLOOKUP(orders!D95,products!$A$1:$A$49,products!$B$1:$B$49,,0)=0,"",_xlfn.XLOOKUP(orders!D95,products!$A$1:$A$49,products!$B$1:$B$49,,0))</f>
        <v>Exc</v>
      </c>
      <c r="J95" t="str">
        <f>_xlfn.XLOOKUP(D95,products!$A$1:$A$49,products!$C$1:$C$49,,0)</f>
        <v>L</v>
      </c>
      <c r="K95" s="6">
        <f>_xlfn.XLOOKUP(orders!D95,products!$A$1:$A$49,products!$D$1:$D$49,0)</f>
        <v>0.5</v>
      </c>
      <c r="L95" s="8">
        <f>_xlfn.XLOOKUP(orders!D95,products!$A$1:$A$49,products!$E$1:$E$49,"",0)</f>
        <v>8.91</v>
      </c>
      <c r="M95" s="10">
        <f>(orders!E95*orders!L95)</f>
        <v>35.64</v>
      </c>
      <c r="N95" t="str">
        <f t="shared" si="2"/>
        <v>Excelsa</v>
      </c>
      <c r="O95" t="str">
        <f t="shared" si="3"/>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t="str">
        <f>_xlfn.XLOOKUP(C96,customers!$A$1:$A$1001,customers!$G$1:$G$1001,,0)</f>
        <v>Ireland</v>
      </c>
      <c r="I96" t="str">
        <f>IF(_xlfn.XLOOKUP(orders!D96,products!$A$1:$A$49,products!$B$1:$B$49,,0)=0,"",_xlfn.XLOOKUP(orders!D96,products!$A$1:$A$49,products!$B$1:$B$49,,0))</f>
        <v>Ara</v>
      </c>
      <c r="J96" t="str">
        <f>_xlfn.XLOOKUP(D96,products!$A$1:$A$49,products!$C$1:$C$49,,0)</f>
        <v>D</v>
      </c>
      <c r="K96" s="6">
        <f>_xlfn.XLOOKUP(orders!D96,products!$A$1:$A$49,products!$D$1:$D$49,0)</f>
        <v>0.2</v>
      </c>
      <c r="L96" s="8">
        <f>_xlfn.XLOOKUP(orders!D96,products!$A$1:$A$49,products!$E$1:$E$49,"",0)</f>
        <v>2.9849999999999999</v>
      </c>
      <c r="M96" s="10">
        <f>(orders!E96*orders!L96)</f>
        <v>17.91</v>
      </c>
      <c r="N96" t="str">
        <f t="shared" si="2"/>
        <v>Arabica</v>
      </c>
      <c r="O96" t="str">
        <f t="shared" si="3"/>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t="str">
        <f>_xlfn.XLOOKUP(C97,customers!$A$1:$A$1001,customers!$G$1:$G$1001,,0)</f>
        <v>United States</v>
      </c>
      <c r="I97" t="str">
        <f>IF(_xlfn.XLOOKUP(orders!D97,products!$A$1:$A$49,products!$B$1:$B$49,,0)=0,"",_xlfn.XLOOKUP(orders!D97,products!$A$1:$A$49,products!$B$1:$B$49,,0))</f>
        <v>Ara</v>
      </c>
      <c r="J97" t="str">
        <f>_xlfn.XLOOKUP(D97,products!$A$1:$A$49,products!$C$1:$C$49,,0)</f>
        <v>M</v>
      </c>
      <c r="K97" s="6">
        <f>_xlfn.XLOOKUP(orders!D97,products!$A$1:$A$49,products!$D$1:$D$49,0)</f>
        <v>2.5</v>
      </c>
      <c r="L97" s="8">
        <f>_xlfn.XLOOKUP(orders!D97,products!$A$1:$A$49,products!$E$1:$E$49,"",0)</f>
        <v>25.874999999999996</v>
      </c>
      <c r="M97" s="10">
        <f>(orders!E97*orders!L97)</f>
        <v>155.24999999999997</v>
      </c>
      <c r="N97" t="str">
        <f t="shared" si="2"/>
        <v>Arabica</v>
      </c>
      <c r="O97" t="str">
        <f t="shared" si="3"/>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t="str">
        <f>_xlfn.XLOOKUP(C98,customers!$A$1:$A$1001,customers!$G$1:$G$1001,,0)</f>
        <v>United States</v>
      </c>
      <c r="I98" t="str">
        <f>IF(_xlfn.XLOOKUP(orders!D98,products!$A$1:$A$49,products!$B$1:$B$49,,0)=0,"",_xlfn.XLOOKUP(orders!D98,products!$A$1:$A$49,products!$B$1:$B$49,,0))</f>
        <v>Ara</v>
      </c>
      <c r="J98" t="str">
        <f>_xlfn.XLOOKUP(D98,products!$A$1:$A$49,products!$C$1:$C$49,,0)</f>
        <v>D</v>
      </c>
      <c r="K98" s="6">
        <f>_xlfn.XLOOKUP(orders!D98,products!$A$1:$A$49,products!$D$1:$D$49,0)</f>
        <v>0.2</v>
      </c>
      <c r="L98" s="8">
        <f>_xlfn.XLOOKUP(orders!D98,products!$A$1:$A$49,products!$E$1:$E$49,"",0)</f>
        <v>2.9849999999999999</v>
      </c>
      <c r="M98" s="10">
        <f>(orders!E98*orders!L98)</f>
        <v>5.97</v>
      </c>
      <c r="N98" t="str">
        <f t="shared" si="2"/>
        <v>Arabica</v>
      </c>
      <c r="O98" t="str">
        <f t="shared" si="3"/>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t="str">
        <f>_xlfn.XLOOKUP(C99,customers!$A$1:$A$1001,customers!$G$1:$G$1001,,0)</f>
        <v>United States</v>
      </c>
      <c r="I99" t="str">
        <f>IF(_xlfn.XLOOKUP(orders!D99,products!$A$1:$A$49,products!$B$1:$B$49,,0)=0,"",_xlfn.XLOOKUP(orders!D99,products!$A$1:$A$49,products!$B$1:$B$49,,0))</f>
        <v>Ara</v>
      </c>
      <c r="J99" t="str">
        <f>_xlfn.XLOOKUP(D99,products!$A$1:$A$49,products!$C$1:$C$49,,0)</f>
        <v>M</v>
      </c>
      <c r="K99" s="6">
        <f>_xlfn.XLOOKUP(orders!D99,products!$A$1:$A$49,products!$D$1:$D$49,0)</f>
        <v>0.5</v>
      </c>
      <c r="L99" s="8">
        <f>_xlfn.XLOOKUP(orders!D99,products!$A$1:$A$49,products!$E$1:$E$49,"",0)</f>
        <v>6.75</v>
      </c>
      <c r="M99" s="10">
        <f>(orders!E99*orders!L99)</f>
        <v>13.5</v>
      </c>
      <c r="N99" t="str">
        <f t="shared" si="2"/>
        <v>Arabica</v>
      </c>
      <c r="O99" t="str">
        <f t="shared" si="3"/>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t="str">
        <f>_xlfn.XLOOKUP(C100,customers!$A$1:$A$1001,customers!$G$1:$G$1001,,0)</f>
        <v>Ireland</v>
      </c>
      <c r="I100" t="str">
        <f>IF(_xlfn.XLOOKUP(orders!D100,products!$A$1:$A$49,products!$B$1:$B$49,,0)=0,"",_xlfn.XLOOKUP(orders!D100,products!$A$1:$A$49,products!$B$1:$B$49,,0))</f>
        <v>Ara</v>
      </c>
      <c r="J100" t="str">
        <f>_xlfn.XLOOKUP(D100,products!$A$1:$A$49,products!$C$1:$C$49,,0)</f>
        <v>D</v>
      </c>
      <c r="K100" s="6">
        <f>_xlfn.XLOOKUP(orders!D100,products!$A$1:$A$49,products!$D$1:$D$49,0)</f>
        <v>0.2</v>
      </c>
      <c r="L100" s="8">
        <f>_xlfn.XLOOKUP(orders!D100,products!$A$1:$A$49,products!$E$1:$E$49,"",0)</f>
        <v>2.9849999999999999</v>
      </c>
      <c r="M100" s="10">
        <f>(orders!E100*orders!L100)</f>
        <v>2.9849999999999999</v>
      </c>
      <c r="N100" t="str">
        <f t="shared" si="2"/>
        <v>Arabica</v>
      </c>
      <c r="O100" t="str">
        <f t="shared" si="3"/>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t="str">
        <f>_xlfn.XLOOKUP(C101,customers!$A$1:$A$1001,customers!$G$1:$G$1001,,0)</f>
        <v>United States</v>
      </c>
      <c r="I101" t="str">
        <f>IF(_xlfn.XLOOKUP(orders!D101,products!$A$1:$A$49,products!$B$1:$B$49,,0)=0,"",_xlfn.XLOOKUP(orders!D101,products!$A$1:$A$49,products!$B$1:$B$49,,0))</f>
        <v>Lib</v>
      </c>
      <c r="J101" t="str">
        <f>_xlfn.XLOOKUP(D101,products!$A$1:$A$49,products!$C$1:$C$49,,0)</f>
        <v>M</v>
      </c>
      <c r="K101" s="6">
        <f>_xlfn.XLOOKUP(orders!D101,products!$A$1:$A$49,products!$D$1:$D$49,0)</f>
        <v>0.2</v>
      </c>
      <c r="L101" s="8">
        <f>_xlfn.XLOOKUP(orders!D101,products!$A$1:$A$49,products!$E$1:$E$49,"",0)</f>
        <v>4.3650000000000002</v>
      </c>
      <c r="M101" s="10">
        <f>(orders!E101*orders!L101)</f>
        <v>13.095000000000001</v>
      </c>
      <c r="N101" t="str">
        <f t="shared" si="2"/>
        <v>Liberca</v>
      </c>
      <c r="O101" t="str">
        <f t="shared" si="3"/>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t="str">
        <f>_xlfn.XLOOKUP(C102,customers!$A$1:$A$1001,customers!$G$1:$G$1001,,0)</f>
        <v>United States</v>
      </c>
      <c r="I102" t="str">
        <f>IF(_xlfn.XLOOKUP(orders!D102,products!$A$1:$A$49,products!$B$1:$B$49,,0)=0,"",_xlfn.XLOOKUP(orders!D102,products!$A$1:$A$49,products!$B$1:$B$49,,0))</f>
        <v>Ara</v>
      </c>
      <c r="J102" t="str">
        <f>_xlfn.XLOOKUP(D102,products!$A$1:$A$49,products!$C$1:$C$49,,0)</f>
        <v>L</v>
      </c>
      <c r="K102" s="6">
        <f>_xlfn.XLOOKUP(orders!D102,products!$A$1:$A$49,products!$D$1:$D$49,0)</f>
        <v>0.2</v>
      </c>
      <c r="L102" s="8">
        <f>_xlfn.XLOOKUP(orders!D102,products!$A$1:$A$49,products!$E$1:$E$49,"",0)</f>
        <v>3.8849999999999998</v>
      </c>
      <c r="M102" s="10">
        <f>(orders!E102*orders!L102)</f>
        <v>7.77</v>
      </c>
      <c r="N102" t="str">
        <f t="shared" si="2"/>
        <v>Arabica</v>
      </c>
      <c r="O102" t="str">
        <f t="shared" si="3"/>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t="str">
        <f>_xlfn.XLOOKUP(C103,customers!$A$1:$A$1001,customers!$G$1:$G$1001,,0)</f>
        <v>Ireland</v>
      </c>
      <c r="I103" t="str">
        <f>IF(_xlfn.XLOOKUP(orders!D103,products!$A$1:$A$49,products!$B$1:$B$49,,0)=0,"",_xlfn.XLOOKUP(orders!D103,products!$A$1:$A$49,products!$B$1:$B$49,,0))</f>
        <v>Lib</v>
      </c>
      <c r="J103" t="str">
        <f>_xlfn.XLOOKUP(D103,products!$A$1:$A$49,products!$C$1:$C$49,,0)</f>
        <v>D</v>
      </c>
      <c r="K103" s="6">
        <f>_xlfn.XLOOKUP(orders!D103,products!$A$1:$A$49,products!$D$1:$D$49,0)</f>
        <v>2.5</v>
      </c>
      <c r="L103" s="8">
        <f>_xlfn.XLOOKUP(orders!D103,products!$A$1:$A$49,products!$E$1:$E$49,"",0)</f>
        <v>29.784999999999997</v>
      </c>
      <c r="M103" s="10">
        <f>(orders!E103*orders!L103)</f>
        <v>148.92499999999998</v>
      </c>
      <c r="N103" t="str">
        <f t="shared" si="2"/>
        <v>Liberca</v>
      </c>
      <c r="O103" t="str">
        <f t="shared" si="3"/>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t="str">
        <f>_xlfn.XLOOKUP(C104,customers!$A$1:$A$1001,customers!$G$1:$G$1001,,0)</f>
        <v>Ireland</v>
      </c>
      <c r="I104" t="str">
        <f>IF(_xlfn.XLOOKUP(orders!D104,products!$A$1:$A$49,products!$B$1:$B$49,,0)=0,"",_xlfn.XLOOKUP(orders!D104,products!$A$1:$A$49,products!$B$1:$B$49,,0))</f>
        <v>Lib</v>
      </c>
      <c r="J104" t="str">
        <f>_xlfn.XLOOKUP(D104,products!$A$1:$A$49,products!$C$1:$C$49,,0)</f>
        <v>D</v>
      </c>
      <c r="K104" s="6">
        <f>_xlfn.XLOOKUP(orders!D104,products!$A$1:$A$49,products!$D$1:$D$49,0)</f>
        <v>1</v>
      </c>
      <c r="L104" s="8">
        <f>_xlfn.XLOOKUP(orders!D104,products!$A$1:$A$49,products!$E$1:$E$49,"",0)</f>
        <v>12.95</v>
      </c>
      <c r="M104" s="10">
        <f>(orders!E104*orders!L104)</f>
        <v>38.849999999999994</v>
      </c>
      <c r="N104" t="str">
        <f t="shared" si="2"/>
        <v>Liberca</v>
      </c>
      <c r="O104" t="str">
        <f t="shared" si="3"/>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t="str">
        <f>_xlfn.XLOOKUP(C105,customers!$A$1:$A$1001,customers!$G$1:$G$1001,,0)</f>
        <v>United States</v>
      </c>
      <c r="I105" t="str">
        <f>IF(_xlfn.XLOOKUP(orders!D105,products!$A$1:$A$49,products!$B$1:$B$49,,0)=0,"",_xlfn.XLOOKUP(orders!D105,products!$A$1:$A$49,products!$B$1:$B$49,,0))</f>
        <v>Rob</v>
      </c>
      <c r="J105" t="str">
        <f>_xlfn.XLOOKUP(D105,products!$A$1:$A$49,products!$C$1:$C$49,,0)</f>
        <v>M</v>
      </c>
      <c r="K105" s="6">
        <f>_xlfn.XLOOKUP(orders!D105,products!$A$1:$A$49,products!$D$1:$D$49,0)</f>
        <v>0.2</v>
      </c>
      <c r="L105" s="8">
        <f>_xlfn.XLOOKUP(orders!D105,products!$A$1:$A$49,products!$E$1:$E$49,"",0)</f>
        <v>2.9849999999999999</v>
      </c>
      <c r="M105" s="10">
        <f>(orders!E105*orders!L105)</f>
        <v>11.94</v>
      </c>
      <c r="N105" t="str">
        <f t="shared" si="2"/>
        <v>Robusta</v>
      </c>
      <c r="O105" t="str">
        <f t="shared" si="3"/>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t="str">
        <f>_xlfn.XLOOKUP(C106,customers!$A$1:$A$1001,customers!$G$1:$G$1001,,0)</f>
        <v>United States</v>
      </c>
      <c r="I106" t="str">
        <f>IF(_xlfn.XLOOKUP(orders!D106,products!$A$1:$A$49,products!$B$1:$B$49,,0)=0,"",_xlfn.XLOOKUP(orders!D106,products!$A$1:$A$49,products!$B$1:$B$49,,0))</f>
        <v>Lib</v>
      </c>
      <c r="J106" t="str">
        <f>_xlfn.XLOOKUP(D106,products!$A$1:$A$49,products!$C$1:$C$49,,0)</f>
        <v>M</v>
      </c>
      <c r="K106" s="6">
        <f>_xlfn.XLOOKUP(orders!D106,products!$A$1:$A$49,products!$D$1:$D$49,0)</f>
        <v>1</v>
      </c>
      <c r="L106" s="8">
        <f>_xlfn.XLOOKUP(orders!D106,products!$A$1:$A$49,products!$E$1:$E$49,"",0)</f>
        <v>14.55</v>
      </c>
      <c r="M106" s="10">
        <f>(orders!E106*orders!L106)</f>
        <v>87.300000000000011</v>
      </c>
      <c r="N106" t="str">
        <f t="shared" si="2"/>
        <v>Liberca</v>
      </c>
      <c r="O106" t="str">
        <f t="shared" si="3"/>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t="str">
        <f>_xlfn.XLOOKUP(C107,customers!$A$1:$A$1001,customers!$G$1:$G$1001,,0)</f>
        <v>United States</v>
      </c>
      <c r="I107" t="str">
        <f>IF(_xlfn.XLOOKUP(orders!D107,products!$A$1:$A$49,products!$B$1:$B$49,,0)=0,"",_xlfn.XLOOKUP(orders!D107,products!$A$1:$A$49,products!$B$1:$B$49,,0))</f>
        <v>Ara</v>
      </c>
      <c r="J107" t="str">
        <f>_xlfn.XLOOKUP(D107,products!$A$1:$A$49,products!$C$1:$C$49,,0)</f>
        <v>M</v>
      </c>
      <c r="K107" s="6">
        <f>_xlfn.XLOOKUP(orders!D107,products!$A$1:$A$49,products!$D$1:$D$49,0)</f>
        <v>0.5</v>
      </c>
      <c r="L107" s="8">
        <f>_xlfn.XLOOKUP(orders!D107,products!$A$1:$A$49,products!$E$1:$E$49,"",0)</f>
        <v>6.75</v>
      </c>
      <c r="M107" s="10">
        <f>(orders!E107*orders!L107)</f>
        <v>40.5</v>
      </c>
      <c r="N107" t="str">
        <f t="shared" si="2"/>
        <v>Arabica</v>
      </c>
      <c r="O107" t="str">
        <f t="shared" si="3"/>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t="str">
        <f>_xlfn.XLOOKUP(C108,customers!$A$1:$A$1001,customers!$G$1:$G$1001,,0)</f>
        <v>United States</v>
      </c>
      <c r="I108" t="str">
        <f>IF(_xlfn.XLOOKUP(orders!D108,products!$A$1:$A$49,products!$B$1:$B$49,,0)=0,"",_xlfn.XLOOKUP(orders!D108,products!$A$1:$A$49,products!$B$1:$B$49,,0))</f>
        <v>Exc</v>
      </c>
      <c r="J108" t="str">
        <f>_xlfn.XLOOKUP(D108,products!$A$1:$A$49,products!$C$1:$C$49,,0)</f>
        <v>D</v>
      </c>
      <c r="K108" s="6">
        <f>_xlfn.XLOOKUP(orders!D108,products!$A$1:$A$49,products!$D$1:$D$49,0)</f>
        <v>1</v>
      </c>
      <c r="L108" s="8">
        <f>_xlfn.XLOOKUP(orders!D108,products!$A$1:$A$49,products!$E$1:$E$49,"",0)</f>
        <v>12.15</v>
      </c>
      <c r="M108" s="10">
        <f>(orders!E108*orders!L108)</f>
        <v>24.3</v>
      </c>
      <c r="N108" t="str">
        <f t="shared" si="2"/>
        <v>Excelsa</v>
      </c>
      <c r="O108" t="str">
        <f t="shared" si="3"/>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t="str">
        <f>_xlfn.XLOOKUP(C109,customers!$A$1:$A$1001,customers!$G$1:$G$1001,,0)</f>
        <v>United States</v>
      </c>
      <c r="I109" t="str">
        <f>IF(_xlfn.XLOOKUP(orders!D109,products!$A$1:$A$49,products!$B$1:$B$49,,0)=0,"",_xlfn.XLOOKUP(orders!D109,products!$A$1:$A$49,products!$B$1:$B$49,,0))</f>
        <v>Rob</v>
      </c>
      <c r="J109" t="str">
        <f>_xlfn.XLOOKUP(D109,products!$A$1:$A$49,products!$C$1:$C$49,,0)</f>
        <v>M</v>
      </c>
      <c r="K109" s="6">
        <f>_xlfn.XLOOKUP(orders!D109,products!$A$1:$A$49,products!$D$1:$D$49,0)</f>
        <v>0.5</v>
      </c>
      <c r="L109" s="8">
        <f>_xlfn.XLOOKUP(orders!D109,products!$A$1:$A$49,products!$E$1:$E$49,"",0)</f>
        <v>5.97</v>
      </c>
      <c r="M109" s="10">
        <f>(orders!E109*orders!L109)</f>
        <v>17.91</v>
      </c>
      <c r="N109" t="str">
        <f t="shared" si="2"/>
        <v>Robusta</v>
      </c>
      <c r="O109" t="str">
        <f t="shared" si="3"/>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t="str">
        <f>_xlfn.XLOOKUP(C110,customers!$A$1:$A$1001,customers!$G$1:$G$1001,,0)</f>
        <v>United States</v>
      </c>
      <c r="I110" t="str">
        <f>IF(_xlfn.XLOOKUP(orders!D110,products!$A$1:$A$49,products!$B$1:$B$49,,0)=0,"",_xlfn.XLOOKUP(orders!D110,products!$A$1:$A$49,products!$B$1:$B$49,,0))</f>
        <v>Ara</v>
      </c>
      <c r="J110" t="str">
        <f>_xlfn.XLOOKUP(D110,products!$A$1:$A$49,products!$C$1:$C$49,,0)</f>
        <v>M</v>
      </c>
      <c r="K110" s="6">
        <f>_xlfn.XLOOKUP(orders!D110,products!$A$1:$A$49,products!$D$1:$D$49,0)</f>
        <v>0.5</v>
      </c>
      <c r="L110" s="8">
        <f>_xlfn.XLOOKUP(orders!D110,products!$A$1:$A$49,products!$E$1:$E$49,"",0)</f>
        <v>6.75</v>
      </c>
      <c r="M110" s="10">
        <f>(orders!E110*orders!L110)</f>
        <v>27</v>
      </c>
      <c r="N110" t="str">
        <f t="shared" si="2"/>
        <v>Arabica</v>
      </c>
      <c r="O110" t="str">
        <f t="shared" si="3"/>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t="str">
        <f>_xlfn.XLOOKUP(C111,customers!$A$1:$A$1001,customers!$G$1:$G$1001,,0)</f>
        <v>United States</v>
      </c>
      <c r="I111" t="str">
        <f>IF(_xlfn.XLOOKUP(orders!D111,products!$A$1:$A$49,products!$B$1:$B$49,,0)=0,"",_xlfn.XLOOKUP(orders!D111,products!$A$1:$A$49,products!$B$1:$B$49,,0))</f>
        <v>Lib</v>
      </c>
      <c r="J111" t="str">
        <f>_xlfn.XLOOKUP(D111,products!$A$1:$A$49,products!$C$1:$C$49,,0)</f>
        <v>D</v>
      </c>
      <c r="K111" s="6">
        <f>_xlfn.XLOOKUP(orders!D111,products!$A$1:$A$49,products!$D$1:$D$49,0)</f>
        <v>0.5</v>
      </c>
      <c r="L111" s="8">
        <f>_xlfn.XLOOKUP(orders!D111,products!$A$1:$A$49,products!$E$1:$E$49,"",0)</f>
        <v>7.77</v>
      </c>
      <c r="M111" s="10">
        <f>(orders!E111*orders!L111)</f>
        <v>7.77</v>
      </c>
      <c r="N111" t="str">
        <f t="shared" si="2"/>
        <v>Liberca</v>
      </c>
      <c r="O111" t="str">
        <f t="shared" si="3"/>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t="str">
        <f>_xlfn.XLOOKUP(C112,customers!$A$1:$A$1001,customers!$G$1:$G$1001,,0)</f>
        <v>United States</v>
      </c>
      <c r="I112" t="str">
        <f>IF(_xlfn.XLOOKUP(orders!D112,products!$A$1:$A$49,products!$B$1:$B$49,,0)=0,"",_xlfn.XLOOKUP(orders!D112,products!$A$1:$A$49,products!$B$1:$B$49,,0))</f>
        <v>Exc</v>
      </c>
      <c r="J112" t="str">
        <f>_xlfn.XLOOKUP(D112,products!$A$1:$A$49,products!$C$1:$C$49,,0)</f>
        <v>L</v>
      </c>
      <c r="K112" s="6">
        <f>_xlfn.XLOOKUP(orders!D112,products!$A$1:$A$49,products!$D$1:$D$49,0)</f>
        <v>0.2</v>
      </c>
      <c r="L112" s="8">
        <f>_xlfn.XLOOKUP(orders!D112,products!$A$1:$A$49,products!$E$1:$E$49,"",0)</f>
        <v>4.4550000000000001</v>
      </c>
      <c r="M112" s="10">
        <f>(orders!E112*orders!L112)</f>
        <v>13.365</v>
      </c>
      <c r="N112" t="str">
        <f t="shared" si="2"/>
        <v>Excelsa</v>
      </c>
      <c r="O112" t="str">
        <f t="shared" si="3"/>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t="str">
        <f>_xlfn.XLOOKUP(C113,customers!$A$1:$A$1001,customers!$G$1:$G$1001,,0)</f>
        <v>United States</v>
      </c>
      <c r="I113" t="str">
        <f>IF(_xlfn.XLOOKUP(orders!D113,products!$A$1:$A$49,products!$B$1:$B$49,,0)=0,"",_xlfn.XLOOKUP(orders!D113,products!$A$1:$A$49,products!$B$1:$B$49,,0))</f>
        <v>Rob</v>
      </c>
      <c r="J113" t="str">
        <f>_xlfn.XLOOKUP(D113,products!$A$1:$A$49,products!$C$1:$C$49,,0)</f>
        <v>D</v>
      </c>
      <c r="K113" s="6">
        <f>_xlfn.XLOOKUP(orders!D113,products!$A$1:$A$49,products!$D$1:$D$49,0)</f>
        <v>0.5</v>
      </c>
      <c r="L113" s="8">
        <f>_xlfn.XLOOKUP(orders!D113,products!$A$1:$A$49,products!$E$1:$E$49,"",0)</f>
        <v>5.3699999999999992</v>
      </c>
      <c r="M113" s="10">
        <f>(orders!E113*orders!L113)</f>
        <v>26.849999999999994</v>
      </c>
      <c r="N113" t="str">
        <f t="shared" si="2"/>
        <v>Robusta</v>
      </c>
      <c r="O113" t="str">
        <f t="shared" si="3"/>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t="str">
        <f>_xlfn.XLOOKUP(C114,customers!$A$1:$A$1001,customers!$G$1:$G$1001,,0)</f>
        <v>United States</v>
      </c>
      <c r="I114" t="str">
        <f>IF(_xlfn.XLOOKUP(orders!D114,products!$A$1:$A$49,products!$B$1:$B$49,,0)=0,"",_xlfn.XLOOKUP(orders!D114,products!$A$1:$A$49,products!$B$1:$B$49,,0))</f>
        <v>Ara</v>
      </c>
      <c r="J114" t="str">
        <f>_xlfn.XLOOKUP(D114,products!$A$1:$A$49,products!$C$1:$C$49,,0)</f>
        <v>M</v>
      </c>
      <c r="K114" s="6">
        <f>_xlfn.XLOOKUP(orders!D114,products!$A$1:$A$49,products!$D$1:$D$49,0)</f>
        <v>1</v>
      </c>
      <c r="L114" s="8">
        <f>_xlfn.XLOOKUP(orders!D114,products!$A$1:$A$49,products!$E$1:$E$49,"",0)</f>
        <v>11.25</v>
      </c>
      <c r="M114" s="10">
        <f>(orders!E114*orders!L114)</f>
        <v>11.25</v>
      </c>
      <c r="N114" t="str">
        <f t="shared" si="2"/>
        <v>Arabica</v>
      </c>
      <c r="O114" t="str">
        <f t="shared" si="3"/>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t="str">
        <f>_xlfn.XLOOKUP(C115,customers!$A$1:$A$1001,customers!$G$1:$G$1001,,0)</f>
        <v>Ireland</v>
      </c>
      <c r="I115" t="str">
        <f>IF(_xlfn.XLOOKUP(orders!D115,products!$A$1:$A$49,products!$B$1:$B$49,,0)=0,"",_xlfn.XLOOKUP(orders!D115,products!$A$1:$A$49,products!$B$1:$B$49,,0))</f>
        <v>Lib</v>
      </c>
      <c r="J115" t="str">
        <f>_xlfn.XLOOKUP(D115,products!$A$1:$A$49,products!$C$1:$C$49,,0)</f>
        <v>M</v>
      </c>
      <c r="K115" s="6">
        <f>_xlfn.XLOOKUP(orders!D115,products!$A$1:$A$49,products!$D$1:$D$49,0)</f>
        <v>1</v>
      </c>
      <c r="L115" s="8">
        <f>_xlfn.XLOOKUP(orders!D115,products!$A$1:$A$49,products!$E$1:$E$49,"",0)</f>
        <v>14.55</v>
      </c>
      <c r="M115" s="10">
        <f>(orders!E115*orders!L115)</f>
        <v>14.55</v>
      </c>
      <c r="N115" t="str">
        <f t="shared" si="2"/>
        <v>Liberca</v>
      </c>
      <c r="O115" t="str">
        <f t="shared" si="3"/>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t="str">
        <f>_xlfn.XLOOKUP(C116,customers!$A$1:$A$1001,customers!$G$1:$G$1001,,0)</f>
        <v>United States</v>
      </c>
      <c r="I116" t="str">
        <f>IF(_xlfn.XLOOKUP(orders!D116,products!$A$1:$A$49,products!$B$1:$B$49,,0)=0,"",_xlfn.XLOOKUP(orders!D116,products!$A$1:$A$49,products!$B$1:$B$49,,0))</f>
        <v>Rob</v>
      </c>
      <c r="J116" t="str">
        <f>_xlfn.XLOOKUP(D116,products!$A$1:$A$49,products!$C$1:$C$49,,0)</f>
        <v>L</v>
      </c>
      <c r="K116" s="6">
        <f>_xlfn.XLOOKUP(orders!D116,products!$A$1:$A$49,products!$D$1:$D$49,0)</f>
        <v>0.2</v>
      </c>
      <c r="L116" s="8">
        <f>_xlfn.XLOOKUP(orders!D116,products!$A$1:$A$49,products!$E$1:$E$49,"",0)</f>
        <v>3.5849999999999995</v>
      </c>
      <c r="M116" s="10">
        <f>(orders!E116*orders!L116)</f>
        <v>14.339999999999998</v>
      </c>
      <c r="N116" t="str">
        <f t="shared" si="2"/>
        <v>Robusta</v>
      </c>
      <c r="O116" t="str">
        <f t="shared" si="3"/>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t="str">
        <f>_xlfn.XLOOKUP(C117,customers!$A$1:$A$1001,customers!$G$1:$G$1001,,0)</f>
        <v>United Kingdom</v>
      </c>
      <c r="I117" t="str">
        <f>IF(_xlfn.XLOOKUP(orders!D117,products!$A$1:$A$49,products!$B$1:$B$49,,0)=0,"",_xlfn.XLOOKUP(orders!D117,products!$A$1:$A$49,products!$B$1:$B$49,,0))</f>
        <v>Lib</v>
      </c>
      <c r="J117" t="str">
        <f>_xlfn.XLOOKUP(D117,products!$A$1:$A$49,products!$C$1:$C$49,,0)</f>
        <v>L</v>
      </c>
      <c r="K117" s="6">
        <f>_xlfn.XLOOKUP(orders!D117,products!$A$1:$A$49,products!$D$1:$D$49,0)</f>
        <v>1</v>
      </c>
      <c r="L117" s="8">
        <f>_xlfn.XLOOKUP(orders!D117,products!$A$1:$A$49,products!$E$1:$E$49,"",0)</f>
        <v>15.85</v>
      </c>
      <c r="M117" s="10">
        <f>(orders!E117*orders!L117)</f>
        <v>15.85</v>
      </c>
      <c r="N117" t="str">
        <f t="shared" si="2"/>
        <v>Liberca</v>
      </c>
      <c r="O117" t="str">
        <f t="shared" si="3"/>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t="str">
        <f>_xlfn.XLOOKUP(C118,customers!$A$1:$A$1001,customers!$G$1:$G$1001,,0)</f>
        <v>Ireland</v>
      </c>
      <c r="I118" t="str">
        <f>IF(_xlfn.XLOOKUP(orders!D118,products!$A$1:$A$49,products!$B$1:$B$49,,0)=0,"",_xlfn.XLOOKUP(orders!D118,products!$A$1:$A$49,products!$B$1:$B$49,,0))</f>
        <v>Lib</v>
      </c>
      <c r="J118" t="str">
        <f>_xlfn.XLOOKUP(D118,products!$A$1:$A$49,products!$C$1:$C$49,,0)</f>
        <v>L</v>
      </c>
      <c r="K118" s="6">
        <f>_xlfn.XLOOKUP(orders!D118,products!$A$1:$A$49,products!$D$1:$D$49,0)</f>
        <v>0.2</v>
      </c>
      <c r="L118" s="8">
        <f>_xlfn.XLOOKUP(orders!D118,products!$A$1:$A$49,products!$E$1:$E$49,"",0)</f>
        <v>4.7549999999999999</v>
      </c>
      <c r="M118" s="10">
        <f>(orders!E118*orders!L118)</f>
        <v>19.02</v>
      </c>
      <c r="N118" t="str">
        <f t="shared" si="2"/>
        <v>Liberca</v>
      </c>
      <c r="O118" t="str">
        <f t="shared" si="3"/>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t="str">
        <f>_xlfn.XLOOKUP(C119,customers!$A$1:$A$1001,customers!$G$1:$G$1001,,0)</f>
        <v>United States</v>
      </c>
      <c r="I119" t="str">
        <f>IF(_xlfn.XLOOKUP(orders!D119,products!$A$1:$A$49,products!$B$1:$B$49,,0)=0,"",_xlfn.XLOOKUP(orders!D119,products!$A$1:$A$49,products!$B$1:$B$49,,0))</f>
        <v>Lib</v>
      </c>
      <c r="J119" t="str">
        <f>_xlfn.XLOOKUP(D119,products!$A$1:$A$49,products!$C$1:$C$49,,0)</f>
        <v>L</v>
      </c>
      <c r="K119" s="6">
        <f>_xlfn.XLOOKUP(orders!D119,products!$A$1:$A$49,products!$D$1:$D$49,0)</f>
        <v>0.5</v>
      </c>
      <c r="L119" s="8">
        <f>_xlfn.XLOOKUP(orders!D119,products!$A$1:$A$49,products!$E$1:$E$49,"",0)</f>
        <v>9.51</v>
      </c>
      <c r="M119" s="10">
        <f>(orders!E119*orders!L119)</f>
        <v>38.04</v>
      </c>
      <c r="N119" t="str">
        <f t="shared" si="2"/>
        <v>Liberca</v>
      </c>
      <c r="O119" t="str">
        <f t="shared" si="3"/>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t="str">
        <f>_xlfn.XLOOKUP(C120,customers!$A$1:$A$1001,customers!$G$1:$G$1001,,0)</f>
        <v>United States</v>
      </c>
      <c r="I120" t="str">
        <f>IF(_xlfn.XLOOKUP(orders!D120,products!$A$1:$A$49,products!$B$1:$B$49,,0)=0,"",_xlfn.XLOOKUP(orders!D120,products!$A$1:$A$49,products!$B$1:$B$49,,0))</f>
        <v>Exc</v>
      </c>
      <c r="J120" t="str">
        <f>_xlfn.XLOOKUP(D120,products!$A$1:$A$49,products!$C$1:$C$49,,0)</f>
        <v>D</v>
      </c>
      <c r="K120" s="6">
        <f>_xlfn.XLOOKUP(orders!D120,products!$A$1:$A$49,products!$D$1:$D$49,0)</f>
        <v>0.5</v>
      </c>
      <c r="L120" s="8">
        <f>_xlfn.XLOOKUP(orders!D120,products!$A$1:$A$49,products!$E$1:$E$49,"",0)</f>
        <v>7.29</v>
      </c>
      <c r="M120" s="10">
        <f>(orders!E120*orders!L120)</f>
        <v>21.87</v>
      </c>
      <c r="N120" t="str">
        <f t="shared" si="2"/>
        <v>Excelsa</v>
      </c>
      <c r="O120" t="str">
        <f t="shared" si="3"/>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t="str">
        <f>_xlfn.XLOOKUP(C121,customers!$A$1:$A$1001,customers!$G$1:$G$1001,,0)</f>
        <v>United States</v>
      </c>
      <c r="I121" t="str">
        <f>IF(_xlfn.XLOOKUP(orders!D121,products!$A$1:$A$49,products!$B$1:$B$49,,0)=0,"",_xlfn.XLOOKUP(orders!D121,products!$A$1:$A$49,products!$B$1:$B$49,,0))</f>
        <v>Exc</v>
      </c>
      <c r="J121" t="str">
        <f>_xlfn.XLOOKUP(D121,products!$A$1:$A$49,products!$C$1:$C$49,,0)</f>
        <v>M</v>
      </c>
      <c r="K121" s="6">
        <f>_xlfn.XLOOKUP(orders!D121,products!$A$1:$A$49,products!$D$1:$D$49,0)</f>
        <v>0.2</v>
      </c>
      <c r="L121" s="8">
        <f>_xlfn.XLOOKUP(orders!D121,products!$A$1:$A$49,products!$E$1:$E$49,"",0)</f>
        <v>4.125</v>
      </c>
      <c r="M121" s="10">
        <f>(orders!E121*orders!L121)</f>
        <v>4.125</v>
      </c>
      <c r="N121" t="str">
        <f t="shared" si="2"/>
        <v>Excelsa</v>
      </c>
      <c r="O121" t="str">
        <f t="shared" si="3"/>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t="str">
        <f>_xlfn.XLOOKUP(C122,customers!$A$1:$A$1001,customers!$G$1:$G$1001,,0)</f>
        <v>United States</v>
      </c>
      <c r="I122" t="str">
        <f>IF(_xlfn.XLOOKUP(orders!D122,products!$A$1:$A$49,products!$B$1:$B$49,,0)=0,"",_xlfn.XLOOKUP(orders!D122,products!$A$1:$A$49,products!$B$1:$B$49,,0))</f>
        <v>Ara</v>
      </c>
      <c r="J122" t="str">
        <f>_xlfn.XLOOKUP(D122,products!$A$1:$A$49,products!$C$1:$C$49,,0)</f>
        <v>L</v>
      </c>
      <c r="K122" s="6">
        <f>_xlfn.XLOOKUP(orders!D122,products!$A$1:$A$49,products!$D$1:$D$49,0)</f>
        <v>0.2</v>
      </c>
      <c r="L122" s="8">
        <f>_xlfn.XLOOKUP(orders!D122,products!$A$1:$A$49,products!$E$1:$E$49,"",0)</f>
        <v>3.8849999999999998</v>
      </c>
      <c r="M122" s="10">
        <f>(orders!E122*orders!L122)</f>
        <v>3.8849999999999998</v>
      </c>
      <c r="N122" t="str">
        <f t="shared" si="2"/>
        <v>Arabica</v>
      </c>
      <c r="O122" t="str">
        <f t="shared" si="3"/>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t="str">
        <f>_xlfn.XLOOKUP(C123,customers!$A$1:$A$1001,customers!$G$1:$G$1001,,0)</f>
        <v>United States</v>
      </c>
      <c r="I123" t="str">
        <f>IF(_xlfn.XLOOKUP(orders!D123,products!$A$1:$A$49,products!$B$1:$B$49,,0)=0,"",_xlfn.XLOOKUP(orders!D123,products!$A$1:$A$49,products!$B$1:$B$49,,0))</f>
        <v>Exc</v>
      </c>
      <c r="J123" t="str">
        <f>_xlfn.XLOOKUP(D123,products!$A$1:$A$49,products!$C$1:$C$49,,0)</f>
        <v>M</v>
      </c>
      <c r="K123" s="6">
        <f>_xlfn.XLOOKUP(orders!D123,products!$A$1:$A$49,products!$D$1:$D$49,0)</f>
        <v>1</v>
      </c>
      <c r="L123" s="8">
        <f>_xlfn.XLOOKUP(orders!D123,products!$A$1:$A$49,products!$E$1:$E$49,"",0)</f>
        <v>13.75</v>
      </c>
      <c r="M123" s="10">
        <f>(orders!E123*orders!L123)</f>
        <v>68.75</v>
      </c>
      <c r="N123" t="str">
        <f t="shared" si="2"/>
        <v>Excelsa</v>
      </c>
      <c r="O123" t="str">
        <f t="shared" si="3"/>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t="str">
        <f>_xlfn.XLOOKUP(C124,customers!$A$1:$A$1001,customers!$G$1:$G$1001,,0)</f>
        <v>United States</v>
      </c>
      <c r="I124" t="str">
        <f>IF(_xlfn.XLOOKUP(orders!D124,products!$A$1:$A$49,products!$B$1:$B$49,,0)=0,"",_xlfn.XLOOKUP(orders!D124,products!$A$1:$A$49,products!$B$1:$B$49,,0))</f>
        <v>Ara</v>
      </c>
      <c r="J124" t="str">
        <f>_xlfn.XLOOKUP(D124,products!$A$1:$A$49,products!$C$1:$C$49,,0)</f>
        <v>D</v>
      </c>
      <c r="K124" s="6">
        <f>_xlfn.XLOOKUP(orders!D124,products!$A$1:$A$49,products!$D$1:$D$49,0)</f>
        <v>0.5</v>
      </c>
      <c r="L124" s="8">
        <f>_xlfn.XLOOKUP(orders!D124,products!$A$1:$A$49,products!$E$1:$E$49,"",0)</f>
        <v>5.97</v>
      </c>
      <c r="M124" s="10">
        <f>(orders!E124*orders!L124)</f>
        <v>23.88</v>
      </c>
      <c r="N124" t="str">
        <f t="shared" si="2"/>
        <v>Arabica</v>
      </c>
      <c r="O124" t="str">
        <f t="shared" si="3"/>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t="str">
        <f>_xlfn.XLOOKUP(C125,customers!$A$1:$A$1001,customers!$G$1:$G$1001,,0)</f>
        <v>United States</v>
      </c>
      <c r="I125" t="str">
        <f>IF(_xlfn.XLOOKUP(orders!D125,products!$A$1:$A$49,products!$B$1:$B$49,,0)=0,"",_xlfn.XLOOKUP(orders!D125,products!$A$1:$A$49,products!$B$1:$B$49,,0))</f>
        <v>Lib</v>
      </c>
      <c r="J125" t="str">
        <f>_xlfn.XLOOKUP(D125,products!$A$1:$A$49,products!$C$1:$C$49,,0)</f>
        <v>L</v>
      </c>
      <c r="K125" s="6">
        <f>_xlfn.XLOOKUP(orders!D125,products!$A$1:$A$49,products!$D$1:$D$49,0)</f>
        <v>2.5</v>
      </c>
      <c r="L125" s="8">
        <f>_xlfn.XLOOKUP(orders!D125,products!$A$1:$A$49,products!$E$1:$E$49,"",0)</f>
        <v>36.454999999999998</v>
      </c>
      <c r="M125" s="10">
        <f>(orders!E125*orders!L125)</f>
        <v>145.82</v>
      </c>
      <c r="N125" t="str">
        <f t="shared" si="2"/>
        <v>Liberca</v>
      </c>
      <c r="O125" t="str">
        <f t="shared" si="3"/>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t="str">
        <f>_xlfn.XLOOKUP(C126,customers!$A$1:$A$1001,customers!$G$1:$G$1001,,0)</f>
        <v>United States</v>
      </c>
      <c r="I126" t="str">
        <f>IF(_xlfn.XLOOKUP(orders!D126,products!$A$1:$A$49,products!$B$1:$B$49,,0)=0,"",_xlfn.XLOOKUP(orders!D126,products!$A$1:$A$49,products!$B$1:$B$49,,0))</f>
        <v>Lib</v>
      </c>
      <c r="J126" t="str">
        <f>_xlfn.XLOOKUP(D126,products!$A$1:$A$49,products!$C$1:$C$49,,0)</f>
        <v>M</v>
      </c>
      <c r="K126" s="6">
        <f>_xlfn.XLOOKUP(orders!D126,products!$A$1:$A$49,products!$D$1:$D$49,0)</f>
        <v>0.2</v>
      </c>
      <c r="L126" s="8">
        <f>_xlfn.XLOOKUP(orders!D126,products!$A$1:$A$49,products!$E$1:$E$49,"",0)</f>
        <v>4.3650000000000002</v>
      </c>
      <c r="M126" s="10">
        <f>(orders!E126*orders!L126)</f>
        <v>21.825000000000003</v>
      </c>
      <c r="N126" t="str">
        <f t="shared" si="2"/>
        <v>Liberca</v>
      </c>
      <c r="O126" t="str">
        <f t="shared" si="3"/>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t="str">
        <f>_xlfn.XLOOKUP(C127,customers!$A$1:$A$1001,customers!$G$1:$G$1001,,0)</f>
        <v>Ireland</v>
      </c>
      <c r="I127" t="str">
        <f>IF(_xlfn.XLOOKUP(orders!D127,products!$A$1:$A$49,products!$B$1:$B$49,,0)=0,"",_xlfn.XLOOKUP(orders!D127,products!$A$1:$A$49,products!$B$1:$B$49,,0))</f>
        <v>Lib</v>
      </c>
      <c r="J127" t="str">
        <f>_xlfn.XLOOKUP(D127,products!$A$1:$A$49,products!$C$1:$C$49,,0)</f>
        <v>M</v>
      </c>
      <c r="K127" s="6">
        <f>_xlfn.XLOOKUP(orders!D127,products!$A$1:$A$49,products!$D$1:$D$49,0)</f>
        <v>0.5</v>
      </c>
      <c r="L127" s="8">
        <f>_xlfn.XLOOKUP(orders!D127,products!$A$1:$A$49,products!$E$1:$E$49,"",0)</f>
        <v>8.73</v>
      </c>
      <c r="M127" s="10">
        <f>(orders!E127*orders!L127)</f>
        <v>26.19</v>
      </c>
      <c r="N127" t="str">
        <f t="shared" si="2"/>
        <v>Liberca</v>
      </c>
      <c r="O127" t="str">
        <f t="shared" si="3"/>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t="str">
        <f>_xlfn.XLOOKUP(C128,customers!$A$1:$A$1001,customers!$G$1:$G$1001,,0)</f>
        <v>United States</v>
      </c>
      <c r="I128" t="str">
        <f>IF(_xlfn.XLOOKUP(orders!D128,products!$A$1:$A$49,products!$B$1:$B$49,,0)=0,"",_xlfn.XLOOKUP(orders!D128,products!$A$1:$A$49,products!$B$1:$B$49,,0))</f>
        <v>Ara</v>
      </c>
      <c r="J128" t="str">
        <f>_xlfn.XLOOKUP(D128,products!$A$1:$A$49,products!$C$1:$C$49,,0)</f>
        <v>M</v>
      </c>
      <c r="K128" s="6">
        <f>_xlfn.XLOOKUP(orders!D128,products!$A$1:$A$49,products!$D$1:$D$49,0)</f>
        <v>1</v>
      </c>
      <c r="L128" s="8">
        <f>_xlfn.XLOOKUP(orders!D128,products!$A$1:$A$49,products!$E$1:$E$49,"",0)</f>
        <v>11.25</v>
      </c>
      <c r="M128" s="10">
        <f>(orders!E128*orders!L128)</f>
        <v>11.25</v>
      </c>
      <c r="N128" t="str">
        <f t="shared" si="2"/>
        <v>Arabica</v>
      </c>
      <c r="O128" t="str">
        <f t="shared" si="3"/>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t="str">
        <f>_xlfn.XLOOKUP(C129,customers!$A$1:$A$1001,customers!$G$1:$G$1001,,0)</f>
        <v>Ireland</v>
      </c>
      <c r="I129" t="str">
        <f>IF(_xlfn.XLOOKUP(orders!D129,products!$A$1:$A$49,products!$B$1:$B$49,,0)=0,"",_xlfn.XLOOKUP(orders!D129,products!$A$1:$A$49,products!$B$1:$B$49,,0))</f>
        <v>Lib</v>
      </c>
      <c r="J129" t="str">
        <f>_xlfn.XLOOKUP(D129,products!$A$1:$A$49,products!$C$1:$C$49,,0)</f>
        <v>D</v>
      </c>
      <c r="K129" s="6">
        <f>_xlfn.XLOOKUP(orders!D129,products!$A$1:$A$49,products!$D$1:$D$49,0)</f>
        <v>1</v>
      </c>
      <c r="L129" s="8">
        <f>_xlfn.XLOOKUP(orders!D129,products!$A$1:$A$49,products!$E$1:$E$49,"",0)</f>
        <v>12.95</v>
      </c>
      <c r="M129" s="10">
        <f>(orders!E129*orders!L129)</f>
        <v>77.699999999999989</v>
      </c>
      <c r="N129" t="str">
        <f t="shared" si="2"/>
        <v>Liberca</v>
      </c>
      <c r="O129" t="str">
        <f t="shared" si="3"/>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t="str">
        <f>_xlfn.XLOOKUP(C130,customers!$A$1:$A$1001,customers!$G$1:$G$1001,,0)</f>
        <v>United States</v>
      </c>
      <c r="I130" t="str">
        <f>IF(_xlfn.XLOOKUP(orders!D130,products!$A$1:$A$49,products!$B$1:$B$49,,0)=0,"",_xlfn.XLOOKUP(orders!D130,products!$A$1:$A$49,products!$B$1:$B$49,,0))</f>
        <v>Ara</v>
      </c>
      <c r="J130" t="str">
        <f>_xlfn.XLOOKUP(D130,products!$A$1:$A$49,products!$C$1:$C$49,,0)</f>
        <v>M</v>
      </c>
      <c r="K130" s="6">
        <f>_xlfn.XLOOKUP(orders!D130,products!$A$1:$A$49,products!$D$1:$D$49,0)</f>
        <v>0.5</v>
      </c>
      <c r="L130" s="8">
        <f>_xlfn.XLOOKUP(orders!D130,products!$A$1:$A$49,products!$E$1:$E$49,"",0)</f>
        <v>6.75</v>
      </c>
      <c r="M130" s="10">
        <f>(orders!E130*orders!L130)</f>
        <v>6.75</v>
      </c>
      <c r="N130" t="str">
        <f t="shared" si="2"/>
        <v>Arabica</v>
      </c>
      <c r="O130" t="str">
        <f t="shared" si="3"/>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t="str">
        <f>_xlfn.XLOOKUP(C131,customers!$A$1:$A$1001,customers!$G$1:$G$1001,,0)</f>
        <v>United States</v>
      </c>
      <c r="I131" t="str">
        <f>IF(_xlfn.XLOOKUP(orders!D131,products!$A$1:$A$49,products!$B$1:$B$49,,0)=0,"",_xlfn.XLOOKUP(orders!D131,products!$A$1:$A$49,products!$B$1:$B$49,,0))</f>
        <v>Exc</v>
      </c>
      <c r="J131" t="str">
        <f>_xlfn.XLOOKUP(D131,products!$A$1:$A$49,products!$C$1:$C$49,,0)</f>
        <v>D</v>
      </c>
      <c r="K131" s="6">
        <f>_xlfn.XLOOKUP(orders!D131,products!$A$1:$A$49,products!$D$1:$D$49,0)</f>
        <v>1</v>
      </c>
      <c r="L131" s="8">
        <f>_xlfn.XLOOKUP(orders!D131,products!$A$1:$A$49,products!$E$1:$E$49,"",0)</f>
        <v>12.15</v>
      </c>
      <c r="M131" s="10">
        <f>(orders!E131*orders!L131)</f>
        <v>12.15</v>
      </c>
      <c r="N131" t="str">
        <f t="shared" ref="N131:N194" si="4">IF(I131="Rob","Robusta",IF(I131="Exc","Excelsa",IF(I131="Ara","Arabica",IF(I131="Lib","Liberca",""))))</f>
        <v>Excelsa</v>
      </c>
      <c r="O131" t="str">
        <f t="shared" ref="O131:O194" si="5">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t="str">
        <f>_xlfn.XLOOKUP(C132,customers!$A$1:$A$1001,customers!$G$1:$G$1001,,0)</f>
        <v>Ireland</v>
      </c>
      <c r="I132" t="str">
        <f>IF(_xlfn.XLOOKUP(orders!D132,products!$A$1:$A$49,products!$B$1:$B$49,,0)=0,"",_xlfn.XLOOKUP(orders!D132,products!$A$1:$A$49,products!$B$1:$B$49,,0))</f>
        <v>Ara</v>
      </c>
      <c r="J132" t="str">
        <f>_xlfn.XLOOKUP(D132,products!$A$1:$A$49,products!$C$1:$C$49,,0)</f>
        <v>L</v>
      </c>
      <c r="K132" s="6">
        <f>_xlfn.XLOOKUP(orders!D132,products!$A$1:$A$49,products!$D$1:$D$49,0)</f>
        <v>2.5</v>
      </c>
      <c r="L132" s="8">
        <f>_xlfn.XLOOKUP(orders!D132,products!$A$1:$A$49,products!$E$1:$E$49,"",0)</f>
        <v>29.784999999999997</v>
      </c>
      <c r="M132" s="10">
        <f>(orders!E132*orders!L132)</f>
        <v>148.92499999999998</v>
      </c>
      <c r="N132" t="str">
        <f t="shared" si="4"/>
        <v>Arabica</v>
      </c>
      <c r="O132" t="str">
        <f t="shared" si="5"/>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t="str">
        <f>_xlfn.XLOOKUP(C133,customers!$A$1:$A$1001,customers!$G$1:$G$1001,,0)</f>
        <v>United States</v>
      </c>
      <c r="I133" t="str">
        <f>IF(_xlfn.XLOOKUP(orders!D133,products!$A$1:$A$49,products!$B$1:$B$49,,0)=0,"",_xlfn.XLOOKUP(orders!D133,products!$A$1:$A$49,products!$B$1:$B$49,,0))</f>
        <v>Exc</v>
      </c>
      <c r="J133" t="str">
        <f>_xlfn.XLOOKUP(D133,products!$A$1:$A$49,products!$C$1:$C$49,,0)</f>
        <v>D</v>
      </c>
      <c r="K133" s="6">
        <f>_xlfn.XLOOKUP(orders!D133,products!$A$1:$A$49,products!$D$1:$D$49,0)</f>
        <v>0.5</v>
      </c>
      <c r="L133" s="8">
        <f>_xlfn.XLOOKUP(orders!D133,products!$A$1:$A$49,products!$E$1:$E$49,"",0)</f>
        <v>7.29</v>
      </c>
      <c r="M133" s="10">
        <f>(orders!E133*orders!L133)</f>
        <v>14.58</v>
      </c>
      <c r="N133" t="str">
        <f t="shared" si="4"/>
        <v>Excelsa</v>
      </c>
      <c r="O133" t="str">
        <f t="shared" si="5"/>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t="str">
        <f>_xlfn.XLOOKUP(C134,customers!$A$1:$A$1001,customers!$G$1:$G$1001,,0)</f>
        <v>United States</v>
      </c>
      <c r="I134" t="str">
        <f>IF(_xlfn.XLOOKUP(orders!D134,products!$A$1:$A$49,products!$B$1:$B$49,,0)=0,"",_xlfn.XLOOKUP(orders!D134,products!$A$1:$A$49,products!$B$1:$B$49,,0))</f>
        <v>Ara</v>
      </c>
      <c r="J134" t="str">
        <f>_xlfn.XLOOKUP(D134,products!$A$1:$A$49,products!$C$1:$C$49,,0)</f>
        <v>L</v>
      </c>
      <c r="K134" s="6">
        <f>_xlfn.XLOOKUP(orders!D134,products!$A$1:$A$49,products!$D$1:$D$49,0)</f>
        <v>2.5</v>
      </c>
      <c r="L134" s="8">
        <f>_xlfn.XLOOKUP(orders!D134,products!$A$1:$A$49,products!$E$1:$E$49,"",0)</f>
        <v>29.784999999999997</v>
      </c>
      <c r="M134" s="10">
        <f>(orders!E134*orders!L134)</f>
        <v>148.92499999999998</v>
      </c>
      <c r="N134" t="str">
        <f t="shared" si="4"/>
        <v>Arabica</v>
      </c>
      <c r="O134" t="str">
        <f t="shared" si="5"/>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t="str">
        <f>_xlfn.XLOOKUP(C135,customers!$A$1:$A$1001,customers!$G$1:$G$1001,,0)</f>
        <v>United States</v>
      </c>
      <c r="I135" t="str">
        <f>IF(_xlfn.XLOOKUP(orders!D135,products!$A$1:$A$49,products!$B$1:$B$49,,0)=0,"",_xlfn.XLOOKUP(orders!D135,products!$A$1:$A$49,products!$B$1:$B$49,,0))</f>
        <v>Lib</v>
      </c>
      <c r="J135" t="str">
        <f>_xlfn.XLOOKUP(D135,products!$A$1:$A$49,products!$C$1:$C$49,,0)</f>
        <v>D</v>
      </c>
      <c r="K135" s="6">
        <f>_xlfn.XLOOKUP(orders!D135,products!$A$1:$A$49,products!$D$1:$D$49,0)</f>
        <v>1</v>
      </c>
      <c r="L135" s="8">
        <f>_xlfn.XLOOKUP(orders!D135,products!$A$1:$A$49,products!$E$1:$E$49,"",0)</f>
        <v>12.95</v>
      </c>
      <c r="M135" s="10">
        <f>(orders!E135*orders!L135)</f>
        <v>12.95</v>
      </c>
      <c r="N135" t="str">
        <f t="shared" si="4"/>
        <v>Liberca</v>
      </c>
      <c r="O135" t="str">
        <f t="shared" si="5"/>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t="str">
        <f>_xlfn.XLOOKUP(C136,customers!$A$1:$A$1001,customers!$G$1:$G$1001,,0)</f>
        <v>United States</v>
      </c>
      <c r="I136" t="str">
        <f>IF(_xlfn.XLOOKUP(orders!D136,products!$A$1:$A$49,products!$B$1:$B$49,,0)=0,"",_xlfn.XLOOKUP(orders!D136,products!$A$1:$A$49,products!$B$1:$B$49,,0))</f>
        <v>Exc</v>
      </c>
      <c r="J136" t="str">
        <f>_xlfn.XLOOKUP(D136,products!$A$1:$A$49,products!$C$1:$C$49,,0)</f>
        <v>M</v>
      </c>
      <c r="K136" s="6">
        <f>_xlfn.XLOOKUP(orders!D136,products!$A$1:$A$49,products!$D$1:$D$49,0)</f>
        <v>2.5</v>
      </c>
      <c r="L136" s="8">
        <f>_xlfn.XLOOKUP(orders!D136,products!$A$1:$A$49,products!$E$1:$E$49,"",0)</f>
        <v>31.624999999999996</v>
      </c>
      <c r="M136" s="10">
        <f>(orders!E136*orders!L136)</f>
        <v>94.874999999999986</v>
      </c>
      <c r="N136" t="str">
        <f t="shared" si="4"/>
        <v>Excelsa</v>
      </c>
      <c r="O136" t="str">
        <f t="shared" si="5"/>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t="str">
        <f>_xlfn.XLOOKUP(C137,customers!$A$1:$A$1001,customers!$G$1:$G$1001,,0)</f>
        <v>United States</v>
      </c>
      <c r="I137" t="str">
        <f>IF(_xlfn.XLOOKUP(orders!D137,products!$A$1:$A$49,products!$B$1:$B$49,,0)=0,"",_xlfn.XLOOKUP(orders!D137,products!$A$1:$A$49,products!$B$1:$B$49,,0))</f>
        <v>Ara</v>
      </c>
      <c r="J137" t="str">
        <f>_xlfn.XLOOKUP(D137,products!$A$1:$A$49,products!$C$1:$C$49,,0)</f>
        <v>L</v>
      </c>
      <c r="K137" s="6">
        <f>_xlfn.XLOOKUP(orders!D137,products!$A$1:$A$49,products!$D$1:$D$49,0)</f>
        <v>0.5</v>
      </c>
      <c r="L137" s="8">
        <f>_xlfn.XLOOKUP(orders!D137,products!$A$1:$A$49,products!$E$1:$E$49,"",0)</f>
        <v>7.77</v>
      </c>
      <c r="M137" s="10">
        <f>(orders!E137*orders!L137)</f>
        <v>38.849999999999994</v>
      </c>
      <c r="N137" t="str">
        <f t="shared" si="4"/>
        <v>Arabica</v>
      </c>
      <c r="O137" t="str">
        <f t="shared" si="5"/>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t="str">
        <f>_xlfn.XLOOKUP(C138,customers!$A$1:$A$1001,customers!$G$1:$G$1001,,0)</f>
        <v>United States</v>
      </c>
      <c r="I138" t="str">
        <f>IF(_xlfn.XLOOKUP(orders!D138,products!$A$1:$A$49,products!$B$1:$B$49,,0)=0,"",_xlfn.XLOOKUP(orders!D138,products!$A$1:$A$49,products!$B$1:$B$49,,0))</f>
        <v>Ara</v>
      </c>
      <c r="J138" t="str">
        <f>_xlfn.XLOOKUP(D138,products!$A$1:$A$49,products!$C$1:$C$49,,0)</f>
        <v>D</v>
      </c>
      <c r="K138" s="6">
        <f>_xlfn.XLOOKUP(orders!D138,products!$A$1:$A$49,products!$D$1:$D$49,0)</f>
        <v>0.2</v>
      </c>
      <c r="L138" s="8">
        <f>_xlfn.XLOOKUP(orders!D138,products!$A$1:$A$49,products!$E$1:$E$49,"",0)</f>
        <v>2.9849999999999999</v>
      </c>
      <c r="M138" s="10">
        <f>(orders!E138*orders!L138)</f>
        <v>11.94</v>
      </c>
      <c r="N138" t="str">
        <f t="shared" si="4"/>
        <v>Arabica</v>
      </c>
      <c r="O138" t="str">
        <f t="shared" si="5"/>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t="str">
        <f>_xlfn.XLOOKUP(C139,customers!$A$1:$A$1001,customers!$G$1:$G$1001,,0)</f>
        <v>Ireland</v>
      </c>
      <c r="I139" t="str">
        <f>IF(_xlfn.XLOOKUP(orders!D139,products!$A$1:$A$49,products!$B$1:$B$49,,0)=0,"",_xlfn.XLOOKUP(orders!D139,products!$A$1:$A$49,products!$B$1:$B$49,,0))</f>
        <v>Exc</v>
      </c>
      <c r="J139" t="str">
        <f>_xlfn.XLOOKUP(D139,products!$A$1:$A$49,products!$C$1:$C$49,,0)</f>
        <v>L</v>
      </c>
      <c r="K139" s="6">
        <f>_xlfn.XLOOKUP(orders!D139,products!$A$1:$A$49,products!$D$1:$D$49,0)</f>
        <v>2.5</v>
      </c>
      <c r="L139" s="8">
        <f>_xlfn.XLOOKUP(orders!D139,products!$A$1:$A$49,products!$E$1:$E$49,"",0)</f>
        <v>34.154999999999994</v>
      </c>
      <c r="M139" s="10">
        <f>(orders!E139*orders!L139)</f>
        <v>102.46499999999997</v>
      </c>
      <c r="N139" t="str">
        <f t="shared" si="4"/>
        <v>Excelsa</v>
      </c>
      <c r="O139" t="str">
        <f t="shared" si="5"/>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t="str">
        <f>_xlfn.XLOOKUP(C140,customers!$A$1:$A$1001,customers!$G$1:$G$1001,,0)</f>
        <v>United States</v>
      </c>
      <c r="I140" t="str">
        <f>IF(_xlfn.XLOOKUP(orders!D140,products!$A$1:$A$49,products!$B$1:$B$49,,0)=0,"",_xlfn.XLOOKUP(orders!D140,products!$A$1:$A$49,products!$B$1:$B$49,,0))</f>
        <v>Exc</v>
      </c>
      <c r="J140" t="str">
        <f>_xlfn.XLOOKUP(D140,products!$A$1:$A$49,products!$C$1:$C$49,,0)</f>
        <v>D</v>
      </c>
      <c r="K140" s="6">
        <f>_xlfn.XLOOKUP(orders!D140,products!$A$1:$A$49,products!$D$1:$D$49,0)</f>
        <v>1</v>
      </c>
      <c r="L140" s="8">
        <f>_xlfn.XLOOKUP(orders!D140,products!$A$1:$A$49,products!$E$1:$E$49,"",0)</f>
        <v>12.15</v>
      </c>
      <c r="M140" s="10">
        <f>(orders!E140*orders!L140)</f>
        <v>48.6</v>
      </c>
      <c r="N140" t="str">
        <f t="shared" si="4"/>
        <v>Excelsa</v>
      </c>
      <c r="O140" t="str">
        <f t="shared" si="5"/>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t="str">
        <f>_xlfn.XLOOKUP(C141,customers!$A$1:$A$1001,customers!$G$1:$G$1001,,0)</f>
        <v>United States</v>
      </c>
      <c r="I141" t="str">
        <f>IF(_xlfn.XLOOKUP(orders!D141,products!$A$1:$A$49,products!$B$1:$B$49,,0)=0,"",_xlfn.XLOOKUP(orders!D141,products!$A$1:$A$49,products!$B$1:$B$49,,0))</f>
        <v>Lib</v>
      </c>
      <c r="J141" t="str">
        <f>_xlfn.XLOOKUP(D141,products!$A$1:$A$49,products!$C$1:$C$49,,0)</f>
        <v>D</v>
      </c>
      <c r="K141" s="6">
        <f>_xlfn.XLOOKUP(orders!D141,products!$A$1:$A$49,products!$D$1:$D$49,0)</f>
        <v>1</v>
      </c>
      <c r="L141" s="8">
        <f>_xlfn.XLOOKUP(orders!D141,products!$A$1:$A$49,products!$E$1:$E$49,"",0)</f>
        <v>12.95</v>
      </c>
      <c r="M141" s="10">
        <f>(orders!E141*orders!L141)</f>
        <v>77.699999999999989</v>
      </c>
      <c r="N141" t="str">
        <f t="shared" si="4"/>
        <v>Liberca</v>
      </c>
      <c r="O141" t="str">
        <f t="shared" si="5"/>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t="str">
        <f>_xlfn.XLOOKUP(C142,customers!$A$1:$A$1001,customers!$G$1:$G$1001,,0)</f>
        <v>Ireland</v>
      </c>
      <c r="I142" t="str">
        <f>IF(_xlfn.XLOOKUP(orders!D142,products!$A$1:$A$49,products!$B$1:$B$49,,0)=0,"",_xlfn.XLOOKUP(orders!D142,products!$A$1:$A$49,products!$B$1:$B$49,,0))</f>
        <v>Lib</v>
      </c>
      <c r="J142" t="str">
        <f>_xlfn.XLOOKUP(D142,products!$A$1:$A$49,products!$C$1:$C$49,,0)</f>
        <v>D</v>
      </c>
      <c r="K142" s="6">
        <f>_xlfn.XLOOKUP(orders!D142,products!$A$1:$A$49,products!$D$1:$D$49,0)</f>
        <v>2.5</v>
      </c>
      <c r="L142" s="8">
        <f>_xlfn.XLOOKUP(orders!D142,products!$A$1:$A$49,products!$E$1:$E$49,"",0)</f>
        <v>29.784999999999997</v>
      </c>
      <c r="M142" s="10">
        <f>(orders!E142*orders!L142)</f>
        <v>29.784999999999997</v>
      </c>
      <c r="N142" t="str">
        <f t="shared" si="4"/>
        <v>Liberca</v>
      </c>
      <c r="O142" t="str">
        <f t="shared" si="5"/>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t="str">
        <f>_xlfn.XLOOKUP(C143,customers!$A$1:$A$1001,customers!$G$1:$G$1001,,0)</f>
        <v>United States</v>
      </c>
      <c r="I143" t="str">
        <f>IF(_xlfn.XLOOKUP(orders!D143,products!$A$1:$A$49,products!$B$1:$B$49,,0)=0,"",_xlfn.XLOOKUP(orders!D143,products!$A$1:$A$49,products!$B$1:$B$49,,0))</f>
        <v>Ara</v>
      </c>
      <c r="J143" t="str">
        <f>_xlfn.XLOOKUP(D143,products!$A$1:$A$49,products!$C$1:$C$49,,0)</f>
        <v>L</v>
      </c>
      <c r="K143" s="6">
        <f>_xlfn.XLOOKUP(orders!D143,products!$A$1:$A$49,products!$D$1:$D$49,0)</f>
        <v>0.2</v>
      </c>
      <c r="L143" s="8">
        <f>_xlfn.XLOOKUP(orders!D143,products!$A$1:$A$49,products!$E$1:$E$49,"",0)</f>
        <v>3.8849999999999998</v>
      </c>
      <c r="M143" s="10">
        <f>(orders!E143*orders!L143)</f>
        <v>15.54</v>
      </c>
      <c r="N143" t="str">
        <f t="shared" si="4"/>
        <v>Arabica</v>
      </c>
      <c r="O143" t="str">
        <f t="shared" si="5"/>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t="str">
        <f>_xlfn.XLOOKUP(C144,customers!$A$1:$A$1001,customers!$G$1:$G$1001,,0)</f>
        <v>Ireland</v>
      </c>
      <c r="I144" t="str">
        <f>IF(_xlfn.XLOOKUP(orders!D144,products!$A$1:$A$49,products!$B$1:$B$49,,0)=0,"",_xlfn.XLOOKUP(orders!D144,products!$A$1:$A$49,products!$B$1:$B$49,,0))</f>
        <v>Exc</v>
      </c>
      <c r="J144" t="str">
        <f>_xlfn.XLOOKUP(D144,products!$A$1:$A$49,products!$C$1:$C$49,,0)</f>
        <v>L</v>
      </c>
      <c r="K144" s="6">
        <f>_xlfn.XLOOKUP(orders!D144,products!$A$1:$A$49,products!$D$1:$D$49,0)</f>
        <v>2.5</v>
      </c>
      <c r="L144" s="8">
        <f>_xlfn.XLOOKUP(orders!D144,products!$A$1:$A$49,products!$E$1:$E$49,"",0)</f>
        <v>34.154999999999994</v>
      </c>
      <c r="M144" s="10">
        <f>(orders!E144*orders!L144)</f>
        <v>136.61999999999998</v>
      </c>
      <c r="N144" t="str">
        <f t="shared" si="4"/>
        <v>Excelsa</v>
      </c>
      <c r="O144" t="str">
        <f t="shared" si="5"/>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t="str">
        <f>_xlfn.XLOOKUP(C145,customers!$A$1:$A$1001,customers!$G$1:$G$1001,,0)</f>
        <v>United States</v>
      </c>
      <c r="I145" t="str">
        <f>IF(_xlfn.XLOOKUP(orders!D145,products!$A$1:$A$49,products!$B$1:$B$49,,0)=0,"",_xlfn.XLOOKUP(orders!D145,products!$A$1:$A$49,products!$B$1:$B$49,,0))</f>
        <v>Lib</v>
      </c>
      <c r="J145" t="str">
        <f>_xlfn.XLOOKUP(D145,products!$A$1:$A$49,products!$C$1:$C$49,,0)</f>
        <v>M</v>
      </c>
      <c r="K145" s="6">
        <f>_xlfn.XLOOKUP(orders!D145,products!$A$1:$A$49,products!$D$1:$D$49,0)</f>
        <v>0.5</v>
      </c>
      <c r="L145" s="8">
        <f>_xlfn.XLOOKUP(orders!D145,products!$A$1:$A$49,products!$E$1:$E$49,"",0)</f>
        <v>8.73</v>
      </c>
      <c r="M145" s="10">
        <f>(orders!E145*orders!L145)</f>
        <v>17.46</v>
      </c>
      <c r="N145" t="str">
        <f t="shared" si="4"/>
        <v>Liberca</v>
      </c>
      <c r="O145" t="str">
        <f t="shared" si="5"/>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t="str">
        <f>_xlfn.XLOOKUP(C146,customers!$A$1:$A$1001,customers!$G$1:$G$1001,,0)</f>
        <v>United States</v>
      </c>
      <c r="I146" t="str">
        <f>IF(_xlfn.XLOOKUP(orders!D146,products!$A$1:$A$49,products!$B$1:$B$49,,0)=0,"",_xlfn.XLOOKUP(orders!D146,products!$A$1:$A$49,products!$B$1:$B$49,,0))</f>
        <v>Exc</v>
      </c>
      <c r="J146" t="str">
        <f>_xlfn.XLOOKUP(D146,products!$A$1:$A$49,products!$C$1:$C$49,,0)</f>
        <v>L</v>
      </c>
      <c r="K146" s="6">
        <f>_xlfn.XLOOKUP(orders!D146,products!$A$1:$A$49,products!$D$1:$D$49,0)</f>
        <v>2.5</v>
      </c>
      <c r="L146" s="8">
        <f>_xlfn.XLOOKUP(orders!D146,products!$A$1:$A$49,products!$E$1:$E$49,"",0)</f>
        <v>34.154999999999994</v>
      </c>
      <c r="M146" s="10">
        <f>(orders!E146*orders!L146)</f>
        <v>68.309999999999988</v>
      </c>
      <c r="N146" t="str">
        <f t="shared" si="4"/>
        <v>Excelsa</v>
      </c>
      <c r="O146" t="str">
        <f t="shared" si="5"/>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t="str">
        <f>_xlfn.XLOOKUP(C147,customers!$A$1:$A$1001,customers!$G$1:$G$1001,,0)</f>
        <v>United States</v>
      </c>
      <c r="I147" t="str">
        <f>IF(_xlfn.XLOOKUP(orders!D147,products!$A$1:$A$49,products!$B$1:$B$49,,0)=0,"",_xlfn.XLOOKUP(orders!D147,products!$A$1:$A$49,products!$B$1:$B$49,,0))</f>
        <v>Lib</v>
      </c>
      <c r="J147" t="str">
        <f>_xlfn.XLOOKUP(D147,products!$A$1:$A$49,products!$C$1:$C$49,,0)</f>
        <v>M</v>
      </c>
      <c r="K147" s="6">
        <f>_xlfn.XLOOKUP(orders!D147,products!$A$1:$A$49,products!$D$1:$D$49,0)</f>
        <v>0.2</v>
      </c>
      <c r="L147" s="8">
        <f>_xlfn.XLOOKUP(orders!D147,products!$A$1:$A$49,products!$E$1:$E$49,"",0)</f>
        <v>4.3650000000000002</v>
      </c>
      <c r="M147" s="10">
        <f>(orders!E147*orders!L147)</f>
        <v>17.46</v>
      </c>
      <c r="N147" t="str">
        <f t="shared" si="4"/>
        <v>Liberca</v>
      </c>
      <c r="O147" t="str">
        <f t="shared" si="5"/>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t="str">
        <f>_xlfn.XLOOKUP(C148,customers!$A$1:$A$1001,customers!$G$1:$G$1001,,0)</f>
        <v>United States</v>
      </c>
      <c r="I148" t="str">
        <f>IF(_xlfn.XLOOKUP(orders!D148,products!$A$1:$A$49,products!$B$1:$B$49,,0)=0,"",_xlfn.XLOOKUP(orders!D148,products!$A$1:$A$49,products!$B$1:$B$49,,0))</f>
        <v>Lib</v>
      </c>
      <c r="J148" t="str">
        <f>_xlfn.XLOOKUP(D148,products!$A$1:$A$49,products!$C$1:$C$49,,0)</f>
        <v>M</v>
      </c>
      <c r="K148" s="6">
        <f>_xlfn.XLOOKUP(orders!D148,products!$A$1:$A$49,products!$D$1:$D$49,0)</f>
        <v>1</v>
      </c>
      <c r="L148" s="8">
        <f>_xlfn.XLOOKUP(orders!D148,products!$A$1:$A$49,products!$E$1:$E$49,"",0)</f>
        <v>14.55</v>
      </c>
      <c r="M148" s="10">
        <f>(orders!E148*orders!L148)</f>
        <v>43.650000000000006</v>
      </c>
      <c r="N148" t="str">
        <f t="shared" si="4"/>
        <v>Liberca</v>
      </c>
      <c r="O148" t="str">
        <f t="shared" si="5"/>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t="str">
        <f>_xlfn.XLOOKUP(C149,customers!$A$1:$A$1001,customers!$G$1:$G$1001,,0)</f>
        <v>United States</v>
      </c>
      <c r="I149" t="str">
        <f>IF(_xlfn.XLOOKUP(orders!D149,products!$A$1:$A$49,products!$B$1:$B$49,,0)=0,"",_xlfn.XLOOKUP(orders!D149,products!$A$1:$A$49,products!$B$1:$B$49,,0))</f>
        <v>Exc</v>
      </c>
      <c r="J149" t="str">
        <f>_xlfn.XLOOKUP(D149,products!$A$1:$A$49,products!$C$1:$C$49,,0)</f>
        <v>M</v>
      </c>
      <c r="K149" s="6">
        <f>_xlfn.XLOOKUP(orders!D149,products!$A$1:$A$49,products!$D$1:$D$49,0)</f>
        <v>1</v>
      </c>
      <c r="L149" s="8">
        <f>_xlfn.XLOOKUP(orders!D149,products!$A$1:$A$49,products!$E$1:$E$49,"",0)</f>
        <v>13.75</v>
      </c>
      <c r="M149" s="10">
        <f>(orders!E149*orders!L149)</f>
        <v>27.5</v>
      </c>
      <c r="N149" t="str">
        <f t="shared" si="4"/>
        <v>Excelsa</v>
      </c>
      <c r="O149" t="str">
        <f t="shared" si="5"/>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t="str">
        <f>_xlfn.XLOOKUP(C150,customers!$A$1:$A$1001,customers!$G$1:$G$1001,,0)</f>
        <v>United States</v>
      </c>
      <c r="I150" t="str">
        <f>IF(_xlfn.XLOOKUP(orders!D150,products!$A$1:$A$49,products!$B$1:$B$49,,0)=0,"",_xlfn.XLOOKUP(orders!D150,products!$A$1:$A$49,products!$B$1:$B$49,,0))</f>
        <v>Exc</v>
      </c>
      <c r="J150" t="str">
        <f>_xlfn.XLOOKUP(D150,products!$A$1:$A$49,products!$C$1:$C$49,,0)</f>
        <v>D</v>
      </c>
      <c r="K150" s="6">
        <f>_xlfn.XLOOKUP(orders!D150,products!$A$1:$A$49,products!$D$1:$D$49,0)</f>
        <v>0.2</v>
      </c>
      <c r="L150" s="8">
        <f>_xlfn.XLOOKUP(orders!D150,products!$A$1:$A$49,products!$E$1:$E$49,"",0)</f>
        <v>3.645</v>
      </c>
      <c r="M150" s="10">
        <f>(orders!E150*orders!L150)</f>
        <v>18.225000000000001</v>
      </c>
      <c r="N150" t="str">
        <f t="shared" si="4"/>
        <v>Excelsa</v>
      </c>
      <c r="O150" t="str">
        <f t="shared" si="5"/>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t="str">
        <f>_xlfn.XLOOKUP(C151,customers!$A$1:$A$1001,customers!$G$1:$G$1001,,0)</f>
        <v>United States</v>
      </c>
      <c r="I151" t="str">
        <f>IF(_xlfn.XLOOKUP(orders!D151,products!$A$1:$A$49,products!$B$1:$B$49,,0)=0,"",_xlfn.XLOOKUP(orders!D151,products!$A$1:$A$49,products!$B$1:$B$49,,0))</f>
        <v>Ara</v>
      </c>
      <c r="J151" t="str">
        <f>_xlfn.XLOOKUP(D151,products!$A$1:$A$49,products!$C$1:$C$49,,0)</f>
        <v>M</v>
      </c>
      <c r="K151" s="6">
        <f>_xlfn.XLOOKUP(orders!D151,products!$A$1:$A$49,products!$D$1:$D$49,0)</f>
        <v>2.5</v>
      </c>
      <c r="L151" s="8">
        <f>_xlfn.XLOOKUP(orders!D151,products!$A$1:$A$49,products!$E$1:$E$49,"",0)</f>
        <v>25.874999999999996</v>
      </c>
      <c r="M151" s="10">
        <f>(orders!E151*orders!L151)</f>
        <v>51.749999999999993</v>
      </c>
      <c r="N151" t="str">
        <f t="shared" si="4"/>
        <v>Arabica</v>
      </c>
      <c r="O151" t="str">
        <f t="shared" si="5"/>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t="str">
        <f>_xlfn.XLOOKUP(C152,customers!$A$1:$A$1001,customers!$G$1:$G$1001,,0)</f>
        <v>United States</v>
      </c>
      <c r="I152" t="str">
        <f>IF(_xlfn.XLOOKUP(orders!D152,products!$A$1:$A$49,products!$B$1:$B$49,,0)=0,"",_xlfn.XLOOKUP(orders!D152,products!$A$1:$A$49,products!$B$1:$B$49,,0))</f>
        <v>Lib</v>
      </c>
      <c r="J152" t="str">
        <f>_xlfn.XLOOKUP(D152,products!$A$1:$A$49,products!$C$1:$C$49,,0)</f>
        <v>D</v>
      </c>
      <c r="K152" s="6">
        <f>_xlfn.XLOOKUP(orders!D152,products!$A$1:$A$49,products!$D$1:$D$49,0)</f>
        <v>1</v>
      </c>
      <c r="L152" s="8">
        <f>_xlfn.XLOOKUP(orders!D152,products!$A$1:$A$49,products!$E$1:$E$49,"",0)</f>
        <v>12.95</v>
      </c>
      <c r="M152" s="10">
        <f>(orders!E152*orders!L152)</f>
        <v>12.95</v>
      </c>
      <c r="N152" t="str">
        <f t="shared" si="4"/>
        <v>Liberca</v>
      </c>
      <c r="O152" t="str">
        <f t="shared" si="5"/>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t="str">
        <f>_xlfn.XLOOKUP(C153,customers!$A$1:$A$1001,customers!$G$1:$G$1001,,0)</f>
        <v>United States</v>
      </c>
      <c r="I153" t="str">
        <f>IF(_xlfn.XLOOKUP(orders!D153,products!$A$1:$A$49,products!$B$1:$B$49,,0)=0,"",_xlfn.XLOOKUP(orders!D153,products!$A$1:$A$49,products!$B$1:$B$49,,0))</f>
        <v>Ara</v>
      </c>
      <c r="J153" t="str">
        <f>_xlfn.XLOOKUP(D153,products!$A$1:$A$49,products!$C$1:$C$49,,0)</f>
        <v>M</v>
      </c>
      <c r="K153" s="6">
        <f>_xlfn.XLOOKUP(orders!D153,products!$A$1:$A$49,products!$D$1:$D$49,0)</f>
        <v>1</v>
      </c>
      <c r="L153" s="8">
        <f>_xlfn.XLOOKUP(orders!D153,products!$A$1:$A$49,products!$E$1:$E$49,"",0)</f>
        <v>11.25</v>
      </c>
      <c r="M153" s="10">
        <f>(orders!E153*orders!L153)</f>
        <v>33.75</v>
      </c>
      <c r="N153" t="str">
        <f t="shared" si="4"/>
        <v>Arabica</v>
      </c>
      <c r="O153" t="str">
        <f t="shared" si="5"/>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t="str">
        <f>_xlfn.XLOOKUP(C154,customers!$A$1:$A$1001,customers!$G$1:$G$1001,,0)</f>
        <v>United States</v>
      </c>
      <c r="I154" t="str">
        <f>IF(_xlfn.XLOOKUP(orders!D154,products!$A$1:$A$49,products!$B$1:$B$49,,0)=0,"",_xlfn.XLOOKUP(orders!D154,products!$A$1:$A$49,products!$B$1:$B$49,,0))</f>
        <v>Rob</v>
      </c>
      <c r="J154" t="str">
        <f>_xlfn.XLOOKUP(D154,products!$A$1:$A$49,products!$C$1:$C$49,,0)</f>
        <v>M</v>
      </c>
      <c r="K154" s="6">
        <f>_xlfn.XLOOKUP(orders!D154,products!$A$1:$A$49,products!$D$1:$D$49,0)</f>
        <v>2.5</v>
      </c>
      <c r="L154" s="8">
        <f>_xlfn.XLOOKUP(orders!D154,products!$A$1:$A$49,products!$E$1:$E$49,"",0)</f>
        <v>22.884999999999998</v>
      </c>
      <c r="M154" s="10">
        <f>(orders!E154*orders!L154)</f>
        <v>68.655000000000001</v>
      </c>
      <c r="N154" t="str">
        <f t="shared" si="4"/>
        <v>Robusta</v>
      </c>
      <c r="O154" t="str">
        <f t="shared" si="5"/>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t="str">
        <f>_xlfn.XLOOKUP(C155,customers!$A$1:$A$1001,customers!$G$1:$G$1001,,0)</f>
        <v>United States</v>
      </c>
      <c r="I155" t="str">
        <f>IF(_xlfn.XLOOKUP(orders!D155,products!$A$1:$A$49,products!$B$1:$B$49,,0)=0,"",_xlfn.XLOOKUP(orders!D155,products!$A$1:$A$49,products!$B$1:$B$49,,0))</f>
        <v>Rob</v>
      </c>
      <c r="J155" t="str">
        <f>_xlfn.XLOOKUP(D155,products!$A$1:$A$49,products!$C$1:$C$49,,0)</f>
        <v>D</v>
      </c>
      <c r="K155" s="6">
        <f>_xlfn.XLOOKUP(orders!D155,products!$A$1:$A$49,products!$D$1:$D$49,0)</f>
        <v>0.2</v>
      </c>
      <c r="L155" s="8">
        <f>_xlfn.XLOOKUP(orders!D155,products!$A$1:$A$49,products!$E$1:$E$49,"",0)</f>
        <v>2.6849999999999996</v>
      </c>
      <c r="M155" s="10">
        <f>(orders!E155*orders!L155)</f>
        <v>2.6849999999999996</v>
      </c>
      <c r="N155" t="str">
        <f t="shared" si="4"/>
        <v>Robusta</v>
      </c>
      <c r="O155" t="str">
        <f t="shared" si="5"/>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t="str">
        <f>_xlfn.XLOOKUP(C156,customers!$A$1:$A$1001,customers!$G$1:$G$1001,,0)</f>
        <v>United States</v>
      </c>
      <c r="I156" t="str">
        <f>IF(_xlfn.XLOOKUP(orders!D156,products!$A$1:$A$49,products!$B$1:$B$49,,0)=0,"",_xlfn.XLOOKUP(orders!D156,products!$A$1:$A$49,products!$B$1:$B$49,,0))</f>
        <v>Ara</v>
      </c>
      <c r="J156" t="str">
        <f>_xlfn.XLOOKUP(D156,products!$A$1:$A$49,products!$C$1:$C$49,,0)</f>
        <v>D</v>
      </c>
      <c r="K156" s="6">
        <f>_xlfn.XLOOKUP(orders!D156,products!$A$1:$A$49,products!$D$1:$D$49,0)</f>
        <v>2.5</v>
      </c>
      <c r="L156" s="8">
        <f>_xlfn.XLOOKUP(orders!D156,products!$A$1:$A$49,products!$E$1:$E$49,"",0)</f>
        <v>22.884999999999998</v>
      </c>
      <c r="M156" s="10">
        <f>(orders!E156*orders!L156)</f>
        <v>114.42499999999998</v>
      </c>
      <c r="N156" t="str">
        <f t="shared" si="4"/>
        <v>Arabica</v>
      </c>
      <c r="O156" t="str">
        <f t="shared" si="5"/>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t="str">
        <f>_xlfn.XLOOKUP(C157,customers!$A$1:$A$1001,customers!$G$1:$G$1001,,0)</f>
        <v>United States</v>
      </c>
      <c r="I157" t="str">
        <f>IF(_xlfn.XLOOKUP(orders!D157,products!$A$1:$A$49,products!$B$1:$B$49,,0)=0,"",_xlfn.XLOOKUP(orders!D157,products!$A$1:$A$49,products!$B$1:$B$49,,0))</f>
        <v>Ara</v>
      </c>
      <c r="J157" t="str">
        <f>_xlfn.XLOOKUP(D157,products!$A$1:$A$49,products!$C$1:$C$49,,0)</f>
        <v>M</v>
      </c>
      <c r="K157" s="6">
        <f>_xlfn.XLOOKUP(orders!D157,products!$A$1:$A$49,products!$D$1:$D$49,0)</f>
        <v>2.5</v>
      </c>
      <c r="L157" s="8">
        <f>_xlfn.XLOOKUP(orders!D157,products!$A$1:$A$49,products!$E$1:$E$49,"",0)</f>
        <v>25.874999999999996</v>
      </c>
      <c r="M157" s="10">
        <f>(orders!E157*orders!L157)</f>
        <v>155.24999999999997</v>
      </c>
      <c r="N157" t="str">
        <f t="shared" si="4"/>
        <v>Arabica</v>
      </c>
      <c r="O157" t="str">
        <f t="shared" si="5"/>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t="str">
        <f>_xlfn.XLOOKUP(C158,customers!$A$1:$A$1001,customers!$G$1:$G$1001,,0)</f>
        <v>United States</v>
      </c>
      <c r="I158" t="str">
        <f>IF(_xlfn.XLOOKUP(orders!D158,products!$A$1:$A$49,products!$B$1:$B$49,,0)=0,"",_xlfn.XLOOKUP(orders!D158,products!$A$1:$A$49,products!$B$1:$B$49,,0))</f>
        <v>Ara</v>
      </c>
      <c r="J158" t="str">
        <f>_xlfn.XLOOKUP(D158,products!$A$1:$A$49,products!$C$1:$C$49,,0)</f>
        <v>M</v>
      </c>
      <c r="K158" s="6">
        <f>_xlfn.XLOOKUP(orders!D158,products!$A$1:$A$49,products!$D$1:$D$49,0)</f>
        <v>2.5</v>
      </c>
      <c r="L158" s="8">
        <f>_xlfn.XLOOKUP(orders!D158,products!$A$1:$A$49,products!$E$1:$E$49,"",0)</f>
        <v>25.874999999999996</v>
      </c>
      <c r="M158" s="10">
        <f>(orders!E158*orders!L158)</f>
        <v>77.624999999999986</v>
      </c>
      <c r="N158" t="str">
        <f t="shared" si="4"/>
        <v>Arabica</v>
      </c>
      <c r="O158" t="str">
        <f t="shared" si="5"/>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t="str">
        <f>_xlfn.XLOOKUP(C159,customers!$A$1:$A$1001,customers!$G$1:$G$1001,,0)</f>
        <v>Ireland</v>
      </c>
      <c r="I159" t="str">
        <f>IF(_xlfn.XLOOKUP(orders!D159,products!$A$1:$A$49,products!$B$1:$B$49,,0)=0,"",_xlfn.XLOOKUP(orders!D159,products!$A$1:$A$49,products!$B$1:$B$49,,0))</f>
        <v>Rob</v>
      </c>
      <c r="J159" t="str">
        <f>_xlfn.XLOOKUP(D159,products!$A$1:$A$49,products!$C$1:$C$49,,0)</f>
        <v>D</v>
      </c>
      <c r="K159" s="6">
        <f>_xlfn.XLOOKUP(orders!D159,products!$A$1:$A$49,products!$D$1:$D$49,0)</f>
        <v>2.5</v>
      </c>
      <c r="L159" s="8">
        <f>_xlfn.XLOOKUP(orders!D159,products!$A$1:$A$49,products!$E$1:$E$49,"",0)</f>
        <v>20.584999999999997</v>
      </c>
      <c r="M159" s="10">
        <f>(orders!E159*orders!L159)</f>
        <v>61.754999999999995</v>
      </c>
      <c r="N159" t="str">
        <f t="shared" si="4"/>
        <v>Robusta</v>
      </c>
      <c r="O159" t="str">
        <f t="shared" si="5"/>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t="str">
        <f>_xlfn.XLOOKUP(C160,customers!$A$1:$A$1001,customers!$G$1:$G$1001,,0)</f>
        <v>United States</v>
      </c>
      <c r="I160" t="str">
        <f>IF(_xlfn.XLOOKUP(orders!D160,products!$A$1:$A$49,products!$B$1:$B$49,,0)=0,"",_xlfn.XLOOKUP(orders!D160,products!$A$1:$A$49,products!$B$1:$B$49,,0))</f>
        <v>Rob</v>
      </c>
      <c r="J160" t="str">
        <f>_xlfn.XLOOKUP(D160,products!$A$1:$A$49,products!$C$1:$C$49,,0)</f>
        <v>D</v>
      </c>
      <c r="K160" s="6">
        <f>_xlfn.XLOOKUP(orders!D160,products!$A$1:$A$49,products!$D$1:$D$49,0)</f>
        <v>2.5</v>
      </c>
      <c r="L160" s="8">
        <f>_xlfn.XLOOKUP(orders!D160,products!$A$1:$A$49,products!$E$1:$E$49,"",0)</f>
        <v>20.584999999999997</v>
      </c>
      <c r="M160" s="10">
        <f>(orders!E160*orders!L160)</f>
        <v>123.50999999999999</v>
      </c>
      <c r="N160" t="str">
        <f t="shared" si="4"/>
        <v>Robusta</v>
      </c>
      <c r="O160" t="str">
        <f t="shared" si="5"/>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t="str">
        <f>_xlfn.XLOOKUP(C161,customers!$A$1:$A$1001,customers!$G$1:$G$1001,,0)</f>
        <v>United States</v>
      </c>
      <c r="I161" t="str">
        <f>IF(_xlfn.XLOOKUP(orders!D161,products!$A$1:$A$49,products!$B$1:$B$49,,0)=0,"",_xlfn.XLOOKUP(orders!D161,products!$A$1:$A$49,products!$B$1:$B$49,,0))</f>
        <v>Lib</v>
      </c>
      <c r="J161" t="str">
        <f>_xlfn.XLOOKUP(D161,products!$A$1:$A$49,products!$C$1:$C$49,,0)</f>
        <v>L</v>
      </c>
      <c r="K161" s="6">
        <f>_xlfn.XLOOKUP(orders!D161,products!$A$1:$A$49,products!$D$1:$D$49,0)</f>
        <v>2.5</v>
      </c>
      <c r="L161" s="8">
        <f>_xlfn.XLOOKUP(orders!D161,products!$A$1:$A$49,products!$E$1:$E$49,"",0)</f>
        <v>36.454999999999998</v>
      </c>
      <c r="M161" s="10">
        <f>(orders!E161*orders!L161)</f>
        <v>218.73</v>
      </c>
      <c r="N161" t="str">
        <f t="shared" si="4"/>
        <v>Liberca</v>
      </c>
      <c r="O161" t="str">
        <f t="shared" si="5"/>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t="str">
        <f>_xlfn.XLOOKUP(C162,customers!$A$1:$A$1001,customers!$G$1:$G$1001,,0)</f>
        <v>United States</v>
      </c>
      <c r="I162" t="str">
        <f>IF(_xlfn.XLOOKUP(orders!D162,products!$A$1:$A$49,products!$B$1:$B$49,,0)=0,"",_xlfn.XLOOKUP(orders!D162,products!$A$1:$A$49,products!$B$1:$B$49,,0))</f>
        <v>Exc</v>
      </c>
      <c r="J162" t="str">
        <f>_xlfn.XLOOKUP(D162,products!$A$1:$A$49,products!$C$1:$C$49,,0)</f>
        <v>M</v>
      </c>
      <c r="K162" s="6">
        <f>_xlfn.XLOOKUP(orders!D162,products!$A$1:$A$49,products!$D$1:$D$49,0)</f>
        <v>0.5</v>
      </c>
      <c r="L162" s="8">
        <f>_xlfn.XLOOKUP(orders!D162,products!$A$1:$A$49,products!$E$1:$E$49,"",0)</f>
        <v>8.25</v>
      </c>
      <c r="M162" s="10">
        <f>(orders!E162*orders!L162)</f>
        <v>33</v>
      </c>
      <c r="N162" t="str">
        <f t="shared" si="4"/>
        <v>Excelsa</v>
      </c>
      <c r="O162" t="str">
        <f t="shared" si="5"/>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t="str">
        <f>_xlfn.XLOOKUP(C163,customers!$A$1:$A$1001,customers!$G$1:$G$1001,,0)</f>
        <v>United States</v>
      </c>
      <c r="I163" t="str">
        <f>IF(_xlfn.XLOOKUP(orders!D163,products!$A$1:$A$49,products!$B$1:$B$49,,0)=0,"",_xlfn.XLOOKUP(orders!D163,products!$A$1:$A$49,products!$B$1:$B$49,,0))</f>
        <v>Ara</v>
      </c>
      <c r="J163" t="str">
        <f>_xlfn.XLOOKUP(D163,products!$A$1:$A$49,products!$C$1:$C$49,,0)</f>
        <v>L</v>
      </c>
      <c r="K163" s="6">
        <f>_xlfn.XLOOKUP(orders!D163,products!$A$1:$A$49,products!$D$1:$D$49,0)</f>
        <v>0.5</v>
      </c>
      <c r="L163" s="8">
        <f>_xlfn.XLOOKUP(orders!D163,products!$A$1:$A$49,products!$E$1:$E$49,"",0)</f>
        <v>7.77</v>
      </c>
      <c r="M163" s="10">
        <f>(orders!E163*orders!L163)</f>
        <v>23.31</v>
      </c>
      <c r="N163" t="str">
        <f t="shared" si="4"/>
        <v>Arabica</v>
      </c>
      <c r="O163" t="str">
        <f t="shared" si="5"/>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t="str">
        <f>_xlfn.XLOOKUP(C164,customers!$A$1:$A$1001,customers!$G$1:$G$1001,,0)</f>
        <v>United States</v>
      </c>
      <c r="I164" t="str">
        <f>IF(_xlfn.XLOOKUP(orders!D164,products!$A$1:$A$49,products!$B$1:$B$49,,0)=0,"",_xlfn.XLOOKUP(orders!D164,products!$A$1:$A$49,products!$B$1:$B$49,,0))</f>
        <v>Exc</v>
      </c>
      <c r="J164" t="str">
        <f>_xlfn.XLOOKUP(D164,products!$A$1:$A$49,products!$C$1:$C$49,,0)</f>
        <v>D</v>
      </c>
      <c r="K164" s="6">
        <f>_xlfn.XLOOKUP(orders!D164,products!$A$1:$A$49,products!$D$1:$D$49,0)</f>
        <v>0.5</v>
      </c>
      <c r="L164" s="8">
        <f>_xlfn.XLOOKUP(orders!D164,products!$A$1:$A$49,products!$E$1:$E$49,"",0)</f>
        <v>7.29</v>
      </c>
      <c r="M164" s="10">
        <f>(orders!E164*orders!L164)</f>
        <v>21.87</v>
      </c>
      <c r="N164" t="str">
        <f t="shared" si="4"/>
        <v>Excelsa</v>
      </c>
      <c r="O164" t="str">
        <f t="shared" si="5"/>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t="str">
        <f>_xlfn.XLOOKUP(C165,customers!$A$1:$A$1001,customers!$G$1:$G$1001,,0)</f>
        <v>United States</v>
      </c>
      <c r="I165" t="str">
        <f>IF(_xlfn.XLOOKUP(orders!D165,products!$A$1:$A$49,products!$B$1:$B$49,,0)=0,"",_xlfn.XLOOKUP(orders!D165,products!$A$1:$A$49,products!$B$1:$B$49,,0))</f>
        <v>Rob</v>
      </c>
      <c r="J165" t="str">
        <f>_xlfn.XLOOKUP(D165,products!$A$1:$A$49,products!$C$1:$C$49,,0)</f>
        <v>D</v>
      </c>
      <c r="K165" s="6">
        <f>_xlfn.XLOOKUP(orders!D165,products!$A$1:$A$49,products!$D$1:$D$49,0)</f>
        <v>0.2</v>
      </c>
      <c r="L165" s="8">
        <f>_xlfn.XLOOKUP(orders!D165,products!$A$1:$A$49,products!$E$1:$E$49,"",0)</f>
        <v>2.6849999999999996</v>
      </c>
      <c r="M165" s="10">
        <f>(orders!E165*orders!L165)</f>
        <v>16.11</v>
      </c>
      <c r="N165" t="str">
        <f t="shared" si="4"/>
        <v>Robusta</v>
      </c>
      <c r="O165" t="str">
        <f t="shared" si="5"/>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t="str">
        <f>_xlfn.XLOOKUP(C166,customers!$A$1:$A$1001,customers!$G$1:$G$1001,,0)</f>
        <v>Ireland</v>
      </c>
      <c r="I166" t="str">
        <f>IF(_xlfn.XLOOKUP(orders!D166,products!$A$1:$A$49,products!$B$1:$B$49,,0)=0,"",_xlfn.XLOOKUP(orders!D166,products!$A$1:$A$49,products!$B$1:$B$49,,0))</f>
        <v>Exc</v>
      </c>
      <c r="J166" t="str">
        <f>_xlfn.XLOOKUP(D166,products!$A$1:$A$49,products!$C$1:$C$49,,0)</f>
        <v>D</v>
      </c>
      <c r="K166" s="6">
        <f>_xlfn.XLOOKUP(orders!D166,products!$A$1:$A$49,products!$D$1:$D$49,0)</f>
        <v>0.5</v>
      </c>
      <c r="L166" s="8">
        <f>_xlfn.XLOOKUP(orders!D166,products!$A$1:$A$49,products!$E$1:$E$49,"",0)</f>
        <v>7.29</v>
      </c>
      <c r="M166" s="10">
        <f>(orders!E166*orders!L166)</f>
        <v>29.16</v>
      </c>
      <c r="N166" t="str">
        <f t="shared" si="4"/>
        <v>Excelsa</v>
      </c>
      <c r="O166" t="str">
        <f t="shared" si="5"/>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t="str">
        <f>_xlfn.XLOOKUP(C167,customers!$A$1:$A$1001,customers!$G$1:$G$1001,,0)</f>
        <v>United States</v>
      </c>
      <c r="I167" t="str">
        <f>IF(_xlfn.XLOOKUP(orders!D167,products!$A$1:$A$49,products!$B$1:$B$49,,0)=0,"",_xlfn.XLOOKUP(orders!D167,products!$A$1:$A$49,products!$B$1:$B$49,,0))</f>
        <v>Rob</v>
      </c>
      <c r="J167" t="str">
        <f>_xlfn.XLOOKUP(D167,products!$A$1:$A$49,products!$C$1:$C$49,,0)</f>
        <v>D</v>
      </c>
      <c r="K167" s="6">
        <f>_xlfn.XLOOKUP(orders!D167,products!$A$1:$A$49,products!$D$1:$D$49,0)</f>
        <v>1</v>
      </c>
      <c r="L167" s="8">
        <f>_xlfn.XLOOKUP(orders!D167,products!$A$1:$A$49,products!$E$1:$E$49,"",0)</f>
        <v>8.9499999999999993</v>
      </c>
      <c r="M167" s="10">
        <f>(orders!E167*orders!L167)</f>
        <v>53.699999999999996</v>
      </c>
      <c r="N167" t="str">
        <f t="shared" si="4"/>
        <v>Robusta</v>
      </c>
      <c r="O167" t="str">
        <f t="shared" si="5"/>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t="str">
        <f>_xlfn.XLOOKUP(C168,customers!$A$1:$A$1001,customers!$G$1:$G$1001,,0)</f>
        <v>United States</v>
      </c>
      <c r="I168" t="str">
        <f>IF(_xlfn.XLOOKUP(orders!D168,products!$A$1:$A$49,products!$B$1:$B$49,,0)=0,"",_xlfn.XLOOKUP(orders!D168,products!$A$1:$A$49,products!$B$1:$B$49,,0))</f>
        <v>Rob</v>
      </c>
      <c r="J168" t="str">
        <f>_xlfn.XLOOKUP(D168,products!$A$1:$A$49,products!$C$1:$C$49,,0)</f>
        <v>D</v>
      </c>
      <c r="K168" s="6">
        <f>_xlfn.XLOOKUP(orders!D168,products!$A$1:$A$49,products!$D$1:$D$49,0)</f>
        <v>0.5</v>
      </c>
      <c r="L168" s="8">
        <f>_xlfn.XLOOKUP(orders!D168,products!$A$1:$A$49,products!$E$1:$E$49,"",0)</f>
        <v>5.3699999999999992</v>
      </c>
      <c r="M168" s="10">
        <f>(orders!E168*orders!L168)</f>
        <v>26.849999999999994</v>
      </c>
      <c r="N168" t="str">
        <f t="shared" si="4"/>
        <v>Robusta</v>
      </c>
      <c r="O168" t="str">
        <f t="shared" si="5"/>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t="str">
        <f>_xlfn.XLOOKUP(C169,customers!$A$1:$A$1001,customers!$G$1:$G$1001,,0)</f>
        <v>United States</v>
      </c>
      <c r="I169" t="str">
        <f>IF(_xlfn.XLOOKUP(orders!D169,products!$A$1:$A$49,products!$B$1:$B$49,,0)=0,"",_xlfn.XLOOKUP(orders!D169,products!$A$1:$A$49,products!$B$1:$B$49,,0))</f>
        <v>Exc</v>
      </c>
      <c r="J169" t="str">
        <f>_xlfn.XLOOKUP(D169,products!$A$1:$A$49,products!$C$1:$C$49,,0)</f>
        <v>M</v>
      </c>
      <c r="K169" s="6">
        <f>_xlfn.XLOOKUP(orders!D169,products!$A$1:$A$49,products!$D$1:$D$49,0)</f>
        <v>0.5</v>
      </c>
      <c r="L169" s="8">
        <f>_xlfn.XLOOKUP(orders!D169,products!$A$1:$A$49,products!$E$1:$E$49,"",0)</f>
        <v>8.25</v>
      </c>
      <c r="M169" s="10">
        <f>(orders!E169*orders!L169)</f>
        <v>41.25</v>
      </c>
      <c r="N169" t="str">
        <f t="shared" si="4"/>
        <v>Excelsa</v>
      </c>
      <c r="O169" t="str">
        <f t="shared" si="5"/>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t="str">
        <f>_xlfn.XLOOKUP(C170,customers!$A$1:$A$1001,customers!$G$1:$G$1001,,0)</f>
        <v>Ireland</v>
      </c>
      <c r="I170" t="str">
        <f>IF(_xlfn.XLOOKUP(orders!D170,products!$A$1:$A$49,products!$B$1:$B$49,,0)=0,"",_xlfn.XLOOKUP(orders!D170,products!$A$1:$A$49,products!$B$1:$B$49,,0))</f>
        <v>Ara</v>
      </c>
      <c r="J170" t="str">
        <f>_xlfn.XLOOKUP(D170,products!$A$1:$A$49,products!$C$1:$C$49,,0)</f>
        <v>M</v>
      </c>
      <c r="K170" s="6">
        <f>_xlfn.XLOOKUP(orders!D170,products!$A$1:$A$49,products!$D$1:$D$49,0)</f>
        <v>0.5</v>
      </c>
      <c r="L170" s="8">
        <f>_xlfn.XLOOKUP(orders!D170,products!$A$1:$A$49,products!$E$1:$E$49,"",0)</f>
        <v>6.75</v>
      </c>
      <c r="M170" s="10">
        <f>(orders!E170*orders!L170)</f>
        <v>40.5</v>
      </c>
      <c r="N170" t="str">
        <f t="shared" si="4"/>
        <v>Arabica</v>
      </c>
      <c r="O170" t="str">
        <f t="shared" si="5"/>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t="str">
        <f>_xlfn.XLOOKUP(C171,customers!$A$1:$A$1001,customers!$G$1:$G$1001,,0)</f>
        <v>Ireland</v>
      </c>
      <c r="I171" t="str">
        <f>IF(_xlfn.XLOOKUP(orders!D171,products!$A$1:$A$49,products!$B$1:$B$49,,0)=0,"",_xlfn.XLOOKUP(orders!D171,products!$A$1:$A$49,products!$B$1:$B$49,,0))</f>
        <v>Rob</v>
      </c>
      <c r="J171" t="str">
        <f>_xlfn.XLOOKUP(D171,products!$A$1:$A$49,products!$C$1:$C$49,,0)</f>
        <v>D</v>
      </c>
      <c r="K171" s="6">
        <f>_xlfn.XLOOKUP(orders!D171,products!$A$1:$A$49,products!$D$1:$D$49,0)</f>
        <v>1</v>
      </c>
      <c r="L171" s="8">
        <f>_xlfn.XLOOKUP(orders!D171,products!$A$1:$A$49,products!$E$1:$E$49,"",0)</f>
        <v>8.9499999999999993</v>
      </c>
      <c r="M171" s="10">
        <f>(orders!E171*orders!L171)</f>
        <v>17.899999999999999</v>
      </c>
      <c r="N171" t="str">
        <f t="shared" si="4"/>
        <v>Robusta</v>
      </c>
      <c r="O171" t="str">
        <f t="shared" si="5"/>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t="str">
        <f>_xlfn.XLOOKUP(C172,customers!$A$1:$A$1001,customers!$G$1:$G$1001,,0)</f>
        <v>United Kingdom</v>
      </c>
      <c r="I172" t="str">
        <f>IF(_xlfn.XLOOKUP(orders!D172,products!$A$1:$A$49,products!$B$1:$B$49,,0)=0,"",_xlfn.XLOOKUP(orders!D172,products!$A$1:$A$49,products!$B$1:$B$49,,0))</f>
        <v>Exc</v>
      </c>
      <c r="J172" t="str">
        <f>_xlfn.XLOOKUP(D172,products!$A$1:$A$49,products!$C$1:$C$49,,0)</f>
        <v>L</v>
      </c>
      <c r="K172" s="6">
        <f>_xlfn.XLOOKUP(orders!D172,products!$A$1:$A$49,products!$D$1:$D$49,0)</f>
        <v>2.5</v>
      </c>
      <c r="L172" s="8">
        <f>_xlfn.XLOOKUP(orders!D172,products!$A$1:$A$49,products!$E$1:$E$49,"",0)</f>
        <v>34.154999999999994</v>
      </c>
      <c r="M172" s="10">
        <f>(orders!E172*orders!L172)</f>
        <v>68.309999999999988</v>
      </c>
      <c r="N172" t="str">
        <f t="shared" si="4"/>
        <v>Excelsa</v>
      </c>
      <c r="O172" t="str">
        <f t="shared" si="5"/>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t="str">
        <f>_xlfn.XLOOKUP(C173,customers!$A$1:$A$1001,customers!$G$1:$G$1001,,0)</f>
        <v>United States</v>
      </c>
      <c r="I173" t="str">
        <f>IF(_xlfn.XLOOKUP(orders!D173,products!$A$1:$A$49,products!$B$1:$B$49,,0)=0,"",_xlfn.XLOOKUP(orders!D173,products!$A$1:$A$49,products!$B$1:$B$49,,0))</f>
        <v>Exc</v>
      </c>
      <c r="J173" t="str">
        <f>_xlfn.XLOOKUP(D173,products!$A$1:$A$49,products!$C$1:$C$49,,0)</f>
        <v>M</v>
      </c>
      <c r="K173" s="6">
        <f>_xlfn.XLOOKUP(orders!D173,products!$A$1:$A$49,products!$D$1:$D$49,0)</f>
        <v>2.5</v>
      </c>
      <c r="L173" s="8">
        <f>_xlfn.XLOOKUP(orders!D173,products!$A$1:$A$49,products!$E$1:$E$49,"",0)</f>
        <v>31.624999999999996</v>
      </c>
      <c r="M173" s="10">
        <f>(orders!E173*orders!L173)</f>
        <v>63.249999999999993</v>
      </c>
      <c r="N173" t="str">
        <f t="shared" si="4"/>
        <v>Excelsa</v>
      </c>
      <c r="O173" t="str">
        <f t="shared" si="5"/>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t="str">
        <f>_xlfn.XLOOKUP(C174,customers!$A$1:$A$1001,customers!$G$1:$G$1001,,0)</f>
        <v>Ireland</v>
      </c>
      <c r="I174" t="str">
        <f>IF(_xlfn.XLOOKUP(orders!D174,products!$A$1:$A$49,products!$B$1:$B$49,,0)=0,"",_xlfn.XLOOKUP(orders!D174,products!$A$1:$A$49,products!$B$1:$B$49,,0))</f>
        <v>Exc</v>
      </c>
      <c r="J174" t="str">
        <f>_xlfn.XLOOKUP(D174,products!$A$1:$A$49,products!$C$1:$C$49,,0)</f>
        <v>D</v>
      </c>
      <c r="K174" s="6">
        <f>_xlfn.XLOOKUP(orders!D174,products!$A$1:$A$49,products!$D$1:$D$49,0)</f>
        <v>0.5</v>
      </c>
      <c r="L174" s="8">
        <f>_xlfn.XLOOKUP(orders!D174,products!$A$1:$A$49,products!$E$1:$E$49,"",0)</f>
        <v>7.29</v>
      </c>
      <c r="M174" s="10">
        <f>(orders!E174*orders!L174)</f>
        <v>21.87</v>
      </c>
      <c r="N174" t="str">
        <f t="shared" si="4"/>
        <v>Excelsa</v>
      </c>
      <c r="O174" t="str">
        <f t="shared" si="5"/>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t="str">
        <f>_xlfn.XLOOKUP(C175,customers!$A$1:$A$1001,customers!$G$1:$G$1001,,0)</f>
        <v>United States</v>
      </c>
      <c r="I175" t="str">
        <f>IF(_xlfn.XLOOKUP(orders!D175,products!$A$1:$A$49,products!$B$1:$B$49,,0)=0,"",_xlfn.XLOOKUP(orders!D175,products!$A$1:$A$49,products!$B$1:$B$49,,0))</f>
        <v>Rob</v>
      </c>
      <c r="J175" t="str">
        <f>_xlfn.XLOOKUP(D175,products!$A$1:$A$49,products!$C$1:$C$49,,0)</f>
        <v>M</v>
      </c>
      <c r="K175" s="6">
        <f>_xlfn.XLOOKUP(orders!D175,products!$A$1:$A$49,products!$D$1:$D$49,0)</f>
        <v>2.5</v>
      </c>
      <c r="L175" s="8">
        <f>_xlfn.XLOOKUP(orders!D175,products!$A$1:$A$49,products!$E$1:$E$49,"",0)</f>
        <v>22.884999999999998</v>
      </c>
      <c r="M175" s="10">
        <f>(orders!E175*orders!L175)</f>
        <v>91.539999999999992</v>
      </c>
      <c r="N175" t="str">
        <f t="shared" si="4"/>
        <v>Robusta</v>
      </c>
      <c r="O175" t="str">
        <f t="shared" si="5"/>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t="str">
        <f>_xlfn.XLOOKUP(C176,customers!$A$1:$A$1001,customers!$G$1:$G$1001,,0)</f>
        <v>United States</v>
      </c>
      <c r="I176" t="str">
        <f>IF(_xlfn.XLOOKUP(orders!D176,products!$A$1:$A$49,products!$B$1:$B$49,,0)=0,"",_xlfn.XLOOKUP(orders!D176,products!$A$1:$A$49,products!$B$1:$B$49,,0))</f>
        <v>Exc</v>
      </c>
      <c r="J176" t="str">
        <f>_xlfn.XLOOKUP(D176,products!$A$1:$A$49,products!$C$1:$C$49,,0)</f>
        <v>L</v>
      </c>
      <c r="K176" s="6">
        <f>_xlfn.XLOOKUP(orders!D176,products!$A$1:$A$49,products!$D$1:$D$49,0)</f>
        <v>2.5</v>
      </c>
      <c r="L176" s="8">
        <f>_xlfn.XLOOKUP(orders!D176,products!$A$1:$A$49,products!$E$1:$E$49,"",0)</f>
        <v>34.154999999999994</v>
      </c>
      <c r="M176" s="10">
        <f>(orders!E176*orders!L176)</f>
        <v>204.92999999999995</v>
      </c>
      <c r="N176" t="str">
        <f t="shared" si="4"/>
        <v>Excelsa</v>
      </c>
      <c r="O176" t="str">
        <f t="shared" si="5"/>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t="str">
        <f>_xlfn.XLOOKUP(C177,customers!$A$1:$A$1001,customers!$G$1:$G$1001,,0)</f>
        <v>United States</v>
      </c>
      <c r="I177" t="str">
        <f>IF(_xlfn.XLOOKUP(orders!D177,products!$A$1:$A$49,products!$B$1:$B$49,,0)=0,"",_xlfn.XLOOKUP(orders!D177,products!$A$1:$A$49,products!$B$1:$B$49,,0))</f>
        <v>Exc</v>
      </c>
      <c r="J177" t="str">
        <f>_xlfn.XLOOKUP(D177,products!$A$1:$A$49,products!$C$1:$C$49,,0)</f>
        <v>M</v>
      </c>
      <c r="K177" s="6">
        <f>_xlfn.XLOOKUP(orders!D177,products!$A$1:$A$49,products!$D$1:$D$49,0)</f>
        <v>2.5</v>
      </c>
      <c r="L177" s="8">
        <f>_xlfn.XLOOKUP(orders!D177,products!$A$1:$A$49,products!$E$1:$E$49,"",0)</f>
        <v>31.624999999999996</v>
      </c>
      <c r="M177" s="10">
        <f>(orders!E177*orders!L177)</f>
        <v>63.249999999999993</v>
      </c>
      <c r="N177" t="str">
        <f t="shared" si="4"/>
        <v>Excelsa</v>
      </c>
      <c r="O177" t="str">
        <f t="shared" si="5"/>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t="str">
        <f>_xlfn.XLOOKUP(C178,customers!$A$1:$A$1001,customers!$G$1:$G$1001,,0)</f>
        <v>United States</v>
      </c>
      <c r="I178" t="str">
        <f>IF(_xlfn.XLOOKUP(orders!D178,products!$A$1:$A$49,products!$B$1:$B$49,,0)=0,"",_xlfn.XLOOKUP(orders!D178,products!$A$1:$A$49,products!$B$1:$B$49,,0))</f>
        <v>Exc</v>
      </c>
      <c r="J178" t="str">
        <f>_xlfn.XLOOKUP(D178,products!$A$1:$A$49,products!$C$1:$C$49,,0)</f>
        <v>L</v>
      </c>
      <c r="K178" s="6">
        <f>_xlfn.XLOOKUP(orders!D178,products!$A$1:$A$49,products!$D$1:$D$49,0)</f>
        <v>2.5</v>
      </c>
      <c r="L178" s="8">
        <f>_xlfn.XLOOKUP(orders!D178,products!$A$1:$A$49,products!$E$1:$E$49,"",0)</f>
        <v>34.154999999999994</v>
      </c>
      <c r="M178" s="10">
        <f>(orders!E178*orders!L178)</f>
        <v>34.154999999999994</v>
      </c>
      <c r="N178" t="str">
        <f t="shared" si="4"/>
        <v>Excelsa</v>
      </c>
      <c r="O178" t="str">
        <f t="shared" si="5"/>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t="str">
        <f>_xlfn.XLOOKUP(C179,customers!$A$1:$A$1001,customers!$G$1:$G$1001,,0)</f>
        <v>United States</v>
      </c>
      <c r="I179" t="str">
        <f>IF(_xlfn.XLOOKUP(orders!D179,products!$A$1:$A$49,products!$B$1:$B$49,,0)=0,"",_xlfn.XLOOKUP(orders!D179,products!$A$1:$A$49,products!$B$1:$B$49,,0))</f>
        <v>Rob</v>
      </c>
      <c r="J179" t="str">
        <f>_xlfn.XLOOKUP(D179,products!$A$1:$A$49,products!$C$1:$C$49,,0)</f>
        <v>L</v>
      </c>
      <c r="K179" s="6">
        <f>_xlfn.XLOOKUP(orders!D179,products!$A$1:$A$49,products!$D$1:$D$49,0)</f>
        <v>2.5</v>
      </c>
      <c r="L179" s="8">
        <f>_xlfn.XLOOKUP(orders!D179,products!$A$1:$A$49,products!$E$1:$E$49,"",0)</f>
        <v>27.484999999999996</v>
      </c>
      <c r="M179" s="10">
        <f>(orders!E179*orders!L179)</f>
        <v>109.93999999999998</v>
      </c>
      <c r="N179" t="str">
        <f t="shared" si="4"/>
        <v>Robusta</v>
      </c>
      <c r="O179" t="str">
        <f t="shared" si="5"/>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t="str">
        <f>_xlfn.XLOOKUP(C180,customers!$A$1:$A$1001,customers!$G$1:$G$1001,,0)</f>
        <v>United States</v>
      </c>
      <c r="I180" t="str">
        <f>IF(_xlfn.XLOOKUP(orders!D180,products!$A$1:$A$49,products!$B$1:$B$49,,0)=0,"",_xlfn.XLOOKUP(orders!D180,products!$A$1:$A$49,products!$B$1:$B$49,,0))</f>
        <v>Ara</v>
      </c>
      <c r="J180" t="str">
        <f>_xlfn.XLOOKUP(D180,products!$A$1:$A$49,products!$C$1:$C$49,,0)</f>
        <v>L</v>
      </c>
      <c r="K180" s="6">
        <f>_xlfn.XLOOKUP(orders!D180,products!$A$1:$A$49,products!$D$1:$D$49,0)</f>
        <v>1</v>
      </c>
      <c r="L180" s="8">
        <f>_xlfn.XLOOKUP(orders!D180,products!$A$1:$A$49,products!$E$1:$E$49,"",0)</f>
        <v>12.95</v>
      </c>
      <c r="M180" s="10">
        <f>(orders!E180*orders!L180)</f>
        <v>25.9</v>
      </c>
      <c r="N180" t="str">
        <f t="shared" si="4"/>
        <v>Arabica</v>
      </c>
      <c r="O180" t="str">
        <f t="shared" si="5"/>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t="str">
        <f>_xlfn.XLOOKUP(C181,customers!$A$1:$A$1001,customers!$G$1:$G$1001,,0)</f>
        <v>Ireland</v>
      </c>
      <c r="I181" t="str">
        <f>IF(_xlfn.XLOOKUP(orders!D181,products!$A$1:$A$49,products!$B$1:$B$49,,0)=0,"",_xlfn.XLOOKUP(orders!D181,products!$A$1:$A$49,products!$B$1:$B$49,,0))</f>
        <v>Ara</v>
      </c>
      <c r="J181" t="str">
        <f>_xlfn.XLOOKUP(D181,products!$A$1:$A$49,products!$C$1:$C$49,,0)</f>
        <v>D</v>
      </c>
      <c r="K181" s="6">
        <f>_xlfn.XLOOKUP(orders!D181,products!$A$1:$A$49,products!$D$1:$D$49,0)</f>
        <v>0.2</v>
      </c>
      <c r="L181" s="8">
        <f>_xlfn.XLOOKUP(orders!D181,products!$A$1:$A$49,products!$E$1:$E$49,"",0)</f>
        <v>2.9849999999999999</v>
      </c>
      <c r="M181" s="10">
        <f>(orders!E181*orders!L181)</f>
        <v>2.9849999999999999</v>
      </c>
      <c r="N181" t="str">
        <f t="shared" si="4"/>
        <v>Arabica</v>
      </c>
      <c r="O181" t="str">
        <f t="shared" si="5"/>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t="str">
        <f>_xlfn.XLOOKUP(C182,customers!$A$1:$A$1001,customers!$G$1:$G$1001,,0)</f>
        <v>United States</v>
      </c>
      <c r="I182" t="str">
        <f>IF(_xlfn.XLOOKUP(orders!D182,products!$A$1:$A$49,products!$B$1:$B$49,,0)=0,"",_xlfn.XLOOKUP(orders!D182,products!$A$1:$A$49,products!$B$1:$B$49,,0))</f>
        <v>Exc</v>
      </c>
      <c r="J182" t="str">
        <f>_xlfn.XLOOKUP(D182,products!$A$1:$A$49,products!$C$1:$C$49,,0)</f>
        <v>L</v>
      </c>
      <c r="K182" s="6">
        <f>_xlfn.XLOOKUP(orders!D182,products!$A$1:$A$49,products!$D$1:$D$49,0)</f>
        <v>0.2</v>
      </c>
      <c r="L182" s="8">
        <f>_xlfn.XLOOKUP(orders!D182,products!$A$1:$A$49,products!$E$1:$E$49,"",0)</f>
        <v>4.4550000000000001</v>
      </c>
      <c r="M182" s="10">
        <f>(orders!E182*orders!L182)</f>
        <v>22.274999999999999</v>
      </c>
      <c r="N182" t="str">
        <f t="shared" si="4"/>
        <v>Excelsa</v>
      </c>
      <c r="O182" t="str">
        <f t="shared" si="5"/>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t="str">
        <f>_xlfn.XLOOKUP(C183,customers!$A$1:$A$1001,customers!$G$1:$G$1001,,0)</f>
        <v>United States</v>
      </c>
      <c r="I183" t="str">
        <f>IF(_xlfn.XLOOKUP(orders!D183,products!$A$1:$A$49,products!$B$1:$B$49,,0)=0,"",_xlfn.XLOOKUP(orders!D183,products!$A$1:$A$49,products!$B$1:$B$49,,0))</f>
        <v>Ara</v>
      </c>
      <c r="J183" t="str">
        <f>_xlfn.XLOOKUP(D183,products!$A$1:$A$49,products!$C$1:$C$49,,0)</f>
        <v>D</v>
      </c>
      <c r="K183" s="6">
        <f>_xlfn.XLOOKUP(orders!D183,products!$A$1:$A$49,products!$D$1:$D$49,0)</f>
        <v>0.5</v>
      </c>
      <c r="L183" s="8">
        <f>_xlfn.XLOOKUP(orders!D183,products!$A$1:$A$49,products!$E$1:$E$49,"",0)</f>
        <v>5.97</v>
      </c>
      <c r="M183" s="10">
        <f>(orders!E183*orders!L183)</f>
        <v>29.849999999999998</v>
      </c>
      <c r="N183" t="str">
        <f t="shared" si="4"/>
        <v>Arabica</v>
      </c>
      <c r="O183" t="str">
        <f t="shared" si="5"/>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t="str">
        <f>_xlfn.XLOOKUP(C184,customers!$A$1:$A$1001,customers!$G$1:$G$1001,,0)</f>
        <v>United States</v>
      </c>
      <c r="I184" t="str">
        <f>IF(_xlfn.XLOOKUP(orders!D184,products!$A$1:$A$49,products!$B$1:$B$49,,0)=0,"",_xlfn.XLOOKUP(orders!D184,products!$A$1:$A$49,products!$B$1:$B$49,,0))</f>
        <v>Rob</v>
      </c>
      <c r="J184" t="str">
        <f>_xlfn.XLOOKUP(D184,products!$A$1:$A$49,products!$C$1:$C$49,,0)</f>
        <v>D</v>
      </c>
      <c r="K184" s="6">
        <f>_xlfn.XLOOKUP(orders!D184,products!$A$1:$A$49,products!$D$1:$D$49,0)</f>
        <v>0.5</v>
      </c>
      <c r="L184" s="8">
        <f>_xlfn.XLOOKUP(orders!D184,products!$A$1:$A$49,products!$E$1:$E$49,"",0)</f>
        <v>5.3699999999999992</v>
      </c>
      <c r="M184" s="10">
        <f>(orders!E184*orders!L184)</f>
        <v>32.22</v>
      </c>
      <c r="N184" t="str">
        <f t="shared" si="4"/>
        <v>Robusta</v>
      </c>
      <c r="O184" t="str">
        <f t="shared" si="5"/>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t="str">
        <f>_xlfn.XLOOKUP(C185,customers!$A$1:$A$1001,customers!$G$1:$G$1001,,0)</f>
        <v>United States</v>
      </c>
      <c r="I185" t="str">
        <f>IF(_xlfn.XLOOKUP(orders!D185,products!$A$1:$A$49,products!$B$1:$B$49,,0)=0,"",_xlfn.XLOOKUP(orders!D185,products!$A$1:$A$49,products!$B$1:$B$49,,0))</f>
        <v>Exc</v>
      </c>
      <c r="J185" t="str">
        <f>_xlfn.XLOOKUP(D185,products!$A$1:$A$49,products!$C$1:$C$49,,0)</f>
        <v>M</v>
      </c>
      <c r="K185" s="6">
        <f>_xlfn.XLOOKUP(orders!D185,products!$A$1:$A$49,products!$D$1:$D$49,0)</f>
        <v>0.2</v>
      </c>
      <c r="L185" s="8">
        <f>_xlfn.XLOOKUP(orders!D185,products!$A$1:$A$49,products!$E$1:$E$49,"",0)</f>
        <v>4.125</v>
      </c>
      <c r="M185" s="10">
        <f>(orders!E185*orders!L185)</f>
        <v>8.25</v>
      </c>
      <c r="N185" t="str">
        <f t="shared" si="4"/>
        <v>Excelsa</v>
      </c>
      <c r="O185" t="str">
        <f t="shared" si="5"/>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t="str">
        <f>_xlfn.XLOOKUP(C186,customers!$A$1:$A$1001,customers!$G$1:$G$1001,,0)</f>
        <v>United States</v>
      </c>
      <c r="I186" t="str">
        <f>IF(_xlfn.XLOOKUP(orders!D186,products!$A$1:$A$49,products!$B$1:$B$49,,0)=0,"",_xlfn.XLOOKUP(orders!D186,products!$A$1:$A$49,products!$B$1:$B$49,,0))</f>
        <v>Ara</v>
      </c>
      <c r="J186" t="str">
        <f>_xlfn.XLOOKUP(D186,products!$A$1:$A$49,products!$C$1:$C$49,,0)</f>
        <v>L</v>
      </c>
      <c r="K186" s="6">
        <f>_xlfn.XLOOKUP(orders!D186,products!$A$1:$A$49,products!$D$1:$D$49,0)</f>
        <v>0.5</v>
      </c>
      <c r="L186" s="8">
        <f>_xlfn.XLOOKUP(orders!D186,products!$A$1:$A$49,products!$E$1:$E$49,"",0)</f>
        <v>7.77</v>
      </c>
      <c r="M186" s="10">
        <f>(orders!E186*orders!L186)</f>
        <v>31.08</v>
      </c>
      <c r="N186" t="str">
        <f t="shared" si="4"/>
        <v>Arabica</v>
      </c>
      <c r="O186" t="str">
        <f t="shared" si="5"/>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t="str">
        <f>_xlfn.XLOOKUP(C187,customers!$A$1:$A$1001,customers!$G$1:$G$1001,,0)</f>
        <v>United States</v>
      </c>
      <c r="I187" t="str">
        <f>IF(_xlfn.XLOOKUP(orders!D187,products!$A$1:$A$49,products!$B$1:$B$49,,0)=0,"",_xlfn.XLOOKUP(orders!D187,products!$A$1:$A$49,products!$B$1:$B$49,,0))</f>
        <v>Exc</v>
      </c>
      <c r="J187" t="str">
        <f>_xlfn.XLOOKUP(D187,products!$A$1:$A$49,products!$C$1:$C$49,,0)</f>
        <v>D</v>
      </c>
      <c r="K187" s="6">
        <f>_xlfn.XLOOKUP(orders!D187,products!$A$1:$A$49,products!$D$1:$D$49,0)</f>
        <v>0.5</v>
      </c>
      <c r="L187" s="8">
        <f>_xlfn.XLOOKUP(orders!D187,products!$A$1:$A$49,products!$E$1:$E$49,"",0)</f>
        <v>7.29</v>
      </c>
      <c r="M187" s="10">
        <f>(orders!E187*orders!L187)</f>
        <v>36.450000000000003</v>
      </c>
      <c r="N187" t="str">
        <f t="shared" si="4"/>
        <v>Excelsa</v>
      </c>
      <c r="O187" t="str">
        <f t="shared" si="5"/>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t="str">
        <f>_xlfn.XLOOKUP(C188,customers!$A$1:$A$1001,customers!$G$1:$G$1001,,0)</f>
        <v>United States</v>
      </c>
      <c r="I188" t="str">
        <f>IF(_xlfn.XLOOKUP(orders!D188,products!$A$1:$A$49,products!$B$1:$B$49,,0)=0,"",_xlfn.XLOOKUP(orders!D188,products!$A$1:$A$49,products!$B$1:$B$49,,0))</f>
        <v>Rob</v>
      </c>
      <c r="J188" t="str">
        <f>_xlfn.XLOOKUP(D188,products!$A$1:$A$49,products!$C$1:$C$49,,0)</f>
        <v>M</v>
      </c>
      <c r="K188" s="6">
        <f>_xlfn.XLOOKUP(orders!D188,products!$A$1:$A$49,products!$D$1:$D$49,0)</f>
        <v>2.5</v>
      </c>
      <c r="L188" s="8">
        <f>_xlfn.XLOOKUP(orders!D188,products!$A$1:$A$49,products!$E$1:$E$49,"",0)</f>
        <v>22.884999999999998</v>
      </c>
      <c r="M188" s="10">
        <f>(orders!E188*orders!L188)</f>
        <v>68.655000000000001</v>
      </c>
      <c r="N188" t="str">
        <f t="shared" si="4"/>
        <v>Robusta</v>
      </c>
      <c r="O188" t="str">
        <f t="shared" si="5"/>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t="str">
        <f>_xlfn.XLOOKUP(C189,customers!$A$1:$A$1001,customers!$G$1:$G$1001,,0)</f>
        <v>United States</v>
      </c>
      <c r="I189" t="str">
        <f>IF(_xlfn.XLOOKUP(orders!D189,products!$A$1:$A$49,products!$B$1:$B$49,,0)=0,"",_xlfn.XLOOKUP(orders!D189,products!$A$1:$A$49,products!$B$1:$B$49,,0))</f>
        <v>Lib</v>
      </c>
      <c r="J189" t="str">
        <f>_xlfn.XLOOKUP(D189,products!$A$1:$A$49,products!$C$1:$C$49,,0)</f>
        <v>M</v>
      </c>
      <c r="K189" s="6">
        <f>_xlfn.XLOOKUP(orders!D189,products!$A$1:$A$49,products!$D$1:$D$49,0)</f>
        <v>0.5</v>
      </c>
      <c r="L189" s="8">
        <f>_xlfn.XLOOKUP(orders!D189,products!$A$1:$A$49,products!$E$1:$E$49,"",0)</f>
        <v>8.73</v>
      </c>
      <c r="M189" s="10">
        <f>(orders!E189*orders!L189)</f>
        <v>43.650000000000006</v>
      </c>
      <c r="N189" t="str">
        <f t="shared" si="4"/>
        <v>Liberca</v>
      </c>
      <c r="O189" t="str">
        <f t="shared" si="5"/>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t="str">
        <f>_xlfn.XLOOKUP(C190,customers!$A$1:$A$1001,customers!$G$1:$G$1001,,0)</f>
        <v>United States</v>
      </c>
      <c r="I190" t="str">
        <f>IF(_xlfn.XLOOKUP(orders!D190,products!$A$1:$A$49,products!$B$1:$B$49,,0)=0,"",_xlfn.XLOOKUP(orders!D190,products!$A$1:$A$49,products!$B$1:$B$49,,0))</f>
        <v>Exc</v>
      </c>
      <c r="J190" t="str">
        <f>_xlfn.XLOOKUP(D190,products!$A$1:$A$49,products!$C$1:$C$49,,0)</f>
        <v>L</v>
      </c>
      <c r="K190" s="6">
        <f>_xlfn.XLOOKUP(orders!D190,products!$A$1:$A$49,products!$D$1:$D$49,0)</f>
        <v>0.2</v>
      </c>
      <c r="L190" s="8">
        <f>_xlfn.XLOOKUP(orders!D190,products!$A$1:$A$49,products!$E$1:$E$49,"",0)</f>
        <v>4.4550000000000001</v>
      </c>
      <c r="M190" s="10">
        <f>(orders!E190*orders!L190)</f>
        <v>4.4550000000000001</v>
      </c>
      <c r="N190" t="str">
        <f t="shared" si="4"/>
        <v>Excelsa</v>
      </c>
      <c r="O190" t="str">
        <f t="shared" si="5"/>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t="str">
        <f>_xlfn.XLOOKUP(C191,customers!$A$1:$A$1001,customers!$G$1:$G$1001,,0)</f>
        <v>United States</v>
      </c>
      <c r="I191" t="str">
        <f>IF(_xlfn.XLOOKUP(orders!D191,products!$A$1:$A$49,products!$B$1:$B$49,,0)=0,"",_xlfn.XLOOKUP(orders!D191,products!$A$1:$A$49,products!$B$1:$B$49,,0))</f>
        <v>Lib</v>
      </c>
      <c r="J191" t="str">
        <f>_xlfn.XLOOKUP(D191,products!$A$1:$A$49,products!$C$1:$C$49,,0)</f>
        <v>M</v>
      </c>
      <c r="K191" s="6">
        <f>_xlfn.XLOOKUP(orders!D191,products!$A$1:$A$49,products!$D$1:$D$49,0)</f>
        <v>1</v>
      </c>
      <c r="L191" s="8">
        <f>_xlfn.XLOOKUP(orders!D191,products!$A$1:$A$49,products!$E$1:$E$49,"",0)</f>
        <v>14.55</v>
      </c>
      <c r="M191" s="10">
        <f>(orders!E191*orders!L191)</f>
        <v>43.650000000000006</v>
      </c>
      <c r="N191" t="str">
        <f t="shared" si="4"/>
        <v>Liberca</v>
      </c>
      <c r="O191" t="str">
        <f t="shared" si="5"/>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t="str">
        <f>_xlfn.XLOOKUP(C192,customers!$A$1:$A$1001,customers!$G$1:$G$1001,,0)</f>
        <v>United States</v>
      </c>
      <c r="I192" t="str">
        <f>IF(_xlfn.XLOOKUP(orders!D192,products!$A$1:$A$49,products!$B$1:$B$49,,0)=0,"",_xlfn.XLOOKUP(orders!D192,products!$A$1:$A$49,products!$B$1:$B$49,,0))</f>
        <v>Lib</v>
      </c>
      <c r="J192" t="str">
        <f>_xlfn.XLOOKUP(D192,products!$A$1:$A$49,products!$C$1:$C$49,,0)</f>
        <v>M</v>
      </c>
      <c r="K192" s="6">
        <f>_xlfn.XLOOKUP(orders!D192,products!$A$1:$A$49,products!$D$1:$D$49,0)</f>
        <v>2.5</v>
      </c>
      <c r="L192" s="8">
        <f>_xlfn.XLOOKUP(orders!D192,products!$A$1:$A$49,products!$E$1:$E$49,"",0)</f>
        <v>33.464999999999996</v>
      </c>
      <c r="M192" s="10">
        <f>(orders!E192*orders!L192)</f>
        <v>33.464999999999996</v>
      </c>
      <c r="N192" t="str">
        <f t="shared" si="4"/>
        <v>Liberca</v>
      </c>
      <c r="O192" t="str">
        <f t="shared" si="5"/>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t="str">
        <f>_xlfn.XLOOKUP(C193,customers!$A$1:$A$1001,customers!$G$1:$G$1001,,0)</f>
        <v>United States</v>
      </c>
      <c r="I193" t="str">
        <f>IF(_xlfn.XLOOKUP(orders!D193,products!$A$1:$A$49,products!$B$1:$B$49,,0)=0,"",_xlfn.XLOOKUP(orders!D193,products!$A$1:$A$49,products!$B$1:$B$49,,0))</f>
        <v>Lib</v>
      </c>
      <c r="J193" t="str">
        <f>_xlfn.XLOOKUP(D193,products!$A$1:$A$49,products!$C$1:$C$49,,0)</f>
        <v>D</v>
      </c>
      <c r="K193" s="6">
        <f>_xlfn.XLOOKUP(orders!D193,products!$A$1:$A$49,products!$D$1:$D$49,0)</f>
        <v>0.2</v>
      </c>
      <c r="L193" s="8">
        <f>_xlfn.XLOOKUP(orders!D193,products!$A$1:$A$49,products!$E$1:$E$49,"",0)</f>
        <v>3.8849999999999998</v>
      </c>
      <c r="M193" s="10">
        <f>(orders!E193*orders!L193)</f>
        <v>19.424999999999997</v>
      </c>
      <c r="N193" t="str">
        <f t="shared" si="4"/>
        <v>Liberca</v>
      </c>
      <c r="O193" t="str">
        <f t="shared" si="5"/>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t="str">
        <f>_xlfn.XLOOKUP(C194,customers!$A$1:$A$1001,customers!$G$1:$G$1001,,0)</f>
        <v>Ireland</v>
      </c>
      <c r="I194" t="str">
        <f>IF(_xlfn.XLOOKUP(orders!D194,products!$A$1:$A$49,products!$B$1:$B$49,,0)=0,"",_xlfn.XLOOKUP(orders!D194,products!$A$1:$A$49,products!$B$1:$B$49,,0))</f>
        <v>Exc</v>
      </c>
      <c r="J194" t="str">
        <f>_xlfn.XLOOKUP(D194,products!$A$1:$A$49,products!$C$1:$C$49,,0)</f>
        <v>D</v>
      </c>
      <c r="K194" s="6">
        <f>_xlfn.XLOOKUP(orders!D194,products!$A$1:$A$49,products!$D$1:$D$49,0)</f>
        <v>1</v>
      </c>
      <c r="L194" s="8">
        <f>_xlfn.XLOOKUP(orders!D194,products!$A$1:$A$49,products!$E$1:$E$49,"",0)</f>
        <v>12.15</v>
      </c>
      <c r="M194" s="10">
        <f>(orders!E194*orders!L194)</f>
        <v>72.900000000000006</v>
      </c>
      <c r="N194" t="str">
        <f t="shared" si="4"/>
        <v>Excelsa</v>
      </c>
      <c r="O194" t="str">
        <f t="shared" si="5"/>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t="str">
        <f>_xlfn.XLOOKUP(C195,customers!$A$1:$A$1001,customers!$G$1:$G$1001,,0)</f>
        <v>United States</v>
      </c>
      <c r="I195" t="str">
        <f>IF(_xlfn.XLOOKUP(orders!D195,products!$A$1:$A$49,products!$B$1:$B$49,,0)=0,"",_xlfn.XLOOKUP(orders!D195,products!$A$1:$A$49,products!$B$1:$B$49,,0))</f>
        <v>Exc</v>
      </c>
      <c r="J195" t="str">
        <f>_xlfn.XLOOKUP(D195,products!$A$1:$A$49,products!$C$1:$C$49,,0)</f>
        <v>L</v>
      </c>
      <c r="K195" s="6">
        <f>_xlfn.XLOOKUP(orders!D195,products!$A$1:$A$49,products!$D$1:$D$49,0)</f>
        <v>1</v>
      </c>
      <c r="L195" s="8">
        <f>_xlfn.XLOOKUP(orders!D195,products!$A$1:$A$49,products!$E$1:$E$49,"",0)</f>
        <v>14.85</v>
      </c>
      <c r="M195" s="10">
        <f>(orders!E195*orders!L195)</f>
        <v>44.55</v>
      </c>
      <c r="N195" t="str">
        <f t="shared" ref="N195:N258" si="6">IF(I195="Rob","Robusta",IF(I195="Exc","Excelsa",IF(I195="Ara","Arabica",IF(I195="Lib","Liberca",""))))</f>
        <v>Excelsa</v>
      </c>
      <c r="O195" t="str">
        <f t="shared" ref="O195:O258" si="7">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t="str">
        <f>_xlfn.XLOOKUP(C196,customers!$A$1:$A$1001,customers!$G$1:$G$1001,,0)</f>
        <v>United States</v>
      </c>
      <c r="I196" t="str">
        <f>IF(_xlfn.XLOOKUP(orders!D196,products!$A$1:$A$49,products!$B$1:$B$49,,0)=0,"",_xlfn.XLOOKUP(orders!D196,products!$A$1:$A$49,products!$B$1:$B$49,,0))</f>
        <v>Exc</v>
      </c>
      <c r="J196" t="str">
        <f>_xlfn.XLOOKUP(D196,products!$A$1:$A$49,products!$C$1:$C$49,,0)</f>
        <v>D</v>
      </c>
      <c r="K196" s="6">
        <f>_xlfn.XLOOKUP(orders!D196,products!$A$1:$A$49,products!$D$1:$D$49,0)</f>
        <v>0.5</v>
      </c>
      <c r="L196" s="8">
        <f>_xlfn.XLOOKUP(orders!D196,products!$A$1:$A$49,products!$E$1:$E$49,"",0)</f>
        <v>7.29</v>
      </c>
      <c r="M196" s="10">
        <f>(orders!E196*orders!L196)</f>
        <v>36.450000000000003</v>
      </c>
      <c r="N196" t="str">
        <f t="shared" si="6"/>
        <v>Excelsa</v>
      </c>
      <c r="O196" t="str">
        <f t="shared" si="7"/>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t="str">
        <f>_xlfn.XLOOKUP(C197,customers!$A$1:$A$1001,customers!$G$1:$G$1001,,0)</f>
        <v>United States</v>
      </c>
      <c r="I197" t="str">
        <f>IF(_xlfn.XLOOKUP(orders!D197,products!$A$1:$A$49,products!$B$1:$B$49,,0)=0,"",_xlfn.XLOOKUP(orders!D197,products!$A$1:$A$49,products!$B$1:$B$49,,0))</f>
        <v>Ara</v>
      </c>
      <c r="J197" t="str">
        <f>_xlfn.XLOOKUP(D197,products!$A$1:$A$49,products!$C$1:$C$49,,0)</f>
        <v>L</v>
      </c>
      <c r="K197" s="6">
        <f>_xlfn.XLOOKUP(orders!D197,products!$A$1:$A$49,products!$D$1:$D$49,0)</f>
        <v>1</v>
      </c>
      <c r="L197" s="8">
        <f>_xlfn.XLOOKUP(orders!D197,products!$A$1:$A$49,products!$E$1:$E$49,"",0)</f>
        <v>12.95</v>
      </c>
      <c r="M197" s="10">
        <f>(orders!E197*orders!L197)</f>
        <v>38.849999999999994</v>
      </c>
      <c r="N197" t="str">
        <f t="shared" si="6"/>
        <v>Arabica</v>
      </c>
      <c r="O197" t="str">
        <f t="shared" si="7"/>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t="str">
        <f>_xlfn.XLOOKUP(C198,customers!$A$1:$A$1001,customers!$G$1:$G$1001,,0)</f>
        <v>United States</v>
      </c>
      <c r="I198" t="str">
        <f>IF(_xlfn.XLOOKUP(orders!D198,products!$A$1:$A$49,products!$B$1:$B$49,,0)=0,"",_xlfn.XLOOKUP(orders!D198,products!$A$1:$A$49,products!$B$1:$B$49,,0))</f>
        <v>Exc</v>
      </c>
      <c r="J198" t="str">
        <f>_xlfn.XLOOKUP(D198,products!$A$1:$A$49,products!$C$1:$C$49,,0)</f>
        <v>L</v>
      </c>
      <c r="K198" s="6">
        <f>_xlfn.XLOOKUP(orders!D198,products!$A$1:$A$49,products!$D$1:$D$49,0)</f>
        <v>0.5</v>
      </c>
      <c r="L198" s="8">
        <f>_xlfn.XLOOKUP(orders!D198,products!$A$1:$A$49,products!$E$1:$E$49,"",0)</f>
        <v>8.91</v>
      </c>
      <c r="M198" s="10">
        <f>(orders!E198*orders!L198)</f>
        <v>53.46</v>
      </c>
      <c r="N198" t="str">
        <f t="shared" si="6"/>
        <v>Excelsa</v>
      </c>
      <c r="O198" t="str">
        <f t="shared" si="7"/>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t="str">
        <f>_xlfn.XLOOKUP(C199,customers!$A$1:$A$1001,customers!$G$1:$G$1001,,0)</f>
        <v>United States</v>
      </c>
      <c r="I199" t="str">
        <f>IF(_xlfn.XLOOKUP(orders!D199,products!$A$1:$A$49,products!$B$1:$B$49,,0)=0,"",_xlfn.XLOOKUP(orders!D199,products!$A$1:$A$49,products!$B$1:$B$49,,0))</f>
        <v>Lib</v>
      </c>
      <c r="J199" t="str">
        <f>_xlfn.XLOOKUP(D199,products!$A$1:$A$49,products!$C$1:$C$49,,0)</f>
        <v>D</v>
      </c>
      <c r="K199" s="6">
        <f>_xlfn.XLOOKUP(orders!D199,products!$A$1:$A$49,products!$D$1:$D$49,0)</f>
        <v>2.5</v>
      </c>
      <c r="L199" s="8">
        <f>_xlfn.XLOOKUP(orders!D199,products!$A$1:$A$49,products!$E$1:$E$49,"",0)</f>
        <v>29.784999999999997</v>
      </c>
      <c r="M199" s="10">
        <f>(orders!E199*orders!L199)</f>
        <v>59.569999999999993</v>
      </c>
      <c r="N199" t="str">
        <f t="shared" si="6"/>
        <v>Liberca</v>
      </c>
      <c r="O199" t="str">
        <f t="shared" si="7"/>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t="str">
        <f>_xlfn.XLOOKUP(C200,customers!$A$1:$A$1001,customers!$G$1:$G$1001,,0)</f>
        <v>United States</v>
      </c>
      <c r="I200" t="str">
        <f>IF(_xlfn.XLOOKUP(orders!D200,products!$A$1:$A$49,products!$B$1:$B$49,,0)=0,"",_xlfn.XLOOKUP(orders!D200,products!$A$1:$A$49,products!$B$1:$B$49,,0))</f>
        <v>Lib</v>
      </c>
      <c r="J200" t="str">
        <f>_xlfn.XLOOKUP(D200,products!$A$1:$A$49,products!$C$1:$C$49,,0)</f>
        <v>D</v>
      </c>
      <c r="K200" s="6">
        <f>_xlfn.XLOOKUP(orders!D200,products!$A$1:$A$49,products!$D$1:$D$49,0)</f>
        <v>2.5</v>
      </c>
      <c r="L200" s="8">
        <f>_xlfn.XLOOKUP(orders!D200,products!$A$1:$A$49,products!$E$1:$E$49,"",0)</f>
        <v>29.784999999999997</v>
      </c>
      <c r="M200" s="10">
        <f>(orders!E200*orders!L200)</f>
        <v>89.35499999999999</v>
      </c>
      <c r="N200" t="str">
        <f t="shared" si="6"/>
        <v>Liberca</v>
      </c>
      <c r="O200" t="str">
        <f t="shared" si="7"/>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t="str">
        <f>_xlfn.XLOOKUP(C201,customers!$A$1:$A$1001,customers!$G$1:$G$1001,,0)</f>
        <v>United States</v>
      </c>
      <c r="I201" t="str">
        <f>IF(_xlfn.XLOOKUP(orders!D201,products!$A$1:$A$49,products!$B$1:$B$49,,0)=0,"",_xlfn.XLOOKUP(orders!D201,products!$A$1:$A$49,products!$B$1:$B$49,,0))</f>
        <v>Lib</v>
      </c>
      <c r="J201" t="str">
        <f>_xlfn.XLOOKUP(D201,products!$A$1:$A$49,products!$C$1:$C$49,,0)</f>
        <v>L</v>
      </c>
      <c r="K201" s="6">
        <f>_xlfn.XLOOKUP(orders!D201,products!$A$1:$A$49,products!$D$1:$D$49,0)</f>
        <v>0.5</v>
      </c>
      <c r="L201" s="8">
        <f>_xlfn.XLOOKUP(orders!D201,products!$A$1:$A$49,products!$E$1:$E$49,"",0)</f>
        <v>9.51</v>
      </c>
      <c r="M201" s="10">
        <f>(orders!E201*orders!L201)</f>
        <v>38.04</v>
      </c>
      <c r="N201" t="str">
        <f t="shared" si="6"/>
        <v>Liberca</v>
      </c>
      <c r="O201" t="str">
        <f t="shared" si="7"/>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t="str">
        <f>_xlfn.XLOOKUP(C202,customers!$A$1:$A$1001,customers!$G$1:$G$1001,,0)</f>
        <v>United States</v>
      </c>
      <c r="I202" t="str">
        <f>IF(_xlfn.XLOOKUP(orders!D202,products!$A$1:$A$49,products!$B$1:$B$49,,0)=0,"",_xlfn.XLOOKUP(orders!D202,products!$A$1:$A$49,products!$B$1:$B$49,,0))</f>
        <v>Exc</v>
      </c>
      <c r="J202" t="str">
        <f>_xlfn.XLOOKUP(D202,products!$A$1:$A$49,products!$C$1:$C$49,,0)</f>
        <v>M</v>
      </c>
      <c r="K202" s="6">
        <f>_xlfn.XLOOKUP(orders!D202,products!$A$1:$A$49,products!$D$1:$D$49,0)</f>
        <v>1</v>
      </c>
      <c r="L202" s="8">
        <f>_xlfn.XLOOKUP(orders!D202,products!$A$1:$A$49,products!$E$1:$E$49,"",0)</f>
        <v>13.75</v>
      </c>
      <c r="M202" s="10">
        <f>(orders!E202*orders!L202)</f>
        <v>41.25</v>
      </c>
      <c r="N202" t="str">
        <f t="shared" si="6"/>
        <v>Excelsa</v>
      </c>
      <c r="O202" t="str">
        <f t="shared" si="7"/>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t="str">
        <f>_xlfn.XLOOKUP(C203,customers!$A$1:$A$1001,customers!$G$1:$G$1001,,0)</f>
        <v>United States</v>
      </c>
      <c r="I203" t="str">
        <f>IF(_xlfn.XLOOKUP(orders!D203,products!$A$1:$A$49,products!$B$1:$B$49,,0)=0,"",_xlfn.XLOOKUP(orders!D203,products!$A$1:$A$49,products!$B$1:$B$49,,0))</f>
        <v>Lib</v>
      </c>
      <c r="J203" t="str">
        <f>_xlfn.XLOOKUP(D203,products!$A$1:$A$49,products!$C$1:$C$49,,0)</f>
        <v>L</v>
      </c>
      <c r="K203" s="6">
        <f>_xlfn.XLOOKUP(orders!D203,products!$A$1:$A$49,products!$D$1:$D$49,0)</f>
        <v>0.5</v>
      </c>
      <c r="L203" s="8">
        <f>_xlfn.XLOOKUP(orders!D203,products!$A$1:$A$49,products!$E$1:$E$49,"",0)</f>
        <v>9.51</v>
      </c>
      <c r="M203" s="10">
        <f>(orders!E203*orders!L203)</f>
        <v>57.06</v>
      </c>
      <c r="N203" t="str">
        <f t="shared" si="6"/>
        <v>Liberca</v>
      </c>
      <c r="O203" t="str">
        <f t="shared" si="7"/>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t="str">
        <f>_xlfn.XLOOKUP(C204,customers!$A$1:$A$1001,customers!$G$1:$G$1001,,0)</f>
        <v>United States</v>
      </c>
      <c r="I204" t="str">
        <f>IF(_xlfn.XLOOKUP(orders!D204,products!$A$1:$A$49,products!$B$1:$B$49,,0)=0,"",_xlfn.XLOOKUP(orders!D204,products!$A$1:$A$49,products!$B$1:$B$49,,0))</f>
        <v>Lib</v>
      </c>
      <c r="J204" t="str">
        <f>_xlfn.XLOOKUP(D204,products!$A$1:$A$49,products!$C$1:$C$49,,0)</f>
        <v>D</v>
      </c>
      <c r="K204" s="6">
        <f>_xlfn.XLOOKUP(orders!D204,products!$A$1:$A$49,products!$D$1:$D$49,0)</f>
        <v>2.5</v>
      </c>
      <c r="L204" s="8">
        <f>_xlfn.XLOOKUP(orders!D204,products!$A$1:$A$49,products!$E$1:$E$49,"",0)</f>
        <v>29.784999999999997</v>
      </c>
      <c r="M204" s="10">
        <f>(orders!E204*orders!L204)</f>
        <v>178.70999999999998</v>
      </c>
      <c r="N204" t="str">
        <f t="shared" si="6"/>
        <v>Liberca</v>
      </c>
      <c r="O204" t="str">
        <f t="shared" si="7"/>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t="str">
        <f>_xlfn.XLOOKUP(C205,customers!$A$1:$A$1001,customers!$G$1:$G$1001,,0)</f>
        <v>United States</v>
      </c>
      <c r="I205" t="str">
        <f>IF(_xlfn.XLOOKUP(orders!D205,products!$A$1:$A$49,products!$B$1:$B$49,,0)=0,"",_xlfn.XLOOKUP(orders!D205,products!$A$1:$A$49,products!$B$1:$B$49,,0))</f>
        <v>Lib</v>
      </c>
      <c r="J205" t="str">
        <f>_xlfn.XLOOKUP(D205,products!$A$1:$A$49,products!$C$1:$C$49,,0)</f>
        <v>L</v>
      </c>
      <c r="K205" s="6">
        <f>_xlfn.XLOOKUP(orders!D205,products!$A$1:$A$49,products!$D$1:$D$49,0)</f>
        <v>0.2</v>
      </c>
      <c r="L205" s="8">
        <f>_xlfn.XLOOKUP(orders!D205,products!$A$1:$A$49,products!$E$1:$E$49,"",0)</f>
        <v>4.7549999999999999</v>
      </c>
      <c r="M205" s="10">
        <f>(orders!E205*orders!L205)</f>
        <v>4.7549999999999999</v>
      </c>
      <c r="N205" t="str">
        <f t="shared" si="6"/>
        <v>Liberca</v>
      </c>
      <c r="O205" t="str">
        <f t="shared" si="7"/>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t="str">
        <f>_xlfn.XLOOKUP(C206,customers!$A$1:$A$1001,customers!$G$1:$G$1001,,0)</f>
        <v>United States</v>
      </c>
      <c r="I206" t="str">
        <f>IF(_xlfn.XLOOKUP(orders!D206,products!$A$1:$A$49,products!$B$1:$B$49,,0)=0,"",_xlfn.XLOOKUP(orders!D206,products!$A$1:$A$49,products!$B$1:$B$49,,0))</f>
        <v>Exc</v>
      </c>
      <c r="J206" t="str">
        <f>_xlfn.XLOOKUP(D206,products!$A$1:$A$49,products!$C$1:$C$49,,0)</f>
        <v>M</v>
      </c>
      <c r="K206" s="6">
        <f>_xlfn.XLOOKUP(orders!D206,products!$A$1:$A$49,products!$D$1:$D$49,0)</f>
        <v>1</v>
      </c>
      <c r="L206" s="8">
        <f>_xlfn.XLOOKUP(orders!D206,products!$A$1:$A$49,products!$E$1:$E$49,"",0)</f>
        <v>13.75</v>
      </c>
      <c r="M206" s="10">
        <f>(orders!E206*orders!L206)</f>
        <v>82.5</v>
      </c>
      <c r="N206" t="str">
        <f t="shared" si="6"/>
        <v>Excelsa</v>
      </c>
      <c r="O206" t="str">
        <f t="shared" si="7"/>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t="str">
        <f>_xlfn.XLOOKUP(C207,customers!$A$1:$A$1001,customers!$G$1:$G$1001,,0)</f>
        <v>United States</v>
      </c>
      <c r="I207" t="str">
        <f>IF(_xlfn.XLOOKUP(orders!D207,products!$A$1:$A$49,products!$B$1:$B$49,,0)=0,"",_xlfn.XLOOKUP(orders!D207,products!$A$1:$A$49,products!$B$1:$B$49,,0))</f>
        <v>Rob</v>
      </c>
      <c r="J207" t="str">
        <f>_xlfn.XLOOKUP(D207,products!$A$1:$A$49,products!$C$1:$C$49,,0)</f>
        <v>D</v>
      </c>
      <c r="K207" s="6">
        <f>_xlfn.XLOOKUP(orders!D207,products!$A$1:$A$49,products!$D$1:$D$49,0)</f>
        <v>0.2</v>
      </c>
      <c r="L207" s="8">
        <f>_xlfn.XLOOKUP(orders!D207,products!$A$1:$A$49,products!$E$1:$E$49,"",0)</f>
        <v>2.6849999999999996</v>
      </c>
      <c r="M207" s="10">
        <f>(orders!E207*orders!L207)</f>
        <v>8.0549999999999997</v>
      </c>
      <c r="N207" t="str">
        <f t="shared" si="6"/>
        <v>Robusta</v>
      </c>
      <c r="O207" t="str">
        <f t="shared" si="7"/>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t="str">
        <f>_xlfn.XLOOKUP(C208,customers!$A$1:$A$1001,customers!$G$1:$G$1001,,0)</f>
        <v>United States</v>
      </c>
      <c r="I208" t="str">
        <f>IF(_xlfn.XLOOKUP(orders!D208,products!$A$1:$A$49,products!$B$1:$B$49,,0)=0,"",_xlfn.XLOOKUP(orders!D208,products!$A$1:$A$49,products!$B$1:$B$49,,0))</f>
        <v>Ara</v>
      </c>
      <c r="J208" t="str">
        <f>_xlfn.XLOOKUP(D208,products!$A$1:$A$49,products!$C$1:$C$49,,0)</f>
        <v>M</v>
      </c>
      <c r="K208" s="6">
        <f>_xlfn.XLOOKUP(orders!D208,products!$A$1:$A$49,products!$D$1:$D$49,0)</f>
        <v>1</v>
      </c>
      <c r="L208" s="8">
        <f>_xlfn.XLOOKUP(orders!D208,products!$A$1:$A$49,products!$E$1:$E$49,"",0)</f>
        <v>11.25</v>
      </c>
      <c r="M208" s="10">
        <f>(orders!E208*orders!L208)</f>
        <v>22.5</v>
      </c>
      <c r="N208" t="str">
        <f t="shared" si="6"/>
        <v>Arabica</v>
      </c>
      <c r="O208" t="str">
        <f t="shared" si="7"/>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t="str">
        <f>_xlfn.XLOOKUP(C209,customers!$A$1:$A$1001,customers!$G$1:$G$1001,,0)</f>
        <v>United States</v>
      </c>
      <c r="I209" t="str">
        <f>IF(_xlfn.XLOOKUP(orders!D209,products!$A$1:$A$49,products!$B$1:$B$49,,0)=0,"",_xlfn.XLOOKUP(orders!D209,products!$A$1:$A$49,products!$B$1:$B$49,,0))</f>
        <v>Ara</v>
      </c>
      <c r="J209" t="str">
        <f>_xlfn.XLOOKUP(D209,products!$A$1:$A$49,products!$C$1:$C$49,,0)</f>
        <v>M</v>
      </c>
      <c r="K209" s="6">
        <f>_xlfn.XLOOKUP(orders!D209,products!$A$1:$A$49,products!$D$1:$D$49,0)</f>
        <v>0.5</v>
      </c>
      <c r="L209" s="8">
        <f>_xlfn.XLOOKUP(orders!D209,products!$A$1:$A$49,products!$E$1:$E$49,"",0)</f>
        <v>6.75</v>
      </c>
      <c r="M209" s="10">
        <f>(orders!E209*orders!L209)</f>
        <v>40.5</v>
      </c>
      <c r="N209" t="str">
        <f t="shared" si="6"/>
        <v>Arabica</v>
      </c>
      <c r="O209" t="str">
        <f t="shared" si="7"/>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t="str">
        <f>_xlfn.XLOOKUP(C210,customers!$A$1:$A$1001,customers!$G$1:$G$1001,,0)</f>
        <v>Ireland</v>
      </c>
      <c r="I210" t="str">
        <f>IF(_xlfn.XLOOKUP(orders!D210,products!$A$1:$A$49,products!$B$1:$B$49,,0)=0,"",_xlfn.XLOOKUP(orders!D210,products!$A$1:$A$49,products!$B$1:$B$49,,0))</f>
        <v>Exc</v>
      </c>
      <c r="J210" t="str">
        <f>_xlfn.XLOOKUP(D210,products!$A$1:$A$49,products!$C$1:$C$49,,0)</f>
        <v>D</v>
      </c>
      <c r="K210" s="6">
        <f>_xlfn.XLOOKUP(orders!D210,products!$A$1:$A$49,products!$D$1:$D$49,0)</f>
        <v>0.5</v>
      </c>
      <c r="L210" s="8">
        <f>_xlfn.XLOOKUP(orders!D210,products!$A$1:$A$49,products!$E$1:$E$49,"",0)</f>
        <v>7.29</v>
      </c>
      <c r="M210" s="10">
        <f>(orders!E210*orders!L210)</f>
        <v>29.16</v>
      </c>
      <c r="N210" t="str">
        <f t="shared" si="6"/>
        <v>Excelsa</v>
      </c>
      <c r="O210" t="str">
        <f t="shared" si="7"/>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t="str">
        <f>_xlfn.XLOOKUP(C211,customers!$A$1:$A$1001,customers!$G$1:$G$1001,,0)</f>
        <v>United Kingdom</v>
      </c>
      <c r="I211" t="str">
        <f>IF(_xlfn.XLOOKUP(orders!D211,products!$A$1:$A$49,products!$B$1:$B$49,,0)=0,"",_xlfn.XLOOKUP(orders!D211,products!$A$1:$A$49,products!$B$1:$B$49,,0))</f>
        <v>Ara</v>
      </c>
      <c r="J211" t="str">
        <f>_xlfn.XLOOKUP(D211,products!$A$1:$A$49,products!$C$1:$C$49,,0)</f>
        <v>M</v>
      </c>
      <c r="K211" s="6">
        <f>_xlfn.XLOOKUP(orders!D211,products!$A$1:$A$49,products!$D$1:$D$49,0)</f>
        <v>0.5</v>
      </c>
      <c r="L211" s="8">
        <f>_xlfn.XLOOKUP(orders!D211,products!$A$1:$A$49,products!$E$1:$E$49,"",0)</f>
        <v>6.75</v>
      </c>
      <c r="M211" s="10">
        <f>(orders!E211*orders!L211)</f>
        <v>6.75</v>
      </c>
      <c r="N211" t="str">
        <f t="shared" si="6"/>
        <v>Arabica</v>
      </c>
      <c r="O211" t="str">
        <f t="shared" si="7"/>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t="str">
        <f>_xlfn.XLOOKUP(C212,customers!$A$1:$A$1001,customers!$G$1:$G$1001,,0)</f>
        <v>United States</v>
      </c>
      <c r="I212" t="str">
        <f>IF(_xlfn.XLOOKUP(orders!D212,products!$A$1:$A$49,products!$B$1:$B$49,,0)=0,"",_xlfn.XLOOKUP(orders!D212,products!$A$1:$A$49,products!$B$1:$B$49,,0))</f>
        <v>Lib</v>
      </c>
      <c r="J212" t="str">
        <f>_xlfn.XLOOKUP(D212,products!$A$1:$A$49,products!$C$1:$C$49,,0)</f>
        <v>D</v>
      </c>
      <c r="K212" s="6">
        <f>_xlfn.XLOOKUP(orders!D212,products!$A$1:$A$49,products!$D$1:$D$49,0)</f>
        <v>1</v>
      </c>
      <c r="L212" s="8">
        <f>_xlfn.XLOOKUP(orders!D212,products!$A$1:$A$49,products!$E$1:$E$49,"",0)</f>
        <v>12.95</v>
      </c>
      <c r="M212" s="10">
        <f>(orders!E212*orders!L212)</f>
        <v>51.8</v>
      </c>
      <c r="N212" t="str">
        <f t="shared" si="6"/>
        <v>Liberca</v>
      </c>
      <c r="O212" t="str">
        <f t="shared" si="7"/>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t="str">
        <f>_xlfn.XLOOKUP(C213,customers!$A$1:$A$1001,customers!$G$1:$G$1001,,0)</f>
        <v>United States</v>
      </c>
      <c r="I213" t="str">
        <f>IF(_xlfn.XLOOKUP(orders!D213,products!$A$1:$A$49,products!$B$1:$B$49,,0)=0,"",_xlfn.XLOOKUP(orders!D213,products!$A$1:$A$49,products!$B$1:$B$49,,0))</f>
        <v>Exc</v>
      </c>
      <c r="J213" t="str">
        <f>_xlfn.XLOOKUP(D213,products!$A$1:$A$49,products!$C$1:$C$49,,0)</f>
        <v>L</v>
      </c>
      <c r="K213" s="6">
        <f>_xlfn.XLOOKUP(orders!D213,products!$A$1:$A$49,products!$D$1:$D$49,0)</f>
        <v>0.5</v>
      </c>
      <c r="L213" s="8">
        <f>_xlfn.XLOOKUP(orders!D213,products!$A$1:$A$49,products!$E$1:$E$49,"",0)</f>
        <v>8.91</v>
      </c>
      <c r="M213" s="10">
        <f>(orders!E213*orders!L213)</f>
        <v>53.46</v>
      </c>
      <c r="N213" t="str">
        <f t="shared" si="6"/>
        <v>Excelsa</v>
      </c>
      <c r="O213" t="str">
        <f t="shared" si="7"/>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t="str">
        <f>_xlfn.XLOOKUP(C214,customers!$A$1:$A$1001,customers!$G$1:$G$1001,,0)</f>
        <v>United States</v>
      </c>
      <c r="I214" t="str">
        <f>IF(_xlfn.XLOOKUP(orders!D214,products!$A$1:$A$49,products!$B$1:$B$49,,0)=0,"",_xlfn.XLOOKUP(orders!D214,products!$A$1:$A$49,products!$B$1:$B$49,,0))</f>
        <v>Exc</v>
      </c>
      <c r="J214" t="str">
        <f>_xlfn.XLOOKUP(D214,products!$A$1:$A$49,products!$C$1:$C$49,,0)</f>
        <v>D</v>
      </c>
      <c r="K214" s="6">
        <f>_xlfn.XLOOKUP(orders!D214,products!$A$1:$A$49,products!$D$1:$D$49,0)</f>
        <v>0.2</v>
      </c>
      <c r="L214" s="8">
        <f>_xlfn.XLOOKUP(orders!D214,products!$A$1:$A$49,products!$E$1:$E$49,"",0)</f>
        <v>3.645</v>
      </c>
      <c r="M214" s="10">
        <f>(orders!E214*orders!L214)</f>
        <v>14.58</v>
      </c>
      <c r="N214" t="str">
        <f t="shared" si="6"/>
        <v>Excelsa</v>
      </c>
      <c r="O214" t="str">
        <f t="shared" si="7"/>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t="str">
        <f>_xlfn.XLOOKUP(C215,customers!$A$1:$A$1001,customers!$G$1:$G$1001,,0)</f>
        <v>United States</v>
      </c>
      <c r="I215" t="str">
        <f>IF(_xlfn.XLOOKUP(orders!D215,products!$A$1:$A$49,products!$B$1:$B$49,,0)=0,"",_xlfn.XLOOKUP(orders!D215,products!$A$1:$A$49,products!$B$1:$B$49,,0))</f>
        <v>Rob</v>
      </c>
      <c r="J215" t="str">
        <f>_xlfn.XLOOKUP(D215,products!$A$1:$A$49,products!$C$1:$C$49,,0)</f>
        <v>D</v>
      </c>
      <c r="K215" s="6">
        <f>_xlfn.XLOOKUP(orders!D215,products!$A$1:$A$49,products!$D$1:$D$49,0)</f>
        <v>2.5</v>
      </c>
      <c r="L215" s="8">
        <f>_xlfn.XLOOKUP(orders!D215,products!$A$1:$A$49,products!$E$1:$E$49,"",0)</f>
        <v>20.584999999999997</v>
      </c>
      <c r="M215" s="10">
        <f>(orders!E215*orders!L215)</f>
        <v>20.584999999999997</v>
      </c>
      <c r="N215" t="str">
        <f t="shared" si="6"/>
        <v>Robusta</v>
      </c>
      <c r="O215" t="str">
        <f t="shared" si="7"/>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t="str">
        <f>_xlfn.XLOOKUP(C216,customers!$A$1:$A$1001,customers!$G$1:$G$1001,,0)</f>
        <v>Ireland</v>
      </c>
      <c r="I216" t="str">
        <f>IF(_xlfn.XLOOKUP(orders!D216,products!$A$1:$A$49,products!$B$1:$B$49,,0)=0,"",_xlfn.XLOOKUP(orders!D216,products!$A$1:$A$49,products!$B$1:$B$49,,0))</f>
        <v>Lib</v>
      </c>
      <c r="J216" t="str">
        <f>_xlfn.XLOOKUP(D216,products!$A$1:$A$49,products!$C$1:$C$49,,0)</f>
        <v>L</v>
      </c>
      <c r="K216" s="6">
        <f>_xlfn.XLOOKUP(orders!D216,products!$A$1:$A$49,products!$D$1:$D$49,0)</f>
        <v>1</v>
      </c>
      <c r="L216" s="8">
        <f>_xlfn.XLOOKUP(orders!D216,products!$A$1:$A$49,products!$E$1:$E$49,"",0)</f>
        <v>15.85</v>
      </c>
      <c r="M216" s="10">
        <f>(orders!E216*orders!L216)</f>
        <v>31.7</v>
      </c>
      <c r="N216" t="str">
        <f t="shared" si="6"/>
        <v>Liberca</v>
      </c>
      <c r="O216" t="str">
        <f t="shared" si="7"/>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t="str">
        <f>_xlfn.XLOOKUP(C217,customers!$A$1:$A$1001,customers!$G$1:$G$1001,,0)</f>
        <v>United States</v>
      </c>
      <c r="I217" t="str">
        <f>IF(_xlfn.XLOOKUP(orders!D217,products!$A$1:$A$49,products!$B$1:$B$49,,0)=0,"",_xlfn.XLOOKUP(orders!D217,products!$A$1:$A$49,products!$B$1:$B$49,,0))</f>
        <v>Lib</v>
      </c>
      <c r="J217" t="str">
        <f>_xlfn.XLOOKUP(D217,products!$A$1:$A$49,products!$C$1:$C$49,,0)</f>
        <v>D</v>
      </c>
      <c r="K217" s="6">
        <f>_xlfn.XLOOKUP(orders!D217,products!$A$1:$A$49,products!$D$1:$D$49,0)</f>
        <v>0.2</v>
      </c>
      <c r="L217" s="8">
        <f>_xlfn.XLOOKUP(orders!D217,products!$A$1:$A$49,products!$E$1:$E$49,"",0)</f>
        <v>3.8849999999999998</v>
      </c>
      <c r="M217" s="10">
        <f>(orders!E217*orders!L217)</f>
        <v>23.31</v>
      </c>
      <c r="N217" t="str">
        <f t="shared" si="6"/>
        <v>Liberca</v>
      </c>
      <c r="O217" t="str">
        <f t="shared" si="7"/>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t="str">
        <f>_xlfn.XLOOKUP(C218,customers!$A$1:$A$1001,customers!$G$1:$G$1001,,0)</f>
        <v>United States</v>
      </c>
      <c r="I218" t="str">
        <f>IF(_xlfn.XLOOKUP(orders!D218,products!$A$1:$A$49,products!$B$1:$B$49,,0)=0,"",_xlfn.XLOOKUP(orders!D218,products!$A$1:$A$49,products!$B$1:$B$49,,0))</f>
        <v>Lib</v>
      </c>
      <c r="J218" t="str">
        <f>_xlfn.XLOOKUP(D218,products!$A$1:$A$49,products!$C$1:$C$49,,0)</f>
        <v>M</v>
      </c>
      <c r="K218" s="6">
        <f>_xlfn.XLOOKUP(orders!D218,products!$A$1:$A$49,products!$D$1:$D$49,0)</f>
        <v>1</v>
      </c>
      <c r="L218" s="8">
        <f>_xlfn.XLOOKUP(orders!D218,products!$A$1:$A$49,products!$E$1:$E$49,"",0)</f>
        <v>14.55</v>
      </c>
      <c r="M218" s="10">
        <f>(orders!E218*orders!L218)</f>
        <v>58.2</v>
      </c>
      <c r="N218" t="str">
        <f t="shared" si="6"/>
        <v>Liberca</v>
      </c>
      <c r="O218" t="str">
        <f t="shared" si="7"/>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t="str">
        <f>_xlfn.XLOOKUP(C219,customers!$A$1:$A$1001,customers!$G$1:$G$1001,,0)</f>
        <v>United States</v>
      </c>
      <c r="I219" t="str">
        <f>IF(_xlfn.XLOOKUP(orders!D219,products!$A$1:$A$49,products!$B$1:$B$49,,0)=0,"",_xlfn.XLOOKUP(orders!D219,products!$A$1:$A$49,products!$B$1:$B$49,,0))</f>
        <v>Exc</v>
      </c>
      <c r="J219" t="str">
        <f>_xlfn.XLOOKUP(D219,products!$A$1:$A$49,products!$C$1:$C$49,,0)</f>
        <v>L</v>
      </c>
      <c r="K219" s="6">
        <f>_xlfn.XLOOKUP(orders!D219,products!$A$1:$A$49,products!$D$1:$D$49,0)</f>
        <v>0.5</v>
      </c>
      <c r="L219" s="8">
        <f>_xlfn.XLOOKUP(orders!D219,products!$A$1:$A$49,products!$E$1:$E$49,"",0)</f>
        <v>8.91</v>
      </c>
      <c r="M219" s="10">
        <f>(orders!E219*orders!L219)</f>
        <v>35.64</v>
      </c>
      <c r="N219" t="str">
        <f t="shared" si="6"/>
        <v>Excelsa</v>
      </c>
      <c r="O219" t="str">
        <f t="shared" si="7"/>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t="str">
        <f>_xlfn.XLOOKUP(C220,customers!$A$1:$A$1001,customers!$G$1:$G$1001,,0)</f>
        <v>Ireland</v>
      </c>
      <c r="I220" t="str">
        <f>IF(_xlfn.XLOOKUP(orders!D220,products!$A$1:$A$49,products!$B$1:$B$49,,0)=0,"",_xlfn.XLOOKUP(orders!D220,products!$A$1:$A$49,products!$B$1:$B$49,,0))</f>
        <v>Ara</v>
      </c>
      <c r="J220" t="str">
        <f>_xlfn.XLOOKUP(D220,products!$A$1:$A$49,products!$C$1:$C$49,,0)</f>
        <v>M</v>
      </c>
      <c r="K220" s="6">
        <f>_xlfn.XLOOKUP(orders!D220,products!$A$1:$A$49,products!$D$1:$D$49,0)</f>
        <v>1</v>
      </c>
      <c r="L220" s="8">
        <f>_xlfn.XLOOKUP(orders!D220,products!$A$1:$A$49,products!$E$1:$E$49,"",0)</f>
        <v>11.25</v>
      </c>
      <c r="M220" s="10">
        <f>(orders!E220*orders!L220)</f>
        <v>56.25</v>
      </c>
      <c r="N220" t="str">
        <f t="shared" si="6"/>
        <v>Arabica</v>
      </c>
      <c r="O220" t="str">
        <f t="shared" si="7"/>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t="str">
        <f>_xlfn.XLOOKUP(C221,customers!$A$1:$A$1001,customers!$G$1:$G$1001,,0)</f>
        <v>United States</v>
      </c>
      <c r="I221" t="str">
        <f>IF(_xlfn.XLOOKUP(orders!D221,products!$A$1:$A$49,products!$B$1:$B$49,,0)=0,"",_xlfn.XLOOKUP(orders!D221,products!$A$1:$A$49,products!$B$1:$B$49,,0))</f>
        <v>Rob</v>
      </c>
      <c r="J221" t="str">
        <f>_xlfn.XLOOKUP(D221,products!$A$1:$A$49,products!$C$1:$C$49,,0)</f>
        <v>L</v>
      </c>
      <c r="K221" s="6">
        <f>_xlfn.XLOOKUP(orders!D221,products!$A$1:$A$49,products!$D$1:$D$49,0)</f>
        <v>0.2</v>
      </c>
      <c r="L221" s="8">
        <f>_xlfn.XLOOKUP(orders!D221,products!$A$1:$A$49,products!$E$1:$E$49,"",0)</f>
        <v>3.5849999999999995</v>
      </c>
      <c r="M221" s="10">
        <f>(orders!E221*orders!L221)</f>
        <v>10.754999999999999</v>
      </c>
      <c r="N221" t="str">
        <f t="shared" si="6"/>
        <v>Robusta</v>
      </c>
      <c r="O221" t="str">
        <f t="shared" si="7"/>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t="str">
        <f>_xlfn.XLOOKUP(C222,customers!$A$1:$A$1001,customers!$G$1:$G$1001,,0)</f>
        <v>United States</v>
      </c>
      <c r="I222" t="str">
        <f>IF(_xlfn.XLOOKUP(orders!D222,products!$A$1:$A$49,products!$B$1:$B$49,,0)=0,"",_xlfn.XLOOKUP(orders!D222,products!$A$1:$A$49,products!$B$1:$B$49,,0))</f>
        <v>Rob</v>
      </c>
      <c r="J222" t="str">
        <f>_xlfn.XLOOKUP(D222,products!$A$1:$A$49,products!$C$1:$C$49,,0)</f>
        <v>M</v>
      </c>
      <c r="K222" s="6">
        <f>_xlfn.XLOOKUP(orders!D222,products!$A$1:$A$49,products!$D$1:$D$49,0)</f>
        <v>0.2</v>
      </c>
      <c r="L222" s="8">
        <f>_xlfn.XLOOKUP(orders!D222,products!$A$1:$A$49,products!$E$1:$E$49,"",0)</f>
        <v>2.9849999999999999</v>
      </c>
      <c r="M222" s="10">
        <f>(orders!E222*orders!L222)</f>
        <v>14.924999999999999</v>
      </c>
      <c r="N222" t="str">
        <f t="shared" si="6"/>
        <v>Robusta</v>
      </c>
      <c r="O222" t="str">
        <f t="shared" si="7"/>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t="str">
        <f>_xlfn.XLOOKUP(C223,customers!$A$1:$A$1001,customers!$G$1:$G$1001,,0)</f>
        <v>United States</v>
      </c>
      <c r="I223" t="str">
        <f>IF(_xlfn.XLOOKUP(orders!D223,products!$A$1:$A$49,products!$B$1:$B$49,,0)=0,"",_xlfn.XLOOKUP(orders!D223,products!$A$1:$A$49,products!$B$1:$B$49,,0))</f>
        <v>Ara</v>
      </c>
      <c r="J223" t="str">
        <f>_xlfn.XLOOKUP(D223,products!$A$1:$A$49,products!$C$1:$C$49,,0)</f>
        <v>L</v>
      </c>
      <c r="K223" s="6">
        <f>_xlfn.XLOOKUP(orders!D223,products!$A$1:$A$49,products!$D$1:$D$49,0)</f>
        <v>1</v>
      </c>
      <c r="L223" s="8">
        <f>_xlfn.XLOOKUP(orders!D223,products!$A$1:$A$49,products!$E$1:$E$49,"",0)</f>
        <v>12.95</v>
      </c>
      <c r="M223" s="10">
        <f>(orders!E223*orders!L223)</f>
        <v>77.699999999999989</v>
      </c>
      <c r="N223" t="str">
        <f t="shared" si="6"/>
        <v>Arabica</v>
      </c>
      <c r="O223" t="str">
        <f t="shared" si="7"/>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t="str">
        <f>_xlfn.XLOOKUP(C224,customers!$A$1:$A$1001,customers!$G$1:$G$1001,,0)</f>
        <v>United States</v>
      </c>
      <c r="I224" t="str">
        <f>IF(_xlfn.XLOOKUP(orders!D224,products!$A$1:$A$49,products!$B$1:$B$49,,0)=0,"",_xlfn.XLOOKUP(orders!D224,products!$A$1:$A$49,products!$B$1:$B$49,,0))</f>
        <v>Lib</v>
      </c>
      <c r="J224" t="str">
        <f>_xlfn.XLOOKUP(D224,products!$A$1:$A$49,products!$C$1:$C$49,,0)</f>
        <v>D</v>
      </c>
      <c r="K224" s="6">
        <f>_xlfn.XLOOKUP(orders!D224,products!$A$1:$A$49,products!$D$1:$D$49,0)</f>
        <v>0.5</v>
      </c>
      <c r="L224" s="8">
        <f>_xlfn.XLOOKUP(orders!D224,products!$A$1:$A$49,products!$E$1:$E$49,"",0)</f>
        <v>7.77</v>
      </c>
      <c r="M224" s="10">
        <f>(orders!E224*orders!L224)</f>
        <v>23.31</v>
      </c>
      <c r="N224" t="str">
        <f t="shared" si="6"/>
        <v>Liberca</v>
      </c>
      <c r="O224" t="str">
        <f t="shared" si="7"/>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t="str">
        <f>_xlfn.XLOOKUP(C225,customers!$A$1:$A$1001,customers!$G$1:$G$1001,,0)</f>
        <v>United States</v>
      </c>
      <c r="I225" t="str">
        <f>IF(_xlfn.XLOOKUP(orders!D225,products!$A$1:$A$49,products!$B$1:$B$49,,0)=0,"",_xlfn.XLOOKUP(orders!D225,products!$A$1:$A$49,products!$B$1:$B$49,,0))</f>
        <v>Exc</v>
      </c>
      <c r="J225" t="str">
        <f>_xlfn.XLOOKUP(D225,products!$A$1:$A$49,products!$C$1:$C$49,,0)</f>
        <v>L</v>
      </c>
      <c r="K225" s="6">
        <f>_xlfn.XLOOKUP(orders!D225,products!$A$1:$A$49,products!$D$1:$D$49,0)</f>
        <v>1</v>
      </c>
      <c r="L225" s="8">
        <f>_xlfn.XLOOKUP(orders!D225,products!$A$1:$A$49,products!$E$1:$E$49,"",0)</f>
        <v>14.85</v>
      </c>
      <c r="M225" s="10">
        <f>(orders!E225*orders!L225)</f>
        <v>59.4</v>
      </c>
      <c r="N225" t="str">
        <f t="shared" si="6"/>
        <v>Excelsa</v>
      </c>
      <c r="O225" t="str">
        <f t="shared" si="7"/>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t="str">
        <f>_xlfn.XLOOKUP(C226,customers!$A$1:$A$1001,customers!$G$1:$G$1001,,0)</f>
        <v>United States</v>
      </c>
      <c r="I226" t="str">
        <f>IF(_xlfn.XLOOKUP(orders!D226,products!$A$1:$A$49,products!$B$1:$B$49,,0)=0,"",_xlfn.XLOOKUP(orders!D226,products!$A$1:$A$49,products!$B$1:$B$49,,0))</f>
        <v>Lib</v>
      </c>
      <c r="J226" t="str">
        <f>_xlfn.XLOOKUP(D226,products!$A$1:$A$49,products!$C$1:$C$49,,0)</f>
        <v>D</v>
      </c>
      <c r="K226" s="6">
        <f>_xlfn.XLOOKUP(orders!D226,products!$A$1:$A$49,products!$D$1:$D$49,0)</f>
        <v>2.5</v>
      </c>
      <c r="L226" s="8">
        <f>_xlfn.XLOOKUP(orders!D226,products!$A$1:$A$49,products!$E$1:$E$49,"",0)</f>
        <v>29.784999999999997</v>
      </c>
      <c r="M226" s="10">
        <f>(orders!E226*orders!L226)</f>
        <v>119.13999999999999</v>
      </c>
      <c r="N226" t="str">
        <f t="shared" si="6"/>
        <v>Liberca</v>
      </c>
      <c r="O226" t="str">
        <f t="shared" si="7"/>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t="str">
        <f>_xlfn.XLOOKUP(C227,customers!$A$1:$A$1001,customers!$G$1:$G$1001,,0)</f>
        <v>Ireland</v>
      </c>
      <c r="I227" t="str">
        <f>IF(_xlfn.XLOOKUP(orders!D227,products!$A$1:$A$49,products!$B$1:$B$49,,0)=0,"",_xlfn.XLOOKUP(orders!D227,products!$A$1:$A$49,products!$B$1:$B$49,,0))</f>
        <v>Rob</v>
      </c>
      <c r="J227" t="str">
        <f>_xlfn.XLOOKUP(D227,products!$A$1:$A$49,products!$C$1:$C$49,,0)</f>
        <v>L</v>
      </c>
      <c r="K227" s="6">
        <f>_xlfn.XLOOKUP(orders!D227,products!$A$1:$A$49,products!$D$1:$D$49,0)</f>
        <v>0.2</v>
      </c>
      <c r="L227" s="8">
        <f>_xlfn.XLOOKUP(orders!D227,products!$A$1:$A$49,products!$E$1:$E$49,"",0)</f>
        <v>3.5849999999999995</v>
      </c>
      <c r="M227" s="10">
        <f>(orders!E227*orders!L227)</f>
        <v>14.339999999999998</v>
      </c>
      <c r="N227" t="str">
        <f t="shared" si="6"/>
        <v>Robusta</v>
      </c>
      <c r="O227" t="str">
        <f t="shared" si="7"/>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t="str">
        <f>_xlfn.XLOOKUP(C228,customers!$A$1:$A$1001,customers!$G$1:$G$1001,,0)</f>
        <v>United States</v>
      </c>
      <c r="I228" t="str">
        <f>IF(_xlfn.XLOOKUP(orders!D228,products!$A$1:$A$49,products!$B$1:$B$49,,0)=0,"",_xlfn.XLOOKUP(orders!D228,products!$A$1:$A$49,products!$B$1:$B$49,,0))</f>
        <v>Ara</v>
      </c>
      <c r="J228" t="str">
        <f>_xlfn.XLOOKUP(D228,products!$A$1:$A$49,products!$C$1:$C$49,,0)</f>
        <v>M</v>
      </c>
      <c r="K228" s="6">
        <f>_xlfn.XLOOKUP(orders!D228,products!$A$1:$A$49,products!$D$1:$D$49,0)</f>
        <v>2.5</v>
      </c>
      <c r="L228" s="8">
        <f>_xlfn.XLOOKUP(orders!D228,products!$A$1:$A$49,products!$E$1:$E$49,"",0)</f>
        <v>25.874999999999996</v>
      </c>
      <c r="M228" s="10">
        <f>(orders!E228*orders!L228)</f>
        <v>129.37499999999997</v>
      </c>
      <c r="N228" t="str">
        <f t="shared" si="6"/>
        <v>Arabica</v>
      </c>
      <c r="O228" t="str">
        <f t="shared" si="7"/>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t="str">
        <f>_xlfn.XLOOKUP(C229,customers!$A$1:$A$1001,customers!$G$1:$G$1001,,0)</f>
        <v>United Kingdom</v>
      </c>
      <c r="I229" t="str">
        <f>IF(_xlfn.XLOOKUP(orders!D229,products!$A$1:$A$49,products!$B$1:$B$49,,0)=0,"",_xlfn.XLOOKUP(orders!D229,products!$A$1:$A$49,products!$B$1:$B$49,,0))</f>
        <v>Rob</v>
      </c>
      <c r="J229" t="str">
        <f>_xlfn.XLOOKUP(D229,products!$A$1:$A$49,products!$C$1:$C$49,,0)</f>
        <v>D</v>
      </c>
      <c r="K229" s="6">
        <f>_xlfn.XLOOKUP(orders!D229,products!$A$1:$A$49,products!$D$1:$D$49,0)</f>
        <v>0.2</v>
      </c>
      <c r="L229" s="8">
        <f>_xlfn.XLOOKUP(orders!D229,products!$A$1:$A$49,products!$E$1:$E$49,"",0)</f>
        <v>2.6849999999999996</v>
      </c>
      <c r="M229" s="10">
        <f>(orders!E229*orders!L229)</f>
        <v>16.11</v>
      </c>
      <c r="N229" t="str">
        <f t="shared" si="6"/>
        <v>Robusta</v>
      </c>
      <c r="O229" t="str">
        <f t="shared" si="7"/>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t="str">
        <f>_xlfn.XLOOKUP(C230,customers!$A$1:$A$1001,customers!$G$1:$G$1001,,0)</f>
        <v>United States</v>
      </c>
      <c r="I230" t="str">
        <f>IF(_xlfn.XLOOKUP(orders!D230,products!$A$1:$A$49,products!$B$1:$B$49,,0)=0,"",_xlfn.XLOOKUP(orders!D230,products!$A$1:$A$49,products!$B$1:$B$49,,0))</f>
        <v>Rob</v>
      </c>
      <c r="J230" t="str">
        <f>_xlfn.XLOOKUP(D230,products!$A$1:$A$49,products!$C$1:$C$49,,0)</f>
        <v>L</v>
      </c>
      <c r="K230" s="6">
        <f>_xlfn.XLOOKUP(orders!D230,products!$A$1:$A$49,products!$D$1:$D$49,0)</f>
        <v>0.2</v>
      </c>
      <c r="L230" s="8">
        <f>_xlfn.XLOOKUP(orders!D230,products!$A$1:$A$49,products!$E$1:$E$49,"",0)</f>
        <v>3.5849999999999995</v>
      </c>
      <c r="M230" s="10">
        <f>(orders!E230*orders!L230)</f>
        <v>17.924999999999997</v>
      </c>
      <c r="N230" t="str">
        <f t="shared" si="6"/>
        <v>Robusta</v>
      </c>
      <c r="O230" t="str">
        <f t="shared" si="7"/>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t="str">
        <f>_xlfn.XLOOKUP(C231,customers!$A$1:$A$1001,customers!$G$1:$G$1001,,0)</f>
        <v>United States</v>
      </c>
      <c r="I231" t="str">
        <f>IF(_xlfn.XLOOKUP(orders!D231,products!$A$1:$A$49,products!$B$1:$B$49,,0)=0,"",_xlfn.XLOOKUP(orders!D231,products!$A$1:$A$49,products!$B$1:$B$49,,0))</f>
        <v>Lib</v>
      </c>
      <c r="J231" t="str">
        <f>_xlfn.XLOOKUP(D231,products!$A$1:$A$49,products!$C$1:$C$49,,0)</f>
        <v>M</v>
      </c>
      <c r="K231" s="6">
        <f>_xlfn.XLOOKUP(orders!D231,products!$A$1:$A$49,products!$D$1:$D$49,0)</f>
        <v>0.2</v>
      </c>
      <c r="L231" s="8">
        <f>_xlfn.XLOOKUP(orders!D231,products!$A$1:$A$49,products!$E$1:$E$49,"",0)</f>
        <v>4.3650000000000002</v>
      </c>
      <c r="M231" s="10">
        <f>(orders!E231*orders!L231)</f>
        <v>8.73</v>
      </c>
      <c r="N231" t="str">
        <f t="shared" si="6"/>
        <v>Liberca</v>
      </c>
      <c r="O231" t="str">
        <f t="shared" si="7"/>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t="str">
        <f>_xlfn.XLOOKUP(C232,customers!$A$1:$A$1001,customers!$G$1:$G$1001,,0)</f>
        <v>United States</v>
      </c>
      <c r="I232" t="str">
        <f>IF(_xlfn.XLOOKUP(orders!D232,products!$A$1:$A$49,products!$B$1:$B$49,,0)=0,"",_xlfn.XLOOKUP(orders!D232,products!$A$1:$A$49,products!$B$1:$B$49,,0))</f>
        <v>Ara</v>
      </c>
      <c r="J232" t="str">
        <f>_xlfn.XLOOKUP(D232,products!$A$1:$A$49,products!$C$1:$C$49,,0)</f>
        <v>M</v>
      </c>
      <c r="K232" s="6">
        <f>_xlfn.XLOOKUP(orders!D232,products!$A$1:$A$49,products!$D$1:$D$49,0)</f>
        <v>2.5</v>
      </c>
      <c r="L232" s="8">
        <f>_xlfn.XLOOKUP(orders!D232,products!$A$1:$A$49,products!$E$1:$E$49,"",0)</f>
        <v>25.874999999999996</v>
      </c>
      <c r="M232" s="10">
        <f>(orders!E232*orders!L232)</f>
        <v>51.749999999999993</v>
      </c>
      <c r="N232" t="str">
        <f t="shared" si="6"/>
        <v>Arabica</v>
      </c>
      <c r="O232" t="str">
        <f t="shared" si="7"/>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t="str">
        <f>_xlfn.XLOOKUP(C233,customers!$A$1:$A$1001,customers!$G$1:$G$1001,,0)</f>
        <v>United States</v>
      </c>
      <c r="I233" t="str">
        <f>IF(_xlfn.XLOOKUP(orders!D233,products!$A$1:$A$49,products!$B$1:$B$49,,0)=0,"",_xlfn.XLOOKUP(orders!D233,products!$A$1:$A$49,products!$B$1:$B$49,,0))</f>
        <v>Lib</v>
      </c>
      <c r="J233" t="str">
        <f>_xlfn.XLOOKUP(D233,products!$A$1:$A$49,products!$C$1:$C$49,,0)</f>
        <v>M</v>
      </c>
      <c r="K233" s="6">
        <f>_xlfn.XLOOKUP(orders!D233,products!$A$1:$A$49,products!$D$1:$D$49,0)</f>
        <v>0.2</v>
      </c>
      <c r="L233" s="8">
        <f>_xlfn.XLOOKUP(orders!D233,products!$A$1:$A$49,products!$E$1:$E$49,"",0)</f>
        <v>4.3650000000000002</v>
      </c>
      <c r="M233" s="10">
        <f>(orders!E233*orders!L233)</f>
        <v>8.73</v>
      </c>
      <c r="N233" t="str">
        <f t="shared" si="6"/>
        <v>Liberca</v>
      </c>
      <c r="O233" t="str">
        <f t="shared" si="7"/>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t="str">
        <f>_xlfn.XLOOKUP(C234,customers!$A$1:$A$1001,customers!$G$1:$G$1001,,0)</f>
        <v>United Kingdom</v>
      </c>
      <c r="I234" t="str">
        <f>IF(_xlfn.XLOOKUP(orders!D234,products!$A$1:$A$49,products!$B$1:$B$49,,0)=0,"",_xlfn.XLOOKUP(orders!D234,products!$A$1:$A$49,products!$B$1:$B$49,,0))</f>
        <v>Lib</v>
      </c>
      <c r="J234" t="str">
        <f>_xlfn.XLOOKUP(D234,products!$A$1:$A$49,products!$C$1:$C$49,,0)</f>
        <v>L</v>
      </c>
      <c r="K234" s="6">
        <f>_xlfn.XLOOKUP(orders!D234,products!$A$1:$A$49,products!$D$1:$D$49,0)</f>
        <v>0.2</v>
      </c>
      <c r="L234" s="8">
        <f>_xlfn.XLOOKUP(orders!D234,products!$A$1:$A$49,products!$E$1:$E$49,"",0)</f>
        <v>4.7549999999999999</v>
      </c>
      <c r="M234" s="10">
        <f>(orders!E234*orders!L234)</f>
        <v>23.774999999999999</v>
      </c>
      <c r="N234" t="str">
        <f t="shared" si="6"/>
        <v>Liberca</v>
      </c>
      <c r="O234" t="str">
        <f t="shared" si="7"/>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t="str">
        <f>_xlfn.XLOOKUP(C235,customers!$A$1:$A$1001,customers!$G$1:$G$1001,,0)</f>
        <v>United States</v>
      </c>
      <c r="I235" t="str">
        <f>IF(_xlfn.XLOOKUP(orders!D235,products!$A$1:$A$49,products!$B$1:$B$49,,0)=0,"",_xlfn.XLOOKUP(orders!D235,products!$A$1:$A$49,products!$B$1:$B$49,,0))</f>
        <v>Exc</v>
      </c>
      <c r="J235" t="str">
        <f>_xlfn.XLOOKUP(D235,products!$A$1:$A$49,products!$C$1:$C$49,,0)</f>
        <v>M</v>
      </c>
      <c r="K235" s="6">
        <f>_xlfn.XLOOKUP(orders!D235,products!$A$1:$A$49,products!$D$1:$D$49,0)</f>
        <v>0.2</v>
      </c>
      <c r="L235" s="8">
        <f>_xlfn.XLOOKUP(orders!D235,products!$A$1:$A$49,products!$E$1:$E$49,"",0)</f>
        <v>4.125</v>
      </c>
      <c r="M235" s="10">
        <f>(orders!E235*orders!L235)</f>
        <v>20.625</v>
      </c>
      <c r="N235" t="str">
        <f t="shared" si="6"/>
        <v>Excelsa</v>
      </c>
      <c r="O235" t="str">
        <f t="shared" si="7"/>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t="str">
        <f>_xlfn.XLOOKUP(C236,customers!$A$1:$A$1001,customers!$G$1:$G$1001,,0)</f>
        <v>United States</v>
      </c>
      <c r="I236" t="str">
        <f>IF(_xlfn.XLOOKUP(orders!D236,products!$A$1:$A$49,products!$B$1:$B$49,,0)=0,"",_xlfn.XLOOKUP(orders!D236,products!$A$1:$A$49,products!$B$1:$B$49,,0))</f>
        <v>Lib</v>
      </c>
      <c r="J236" t="str">
        <f>_xlfn.XLOOKUP(D236,products!$A$1:$A$49,products!$C$1:$C$49,,0)</f>
        <v>L</v>
      </c>
      <c r="K236" s="6">
        <f>_xlfn.XLOOKUP(orders!D236,products!$A$1:$A$49,products!$D$1:$D$49,0)</f>
        <v>2.5</v>
      </c>
      <c r="L236" s="8">
        <f>_xlfn.XLOOKUP(orders!D236,products!$A$1:$A$49,products!$E$1:$E$49,"",0)</f>
        <v>36.454999999999998</v>
      </c>
      <c r="M236" s="10">
        <f>(orders!E236*orders!L236)</f>
        <v>36.454999999999998</v>
      </c>
      <c r="N236" t="str">
        <f t="shared" si="6"/>
        <v>Liberca</v>
      </c>
      <c r="O236" t="str">
        <f t="shared" si="7"/>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t="str">
        <f>_xlfn.XLOOKUP(C237,customers!$A$1:$A$1001,customers!$G$1:$G$1001,,0)</f>
        <v>Ireland</v>
      </c>
      <c r="I237" t="str">
        <f>IF(_xlfn.XLOOKUP(orders!D237,products!$A$1:$A$49,products!$B$1:$B$49,,0)=0,"",_xlfn.XLOOKUP(orders!D237,products!$A$1:$A$49,products!$B$1:$B$49,,0))</f>
        <v>Lib</v>
      </c>
      <c r="J237" t="str">
        <f>_xlfn.XLOOKUP(D237,products!$A$1:$A$49,products!$C$1:$C$49,,0)</f>
        <v>L</v>
      </c>
      <c r="K237" s="6">
        <f>_xlfn.XLOOKUP(orders!D237,products!$A$1:$A$49,products!$D$1:$D$49,0)</f>
        <v>2.5</v>
      </c>
      <c r="L237" s="8">
        <f>_xlfn.XLOOKUP(orders!D237,products!$A$1:$A$49,products!$E$1:$E$49,"",0)</f>
        <v>36.454999999999998</v>
      </c>
      <c r="M237" s="10">
        <f>(orders!E237*orders!L237)</f>
        <v>182.27499999999998</v>
      </c>
      <c r="N237" t="str">
        <f t="shared" si="6"/>
        <v>Liberca</v>
      </c>
      <c r="O237" t="str">
        <f t="shared" si="7"/>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t="str">
        <f>_xlfn.XLOOKUP(C238,customers!$A$1:$A$1001,customers!$G$1:$G$1001,,0)</f>
        <v>Ireland</v>
      </c>
      <c r="I238" t="str">
        <f>IF(_xlfn.XLOOKUP(orders!D238,products!$A$1:$A$49,products!$B$1:$B$49,,0)=0,"",_xlfn.XLOOKUP(orders!D238,products!$A$1:$A$49,products!$B$1:$B$49,,0))</f>
        <v>Lib</v>
      </c>
      <c r="J238" t="str">
        <f>_xlfn.XLOOKUP(D238,products!$A$1:$A$49,products!$C$1:$C$49,,0)</f>
        <v>D</v>
      </c>
      <c r="K238" s="6">
        <f>_xlfn.XLOOKUP(orders!D238,products!$A$1:$A$49,products!$D$1:$D$49,0)</f>
        <v>2.5</v>
      </c>
      <c r="L238" s="8">
        <f>_xlfn.XLOOKUP(orders!D238,products!$A$1:$A$49,products!$E$1:$E$49,"",0)</f>
        <v>29.784999999999997</v>
      </c>
      <c r="M238" s="10">
        <f>(orders!E238*orders!L238)</f>
        <v>89.35499999999999</v>
      </c>
      <c r="N238" t="str">
        <f t="shared" si="6"/>
        <v>Liberca</v>
      </c>
      <c r="O238" t="str">
        <f t="shared" si="7"/>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t="str">
        <f>_xlfn.XLOOKUP(C239,customers!$A$1:$A$1001,customers!$G$1:$G$1001,,0)</f>
        <v>United States</v>
      </c>
      <c r="I239" t="str">
        <f>IF(_xlfn.XLOOKUP(orders!D239,products!$A$1:$A$49,products!$B$1:$B$49,,0)=0,"",_xlfn.XLOOKUP(orders!D239,products!$A$1:$A$49,products!$B$1:$B$49,,0))</f>
        <v>Rob</v>
      </c>
      <c r="J239" t="str">
        <f>_xlfn.XLOOKUP(D239,products!$A$1:$A$49,products!$C$1:$C$49,,0)</f>
        <v>L</v>
      </c>
      <c r="K239" s="6">
        <f>_xlfn.XLOOKUP(orders!D239,products!$A$1:$A$49,products!$D$1:$D$49,0)</f>
        <v>0.2</v>
      </c>
      <c r="L239" s="8">
        <f>_xlfn.XLOOKUP(orders!D239,products!$A$1:$A$49,products!$E$1:$E$49,"",0)</f>
        <v>3.5849999999999995</v>
      </c>
      <c r="M239" s="10">
        <f>(orders!E239*orders!L239)</f>
        <v>3.5849999999999995</v>
      </c>
      <c r="N239" t="str">
        <f t="shared" si="6"/>
        <v>Robusta</v>
      </c>
      <c r="O239" t="str">
        <f t="shared" si="7"/>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t="str">
        <f>_xlfn.XLOOKUP(C240,customers!$A$1:$A$1001,customers!$G$1:$G$1001,,0)</f>
        <v>United States</v>
      </c>
      <c r="I240" t="str">
        <f>IF(_xlfn.XLOOKUP(orders!D240,products!$A$1:$A$49,products!$B$1:$B$49,,0)=0,"",_xlfn.XLOOKUP(orders!D240,products!$A$1:$A$49,products!$B$1:$B$49,,0))</f>
        <v>Rob</v>
      </c>
      <c r="J240" t="str">
        <f>_xlfn.XLOOKUP(D240,products!$A$1:$A$49,products!$C$1:$C$49,,0)</f>
        <v>M</v>
      </c>
      <c r="K240" s="6">
        <f>_xlfn.XLOOKUP(orders!D240,products!$A$1:$A$49,products!$D$1:$D$49,0)</f>
        <v>2.5</v>
      </c>
      <c r="L240" s="8">
        <f>_xlfn.XLOOKUP(orders!D240,products!$A$1:$A$49,products!$E$1:$E$49,"",0)</f>
        <v>22.884999999999998</v>
      </c>
      <c r="M240" s="10">
        <f>(orders!E240*orders!L240)</f>
        <v>45.769999999999996</v>
      </c>
      <c r="N240" t="str">
        <f t="shared" si="6"/>
        <v>Robusta</v>
      </c>
      <c r="O240" t="str">
        <f t="shared" si="7"/>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t="str">
        <f>_xlfn.XLOOKUP(C241,customers!$A$1:$A$1001,customers!$G$1:$G$1001,,0)</f>
        <v>United States</v>
      </c>
      <c r="I241" t="str">
        <f>IF(_xlfn.XLOOKUP(orders!D241,products!$A$1:$A$49,products!$B$1:$B$49,,0)=0,"",_xlfn.XLOOKUP(orders!D241,products!$A$1:$A$49,products!$B$1:$B$49,,0))</f>
        <v>Exc</v>
      </c>
      <c r="J241" t="str">
        <f>_xlfn.XLOOKUP(D241,products!$A$1:$A$49,products!$C$1:$C$49,,0)</f>
        <v>L</v>
      </c>
      <c r="K241" s="6">
        <f>_xlfn.XLOOKUP(orders!D241,products!$A$1:$A$49,products!$D$1:$D$49,0)</f>
        <v>1</v>
      </c>
      <c r="L241" s="8">
        <f>_xlfn.XLOOKUP(orders!D241,products!$A$1:$A$49,products!$E$1:$E$49,"",0)</f>
        <v>14.85</v>
      </c>
      <c r="M241" s="10">
        <f>(orders!E241*orders!L241)</f>
        <v>59.4</v>
      </c>
      <c r="N241" t="str">
        <f t="shared" si="6"/>
        <v>Excelsa</v>
      </c>
      <c r="O241" t="str">
        <f t="shared" si="7"/>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t="str">
        <f>_xlfn.XLOOKUP(C242,customers!$A$1:$A$1001,customers!$G$1:$G$1001,,0)</f>
        <v>United States</v>
      </c>
      <c r="I242" t="str">
        <f>IF(_xlfn.XLOOKUP(orders!D242,products!$A$1:$A$49,products!$B$1:$B$49,,0)=0,"",_xlfn.XLOOKUP(orders!D242,products!$A$1:$A$49,products!$B$1:$B$49,,0))</f>
        <v>Ara</v>
      </c>
      <c r="J242" t="str">
        <f>_xlfn.XLOOKUP(D242,products!$A$1:$A$49,products!$C$1:$C$49,,0)</f>
        <v>M</v>
      </c>
      <c r="K242" s="6">
        <f>_xlfn.XLOOKUP(orders!D242,products!$A$1:$A$49,products!$D$1:$D$49,0)</f>
        <v>2.5</v>
      </c>
      <c r="L242" s="8">
        <f>_xlfn.XLOOKUP(orders!D242,products!$A$1:$A$49,products!$E$1:$E$49,"",0)</f>
        <v>25.874999999999996</v>
      </c>
      <c r="M242" s="10">
        <f>(orders!E242*orders!L242)</f>
        <v>155.24999999999997</v>
      </c>
      <c r="N242" t="str">
        <f t="shared" si="6"/>
        <v>Arabica</v>
      </c>
      <c r="O242" t="str">
        <f t="shared" si="7"/>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t="str">
        <f>_xlfn.XLOOKUP(C243,customers!$A$1:$A$1001,customers!$G$1:$G$1001,,0)</f>
        <v>United States</v>
      </c>
      <c r="I243" t="str">
        <f>IF(_xlfn.XLOOKUP(orders!D243,products!$A$1:$A$49,products!$B$1:$B$49,,0)=0,"",_xlfn.XLOOKUP(orders!D243,products!$A$1:$A$49,products!$B$1:$B$49,,0))</f>
        <v>Rob</v>
      </c>
      <c r="J243" t="str">
        <f>_xlfn.XLOOKUP(D243,products!$A$1:$A$49,products!$C$1:$C$49,,0)</f>
        <v>M</v>
      </c>
      <c r="K243" s="6">
        <f>_xlfn.XLOOKUP(orders!D243,products!$A$1:$A$49,products!$D$1:$D$49,0)</f>
        <v>2.5</v>
      </c>
      <c r="L243" s="8">
        <f>_xlfn.XLOOKUP(orders!D243,products!$A$1:$A$49,products!$E$1:$E$49,"",0)</f>
        <v>22.884999999999998</v>
      </c>
      <c r="M243" s="10">
        <f>(orders!E243*orders!L243)</f>
        <v>45.769999999999996</v>
      </c>
      <c r="N243" t="str">
        <f t="shared" si="6"/>
        <v>Robusta</v>
      </c>
      <c r="O243" t="str">
        <f t="shared" si="7"/>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t="str">
        <f>_xlfn.XLOOKUP(C244,customers!$A$1:$A$1001,customers!$G$1:$G$1001,,0)</f>
        <v>United States</v>
      </c>
      <c r="I244" t="str">
        <f>IF(_xlfn.XLOOKUP(orders!D244,products!$A$1:$A$49,products!$B$1:$B$49,,0)=0,"",_xlfn.XLOOKUP(orders!D244,products!$A$1:$A$49,products!$B$1:$B$49,,0))</f>
        <v>Exc</v>
      </c>
      <c r="J244" t="str">
        <f>_xlfn.XLOOKUP(D244,products!$A$1:$A$49,products!$C$1:$C$49,,0)</f>
        <v>D</v>
      </c>
      <c r="K244" s="6">
        <f>_xlfn.XLOOKUP(orders!D244,products!$A$1:$A$49,products!$D$1:$D$49,0)</f>
        <v>1</v>
      </c>
      <c r="L244" s="8">
        <f>_xlfn.XLOOKUP(orders!D244,products!$A$1:$A$49,products!$E$1:$E$49,"",0)</f>
        <v>12.15</v>
      </c>
      <c r="M244" s="10">
        <f>(orders!E244*orders!L244)</f>
        <v>36.450000000000003</v>
      </c>
      <c r="N244" t="str">
        <f t="shared" si="6"/>
        <v>Excelsa</v>
      </c>
      <c r="O244" t="str">
        <f t="shared" si="7"/>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t="str">
        <f>_xlfn.XLOOKUP(C245,customers!$A$1:$A$1001,customers!$G$1:$G$1001,,0)</f>
        <v>United States</v>
      </c>
      <c r="I245" t="str">
        <f>IF(_xlfn.XLOOKUP(orders!D245,products!$A$1:$A$49,products!$B$1:$B$49,,0)=0,"",_xlfn.XLOOKUP(orders!D245,products!$A$1:$A$49,products!$B$1:$B$49,,0))</f>
        <v>Exc</v>
      </c>
      <c r="J245" t="str">
        <f>_xlfn.XLOOKUP(D245,products!$A$1:$A$49,products!$C$1:$C$49,,0)</f>
        <v>D</v>
      </c>
      <c r="K245" s="6">
        <f>_xlfn.XLOOKUP(orders!D245,products!$A$1:$A$49,products!$D$1:$D$49,0)</f>
        <v>0.5</v>
      </c>
      <c r="L245" s="8">
        <f>_xlfn.XLOOKUP(orders!D245,products!$A$1:$A$49,products!$E$1:$E$49,"",0)</f>
        <v>7.29</v>
      </c>
      <c r="M245" s="10">
        <f>(orders!E245*orders!L245)</f>
        <v>29.16</v>
      </c>
      <c r="N245" t="str">
        <f t="shared" si="6"/>
        <v>Excelsa</v>
      </c>
      <c r="O245" t="str">
        <f t="shared" si="7"/>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t="str">
        <f>_xlfn.XLOOKUP(C246,customers!$A$1:$A$1001,customers!$G$1:$G$1001,,0)</f>
        <v>United States</v>
      </c>
      <c r="I246" t="str">
        <f>IF(_xlfn.XLOOKUP(orders!D246,products!$A$1:$A$49,products!$B$1:$B$49,,0)=0,"",_xlfn.XLOOKUP(orders!D246,products!$A$1:$A$49,products!$B$1:$B$49,,0))</f>
        <v>Lib</v>
      </c>
      <c r="J246" t="str">
        <f>_xlfn.XLOOKUP(D246,products!$A$1:$A$49,products!$C$1:$C$49,,0)</f>
        <v>M</v>
      </c>
      <c r="K246" s="6">
        <f>_xlfn.XLOOKUP(orders!D246,products!$A$1:$A$49,products!$D$1:$D$49,0)</f>
        <v>2.5</v>
      </c>
      <c r="L246" s="8">
        <f>_xlfn.XLOOKUP(orders!D246,products!$A$1:$A$49,products!$E$1:$E$49,"",0)</f>
        <v>33.464999999999996</v>
      </c>
      <c r="M246" s="10">
        <f>(orders!E246*orders!L246)</f>
        <v>133.85999999999999</v>
      </c>
      <c r="N246" t="str">
        <f t="shared" si="6"/>
        <v>Liberca</v>
      </c>
      <c r="O246" t="str">
        <f t="shared" si="7"/>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t="str">
        <f>_xlfn.XLOOKUP(C247,customers!$A$1:$A$1001,customers!$G$1:$G$1001,,0)</f>
        <v>United States</v>
      </c>
      <c r="I247" t="str">
        <f>IF(_xlfn.XLOOKUP(orders!D247,products!$A$1:$A$49,products!$B$1:$B$49,,0)=0,"",_xlfn.XLOOKUP(orders!D247,products!$A$1:$A$49,products!$B$1:$B$49,,0))</f>
        <v>Lib</v>
      </c>
      <c r="J247" t="str">
        <f>_xlfn.XLOOKUP(D247,products!$A$1:$A$49,products!$C$1:$C$49,,0)</f>
        <v>L</v>
      </c>
      <c r="K247" s="6">
        <f>_xlfn.XLOOKUP(orders!D247,products!$A$1:$A$49,products!$D$1:$D$49,0)</f>
        <v>0.2</v>
      </c>
      <c r="L247" s="8">
        <f>_xlfn.XLOOKUP(orders!D247,products!$A$1:$A$49,products!$E$1:$E$49,"",0)</f>
        <v>4.7549999999999999</v>
      </c>
      <c r="M247" s="10">
        <f>(orders!E247*orders!L247)</f>
        <v>23.774999999999999</v>
      </c>
      <c r="N247" t="str">
        <f t="shared" si="6"/>
        <v>Liberca</v>
      </c>
      <c r="O247" t="str">
        <f t="shared" si="7"/>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t="str">
        <f>_xlfn.XLOOKUP(C248,customers!$A$1:$A$1001,customers!$G$1:$G$1001,,0)</f>
        <v>United Kingdom</v>
      </c>
      <c r="I248" t="str">
        <f>IF(_xlfn.XLOOKUP(orders!D248,products!$A$1:$A$49,products!$B$1:$B$49,,0)=0,"",_xlfn.XLOOKUP(orders!D248,products!$A$1:$A$49,products!$B$1:$B$49,,0))</f>
        <v>Lib</v>
      </c>
      <c r="J248" t="str">
        <f>_xlfn.XLOOKUP(D248,products!$A$1:$A$49,products!$C$1:$C$49,,0)</f>
        <v>D</v>
      </c>
      <c r="K248" s="6">
        <f>_xlfn.XLOOKUP(orders!D248,products!$A$1:$A$49,products!$D$1:$D$49,0)</f>
        <v>1</v>
      </c>
      <c r="L248" s="8">
        <f>_xlfn.XLOOKUP(orders!D248,products!$A$1:$A$49,products!$E$1:$E$49,"",0)</f>
        <v>12.95</v>
      </c>
      <c r="M248" s="10">
        <f>(orders!E248*orders!L248)</f>
        <v>38.849999999999994</v>
      </c>
      <c r="N248" t="str">
        <f t="shared" si="6"/>
        <v>Liberca</v>
      </c>
      <c r="O248" t="str">
        <f t="shared" si="7"/>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t="str">
        <f>_xlfn.XLOOKUP(C249,customers!$A$1:$A$1001,customers!$G$1:$G$1001,,0)</f>
        <v>Ireland</v>
      </c>
      <c r="I249" t="str">
        <f>IF(_xlfn.XLOOKUP(orders!D249,products!$A$1:$A$49,products!$B$1:$B$49,,0)=0,"",_xlfn.XLOOKUP(orders!D249,products!$A$1:$A$49,products!$B$1:$B$49,,0))</f>
        <v>Rob</v>
      </c>
      <c r="J249" t="str">
        <f>_xlfn.XLOOKUP(D249,products!$A$1:$A$49,products!$C$1:$C$49,,0)</f>
        <v>L</v>
      </c>
      <c r="K249" s="6">
        <f>_xlfn.XLOOKUP(orders!D249,products!$A$1:$A$49,products!$D$1:$D$49,0)</f>
        <v>0.2</v>
      </c>
      <c r="L249" s="8">
        <f>_xlfn.XLOOKUP(orders!D249,products!$A$1:$A$49,products!$E$1:$E$49,"",0)</f>
        <v>3.5849999999999995</v>
      </c>
      <c r="M249" s="10">
        <f>(orders!E249*orders!L249)</f>
        <v>21.509999999999998</v>
      </c>
      <c r="N249" t="str">
        <f t="shared" si="6"/>
        <v>Robusta</v>
      </c>
      <c r="O249" t="str">
        <f t="shared" si="7"/>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t="str">
        <f>_xlfn.XLOOKUP(C250,customers!$A$1:$A$1001,customers!$G$1:$G$1001,,0)</f>
        <v>United States</v>
      </c>
      <c r="I250" t="str">
        <f>IF(_xlfn.XLOOKUP(orders!D250,products!$A$1:$A$49,products!$B$1:$B$49,,0)=0,"",_xlfn.XLOOKUP(orders!D250,products!$A$1:$A$49,products!$B$1:$B$49,,0))</f>
        <v>Ara</v>
      </c>
      <c r="J250" t="str">
        <f>_xlfn.XLOOKUP(D250,products!$A$1:$A$49,products!$C$1:$C$49,,0)</f>
        <v>D</v>
      </c>
      <c r="K250" s="6">
        <f>_xlfn.XLOOKUP(orders!D250,products!$A$1:$A$49,products!$D$1:$D$49,0)</f>
        <v>1</v>
      </c>
      <c r="L250" s="8">
        <f>_xlfn.XLOOKUP(orders!D250,products!$A$1:$A$49,products!$E$1:$E$49,"",0)</f>
        <v>9.9499999999999993</v>
      </c>
      <c r="M250" s="10">
        <f>(orders!E250*orders!L250)</f>
        <v>9.9499999999999993</v>
      </c>
      <c r="N250" t="str">
        <f t="shared" si="6"/>
        <v>Arabica</v>
      </c>
      <c r="O250" t="str">
        <f t="shared" si="7"/>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t="str">
        <f>_xlfn.XLOOKUP(C251,customers!$A$1:$A$1001,customers!$G$1:$G$1001,,0)</f>
        <v>United States</v>
      </c>
      <c r="I251" t="str">
        <f>IF(_xlfn.XLOOKUP(orders!D251,products!$A$1:$A$49,products!$B$1:$B$49,,0)=0,"",_xlfn.XLOOKUP(orders!D251,products!$A$1:$A$49,products!$B$1:$B$49,,0))</f>
        <v>Lib</v>
      </c>
      <c r="J251" t="str">
        <f>_xlfn.XLOOKUP(D251,products!$A$1:$A$49,products!$C$1:$C$49,,0)</f>
        <v>L</v>
      </c>
      <c r="K251" s="6">
        <f>_xlfn.XLOOKUP(orders!D251,products!$A$1:$A$49,products!$D$1:$D$49,0)</f>
        <v>1</v>
      </c>
      <c r="L251" s="8">
        <f>_xlfn.XLOOKUP(orders!D251,products!$A$1:$A$49,products!$E$1:$E$49,"",0)</f>
        <v>15.85</v>
      </c>
      <c r="M251" s="10">
        <f>(orders!E251*orders!L251)</f>
        <v>15.85</v>
      </c>
      <c r="N251" t="str">
        <f t="shared" si="6"/>
        <v>Liberca</v>
      </c>
      <c r="O251" t="str">
        <f t="shared" si="7"/>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t="str">
        <f>_xlfn.XLOOKUP(C252,customers!$A$1:$A$1001,customers!$G$1:$G$1001,,0)</f>
        <v>United States</v>
      </c>
      <c r="I252" t="str">
        <f>IF(_xlfn.XLOOKUP(orders!D252,products!$A$1:$A$49,products!$B$1:$B$49,,0)=0,"",_xlfn.XLOOKUP(orders!D252,products!$A$1:$A$49,products!$B$1:$B$49,,0))</f>
        <v>Rob</v>
      </c>
      <c r="J252" t="str">
        <f>_xlfn.XLOOKUP(D252,products!$A$1:$A$49,products!$C$1:$C$49,,0)</f>
        <v>M</v>
      </c>
      <c r="K252" s="6">
        <f>_xlfn.XLOOKUP(orders!D252,products!$A$1:$A$49,products!$D$1:$D$49,0)</f>
        <v>0.2</v>
      </c>
      <c r="L252" s="8">
        <f>_xlfn.XLOOKUP(orders!D252,products!$A$1:$A$49,products!$E$1:$E$49,"",0)</f>
        <v>2.9849999999999999</v>
      </c>
      <c r="M252" s="10">
        <f>(orders!E252*orders!L252)</f>
        <v>2.9849999999999999</v>
      </c>
      <c r="N252" t="str">
        <f t="shared" si="6"/>
        <v>Robusta</v>
      </c>
      <c r="O252" t="str">
        <f t="shared" si="7"/>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t="str">
        <f>_xlfn.XLOOKUP(C253,customers!$A$1:$A$1001,customers!$G$1:$G$1001,,0)</f>
        <v>United States</v>
      </c>
      <c r="I253" t="str">
        <f>IF(_xlfn.XLOOKUP(orders!D253,products!$A$1:$A$49,products!$B$1:$B$49,,0)=0,"",_xlfn.XLOOKUP(orders!D253,products!$A$1:$A$49,products!$B$1:$B$49,,0))</f>
        <v>Exc</v>
      </c>
      <c r="J253" t="str">
        <f>_xlfn.XLOOKUP(D253,products!$A$1:$A$49,products!$C$1:$C$49,,0)</f>
        <v>M</v>
      </c>
      <c r="K253" s="6">
        <f>_xlfn.XLOOKUP(orders!D253,products!$A$1:$A$49,products!$D$1:$D$49,0)</f>
        <v>1</v>
      </c>
      <c r="L253" s="8">
        <f>_xlfn.XLOOKUP(orders!D253,products!$A$1:$A$49,products!$E$1:$E$49,"",0)</f>
        <v>13.75</v>
      </c>
      <c r="M253" s="10">
        <f>(orders!E253*orders!L253)</f>
        <v>68.75</v>
      </c>
      <c r="N253" t="str">
        <f t="shared" si="6"/>
        <v>Excelsa</v>
      </c>
      <c r="O253" t="str">
        <f t="shared" si="7"/>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t="str">
        <f>_xlfn.XLOOKUP(C254,customers!$A$1:$A$1001,customers!$G$1:$G$1001,,0)</f>
        <v>United States</v>
      </c>
      <c r="I254" t="str">
        <f>IF(_xlfn.XLOOKUP(orders!D254,products!$A$1:$A$49,products!$B$1:$B$49,,0)=0,"",_xlfn.XLOOKUP(orders!D254,products!$A$1:$A$49,products!$B$1:$B$49,,0))</f>
        <v>Ara</v>
      </c>
      <c r="J254" t="str">
        <f>_xlfn.XLOOKUP(D254,products!$A$1:$A$49,products!$C$1:$C$49,,0)</f>
        <v>D</v>
      </c>
      <c r="K254" s="6">
        <f>_xlfn.XLOOKUP(orders!D254,products!$A$1:$A$49,products!$D$1:$D$49,0)</f>
        <v>1</v>
      </c>
      <c r="L254" s="8">
        <f>_xlfn.XLOOKUP(orders!D254,products!$A$1:$A$49,products!$E$1:$E$49,"",0)</f>
        <v>9.9499999999999993</v>
      </c>
      <c r="M254" s="10">
        <f>(orders!E254*orders!L254)</f>
        <v>29.849999999999998</v>
      </c>
      <c r="N254" t="str">
        <f t="shared" si="6"/>
        <v>Arabica</v>
      </c>
      <c r="O254" t="str">
        <f t="shared" si="7"/>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t="str">
        <f>_xlfn.XLOOKUP(C255,customers!$A$1:$A$1001,customers!$G$1:$G$1001,,0)</f>
        <v>United States</v>
      </c>
      <c r="I255" t="str">
        <f>IF(_xlfn.XLOOKUP(orders!D255,products!$A$1:$A$49,products!$B$1:$B$49,,0)=0,"",_xlfn.XLOOKUP(orders!D255,products!$A$1:$A$49,products!$B$1:$B$49,,0))</f>
        <v>Lib</v>
      </c>
      <c r="J255" t="str">
        <f>_xlfn.XLOOKUP(D255,products!$A$1:$A$49,products!$C$1:$C$49,,0)</f>
        <v>M</v>
      </c>
      <c r="K255" s="6">
        <f>_xlfn.XLOOKUP(orders!D255,products!$A$1:$A$49,products!$D$1:$D$49,0)</f>
        <v>1</v>
      </c>
      <c r="L255" s="8">
        <f>_xlfn.XLOOKUP(orders!D255,products!$A$1:$A$49,products!$E$1:$E$49,"",0)</f>
        <v>14.55</v>
      </c>
      <c r="M255" s="10">
        <f>(orders!E255*orders!L255)</f>
        <v>58.2</v>
      </c>
      <c r="N255" t="str">
        <f t="shared" si="6"/>
        <v>Liberca</v>
      </c>
      <c r="O255" t="str">
        <f t="shared" si="7"/>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t="str">
        <f>_xlfn.XLOOKUP(C256,customers!$A$1:$A$1001,customers!$G$1:$G$1001,,0)</f>
        <v>United Kingdom</v>
      </c>
      <c r="I256" t="str">
        <f>IF(_xlfn.XLOOKUP(orders!D256,products!$A$1:$A$49,products!$B$1:$B$49,,0)=0,"",_xlfn.XLOOKUP(orders!D256,products!$A$1:$A$49,products!$B$1:$B$49,,0))</f>
        <v>Rob</v>
      </c>
      <c r="J256" t="str">
        <f>_xlfn.XLOOKUP(D256,products!$A$1:$A$49,products!$C$1:$C$49,,0)</f>
        <v>L</v>
      </c>
      <c r="K256" s="6">
        <f>_xlfn.XLOOKUP(orders!D256,products!$A$1:$A$49,products!$D$1:$D$49,0)</f>
        <v>0.5</v>
      </c>
      <c r="L256" s="8">
        <f>_xlfn.XLOOKUP(orders!D256,products!$A$1:$A$49,products!$E$1:$E$49,"",0)</f>
        <v>7.169999999999999</v>
      </c>
      <c r="M256" s="10">
        <f>(orders!E256*orders!L256)</f>
        <v>28.679999999999996</v>
      </c>
      <c r="N256" t="str">
        <f t="shared" si="6"/>
        <v>Robusta</v>
      </c>
      <c r="O256" t="str">
        <f t="shared" si="7"/>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t="str">
        <f>_xlfn.XLOOKUP(C257,customers!$A$1:$A$1001,customers!$G$1:$G$1001,,0)</f>
        <v>United States</v>
      </c>
      <c r="I257" t="str">
        <f>IF(_xlfn.XLOOKUP(orders!D257,products!$A$1:$A$49,products!$B$1:$B$49,,0)=0,"",_xlfn.XLOOKUP(orders!D257,products!$A$1:$A$49,products!$B$1:$B$49,,0))</f>
        <v>Rob</v>
      </c>
      <c r="J257" t="str">
        <f>_xlfn.XLOOKUP(D257,products!$A$1:$A$49,products!$C$1:$C$49,,0)</f>
        <v>L</v>
      </c>
      <c r="K257" s="6">
        <f>_xlfn.XLOOKUP(orders!D257,products!$A$1:$A$49,products!$D$1:$D$49,0)</f>
        <v>0.5</v>
      </c>
      <c r="L257" s="8">
        <f>_xlfn.XLOOKUP(orders!D257,products!$A$1:$A$49,products!$E$1:$E$49,"",0)</f>
        <v>7.169999999999999</v>
      </c>
      <c r="M257" s="10">
        <f>(orders!E257*orders!L257)</f>
        <v>21.509999999999998</v>
      </c>
      <c r="N257" t="str">
        <f t="shared" si="6"/>
        <v>Robusta</v>
      </c>
      <c r="O257" t="str">
        <f t="shared" si="7"/>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t="str">
        <f>_xlfn.XLOOKUP(C258,customers!$A$1:$A$1001,customers!$G$1:$G$1001,,0)</f>
        <v>United States</v>
      </c>
      <c r="I258" t="str">
        <f>IF(_xlfn.XLOOKUP(orders!D258,products!$A$1:$A$49,products!$B$1:$B$49,,0)=0,"",_xlfn.XLOOKUP(orders!D258,products!$A$1:$A$49,products!$B$1:$B$49,,0))</f>
        <v>Lib</v>
      </c>
      <c r="J258" t="str">
        <f>_xlfn.XLOOKUP(D258,products!$A$1:$A$49,products!$C$1:$C$49,,0)</f>
        <v>M</v>
      </c>
      <c r="K258" s="6">
        <f>_xlfn.XLOOKUP(orders!D258,products!$A$1:$A$49,products!$D$1:$D$49,0)</f>
        <v>0.5</v>
      </c>
      <c r="L258" s="8">
        <f>_xlfn.XLOOKUP(orders!D258,products!$A$1:$A$49,products!$E$1:$E$49,"",0)</f>
        <v>8.73</v>
      </c>
      <c r="M258" s="10">
        <f>(orders!E258*orders!L258)</f>
        <v>17.46</v>
      </c>
      <c r="N258" t="str">
        <f t="shared" si="6"/>
        <v>Liberca</v>
      </c>
      <c r="O258" t="str">
        <f t="shared" si="7"/>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t="str">
        <f>_xlfn.XLOOKUP(C259,customers!$A$1:$A$1001,customers!$G$1:$G$1001,,0)</f>
        <v>United States</v>
      </c>
      <c r="I259" t="str">
        <f>IF(_xlfn.XLOOKUP(orders!D259,products!$A$1:$A$49,products!$B$1:$B$49,,0)=0,"",_xlfn.XLOOKUP(orders!D259,products!$A$1:$A$49,products!$B$1:$B$49,,0))</f>
        <v>Exc</v>
      </c>
      <c r="J259" t="str">
        <f>_xlfn.XLOOKUP(D259,products!$A$1:$A$49,products!$C$1:$C$49,,0)</f>
        <v>D</v>
      </c>
      <c r="K259" s="6">
        <f>_xlfn.XLOOKUP(orders!D259,products!$A$1:$A$49,products!$D$1:$D$49,0)</f>
        <v>2.5</v>
      </c>
      <c r="L259" s="8">
        <f>_xlfn.XLOOKUP(orders!D259,products!$A$1:$A$49,products!$E$1:$E$49,"",0)</f>
        <v>27.945</v>
      </c>
      <c r="M259" s="10">
        <f>(orders!E259*orders!L259)</f>
        <v>27.945</v>
      </c>
      <c r="N259" t="str">
        <f t="shared" ref="N259:N322" si="8">IF(I259="Rob","Robusta",IF(I259="Exc","Excelsa",IF(I259="Ara","Arabica",IF(I259="Lib","Liberca",""))))</f>
        <v>Excelsa</v>
      </c>
      <c r="O259" t="str">
        <f t="shared" ref="O259:O322" si="9">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t="str">
        <f>_xlfn.XLOOKUP(C260,customers!$A$1:$A$1001,customers!$G$1:$G$1001,,0)</f>
        <v>United States</v>
      </c>
      <c r="I260" t="str">
        <f>IF(_xlfn.XLOOKUP(orders!D260,products!$A$1:$A$49,products!$B$1:$B$49,,0)=0,"",_xlfn.XLOOKUP(orders!D260,products!$A$1:$A$49,products!$B$1:$B$49,,0))</f>
        <v>Exc</v>
      </c>
      <c r="J260" t="str">
        <f>_xlfn.XLOOKUP(D260,products!$A$1:$A$49,products!$C$1:$C$49,,0)</f>
        <v>D</v>
      </c>
      <c r="K260" s="6">
        <f>_xlfn.XLOOKUP(orders!D260,products!$A$1:$A$49,products!$D$1:$D$49,0)</f>
        <v>2.5</v>
      </c>
      <c r="L260" s="8">
        <f>_xlfn.XLOOKUP(orders!D260,products!$A$1:$A$49,products!$E$1:$E$49,"",0)</f>
        <v>27.945</v>
      </c>
      <c r="M260" s="10">
        <f>(orders!E260*orders!L260)</f>
        <v>139.72499999999999</v>
      </c>
      <c r="N260" t="str">
        <f t="shared" si="8"/>
        <v>Excelsa</v>
      </c>
      <c r="O260" t="str">
        <f t="shared" si="9"/>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t="str">
        <f>_xlfn.XLOOKUP(C261,customers!$A$1:$A$1001,customers!$G$1:$G$1001,,0)</f>
        <v>United Kingdom</v>
      </c>
      <c r="I261" t="str">
        <f>IF(_xlfn.XLOOKUP(orders!D261,products!$A$1:$A$49,products!$B$1:$B$49,,0)=0,"",_xlfn.XLOOKUP(orders!D261,products!$A$1:$A$49,products!$B$1:$B$49,,0))</f>
        <v>Rob</v>
      </c>
      <c r="J261" t="str">
        <f>_xlfn.XLOOKUP(D261,products!$A$1:$A$49,products!$C$1:$C$49,,0)</f>
        <v>M</v>
      </c>
      <c r="K261" s="6">
        <f>_xlfn.XLOOKUP(orders!D261,products!$A$1:$A$49,products!$D$1:$D$49,0)</f>
        <v>0.2</v>
      </c>
      <c r="L261" s="8">
        <f>_xlfn.XLOOKUP(orders!D261,products!$A$1:$A$49,products!$E$1:$E$49,"",0)</f>
        <v>2.9849999999999999</v>
      </c>
      <c r="M261" s="10">
        <f>(orders!E261*orders!L261)</f>
        <v>5.97</v>
      </c>
      <c r="N261" t="str">
        <f t="shared" si="8"/>
        <v>Robusta</v>
      </c>
      <c r="O261" t="str">
        <f t="shared" si="9"/>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t="str">
        <f>_xlfn.XLOOKUP(C262,customers!$A$1:$A$1001,customers!$G$1:$G$1001,,0)</f>
        <v>United States</v>
      </c>
      <c r="I262" t="str">
        <f>IF(_xlfn.XLOOKUP(orders!D262,products!$A$1:$A$49,products!$B$1:$B$49,,0)=0,"",_xlfn.XLOOKUP(orders!D262,products!$A$1:$A$49,products!$B$1:$B$49,,0))</f>
        <v>Rob</v>
      </c>
      <c r="J262" t="str">
        <f>_xlfn.XLOOKUP(D262,products!$A$1:$A$49,products!$C$1:$C$49,,0)</f>
        <v>L</v>
      </c>
      <c r="K262" s="6">
        <f>_xlfn.XLOOKUP(orders!D262,products!$A$1:$A$49,products!$D$1:$D$49,0)</f>
        <v>2.5</v>
      </c>
      <c r="L262" s="8">
        <f>_xlfn.XLOOKUP(orders!D262,products!$A$1:$A$49,products!$E$1:$E$49,"",0)</f>
        <v>27.484999999999996</v>
      </c>
      <c r="M262" s="10">
        <f>(orders!E262*orders!L262)</f>
        <v>27.484999999999996</v>
      </c>
      <c r="N262" t="str">
        <f t="shared" si="8"/>
        <v>Robusta</v>
      </c>
      <c r="O262" t="str">
        <f t="shared" si="9"/>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t="str">
        <f>_xlfn.XLOOKUP(C263,customers!$A$1:$A$1001,customers!$G$1:$G$1001,,0)</f>
        <v>United States</v>
      </c>
      <c r="I263" t="str">
        <f>IF(_xlfn.XLOOKUP(orders!D263,products!$A$1:$A$49,products!$B$1:$B$49,,0)=0,"",_xlfn.XLOOKUP(orders!D263,products!$A$1:$A$49,products!$B$1:$B$49,,0))</f>
        <v>Rob</v>
      </c>
      <c r="J263" t="str">
        <f>_xlfn.XLOOKUP(D263,products!$A$1:$A$49,products!$C$1:$C$49,,0)</f>
        <v>L</v>
      </c>
      <c r="K263" s="6">
        <f>_xlfn.XLOOKUP(orders!D263,products!$A$1:$A$49,products!$D$1:$D$49,0)</f>
        <v>1</v>
      </c>
      <c r="L263" s="8">
        <f>_xlfn.XLOOKUP(orders!D263,products!$A$1:$A$49,products!$E$1:$E$49,"",0)</f>
        <v>11.95</v>
      </c>
      <c r="M263" s="10">
        <f>(orders!E263*orders!L263)</f>
        <v>59.75</v>
      </c>
      <c r="N263" t="str">
        <f t="shared" si="8"/>
        <v>Robusta</v>
      </c>
      <c r="O263" t="str">
        <f t="shared" si="9"/>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t="str">
        <f>_xlfn.XLOOKUP(C264,customers!$A$1:$A$1001,customers!$G$1:$G$1001,,0)</f>
        <v>United States</v>
      </c>
      <c r="I264" t="str">
        <f>IF(_xlfn.XLOOKUP(orders!D264,products!$A$1:$A$49,products!$B$1:$B$49,,0)=0,"",_xlfn.XLOOKUP(orders!D264,products!$A$1:$A$49,products!$B$1:$B$49,,0))</f>
        <v>Exc</v>
      </c>
      <c r="J264" t="str">
        <f>_xlfn.XLOOKUP(D264,products!$A$1:$A$49,products!$C$1:$C$49,,0)</f>
        <v>M</v>
      </c>
      <c r="K264" s="6">
        <f>_xlfn.XLOOKUP(orders!D264,products!$A$1:$A$49,products!$D$1:$D$49,0)</f>
        <v>1</v>
      </c>
      <c r="L264" s="8">
        <f>_xlfn.XLOOKUP(orders!D264,products!$A$1:$A$49,products!$E$1:$E$49,"",0)</f>
        <v>13.75</v>
      </c>
      <c r="M264" s="10">
        <f>(orders!E264*orders!L264)</f>
        <v>41.25</v>
      </c>
      <c r="N264" t="str">
        <f t="shared" si="8"/>
        <v>Excelsa</v>
      </c>
      <c r="O264" t="str">
        <f t="shared" si="9"/>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t="str">
        <f>_xlfn.XLOOKUP(C265,customers!$A$1:$A$1001,customers!$G$1:$G$1001,,0)</f>
        <v>United States</v>
      </c>
      <c r="I265" t="str">
        <f>IF(_xlfn.XLOOKUP(orders!D265,products!$A$1:$A$49,products!$B$1:$B$49,,0)=0,"",_xlfn.XLOOKUP(orders!D265,products!$A$1:$A$49,products!$B$1:$B$49,,0))</f>
        <v>Lib</v>
      </c>
      <c r="J265" t="str">
        <f>_xlfn.XLOOKUP(D265,products!$A$1:$A$49,products!$C$1:$C$49,,0)</f>
        <v>M</v>
      </c>
      <c r="K265" s="6">
        <f>_xlfn.XLOOKUP(orders!D265,products!$A$1:$A$49,products!$D$1:$D$49,0)</f>
        <v>2.5</v>
      </c>
      <c r="L265" s="8">
        <f>_xlfn.XLOOKUP(orders!D265,products!$A$1:$A$49,products!$E$1:$E$49,"",0)</f>
        <v>33.464999999999996</v>
      </c>
      <c r="M265" s="10">
        <f>(orders!E265*orders!L265)</f>
        <v>133.85999999999999</v>
      </c>
      <c r="N265" t="str">
        <f t="shared" si="8"/>
        <v>Liberca</v>
      </c>
      <c r="O265" t="str">
        <f t="shared" si="9"/>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t="str">
        <f>_xlfn.XLOOKUP(C266,customers!$A$1:$A$1001,customers!$G$1:$G$1001,,0)</f>
        <v>Ireland</v>
      </c>
      <c r="I266" t="str">
        <f>IF(_xlfn.XLOOKUP(orders!D266,products!$A$1:$A$49,products!$B$1:$B$49,,0)=0,"",_xlfn.XLOOKUP(orders!D266,products!$A$1:$A$49,products!$B$1:$B$49,,0))</f>
        <v>Rob</v>
      </c>
      <c r="J266" t="str">
        <f>_xlfn.XLOOKUP(D266,products!$A$1:$A$49,products!$C$1:$C$49,,0)</f>
        <v>L</v>
      </c>
      <c r="K266" s="6">
        <f>_xlfn.XLOOKUP(orders!D266,products!$A$1:$A$49,products!$D$1:$D$49,0)</f>
        <v>1</v>
      </c>
      <c r="L266" s="8">
        <f>_xlfn.XLOOKUP(orders!D266,products!$A$1:$A$49,products!$E$1:$E$49,"",0)</f>
        <v>11.95</v>
      </c>
      <c r="M266" s="10">
        <f>(orders!E266*orders!L266)</f>
        <v>59.75</v>
      </c>
      <c r="N266" t="str">
        <f t="shared" si="8"/>
        <v>Robusta</v>
      </c>
      <c r="O266" t="str">
        <f t="shared" si="9"/>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t="str">
        <f>_xlfn.XLOOKUP(C267,customers!$A$1:$A$1001,customers!$G$1:$G$1001,,0)</f>
        <v>United States</v>
      </c>
      <c r="I267" t="str">
        <f>IF(_xlfn.XLOOKUP(orders!D267,products!$A$1:$A$49,products!$B$1:$B$49,,0)=0,"",_xlfn.XLOOKUP(orders!D267,products!$A$1:$A$49,products!$B$1:$B$49,,0))</f>
        <v>Ara</v>
      </c>
      <c r="J267" t="str">
        <f>_xlfn.XLOOKUP(D267,products!$A$1:$A$49,products!$C$1:$C$49,,0)</f>
        <v>D</v>
      </c>
      <c r="K267" s="6">
        <f>_xlfn.XLOOKUP(orders!D267,products!$A$1:$A$49,products!$D$1:$D$49,0)</f>
        <v>0.5</v>
      </c>
      <c r="L267" s="8">
        <f>_xlfn.XLOOKUP(orders!D267,products!$A$1:$A$49,products!$E$1:$E$49,"",0)</f>
        <v>5.97</v>
      </c>
      <c r="M267" s="10">
        <f>(orders!E267*orders!L267)</f>
        <v>5.97</v>
      </c>
      <c r="N267" t="str">
        <f t="shared" si="8"/>
        <v>Arabica</v>
      </c>
      <c r="O267" t="str">
        <f t="shared" si="9"/>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t="str">
        <f>_xlfn.XLOOKUP(C268,customers!$A$1:$A$1001,customers!$G$1:$G$1001,,0)</f>
        <v>United Kingdom</v>
      </c>
      <c r="I268" t="str">
        <f>IF(_xlfn.XLOOKUP(orders!D268,products!$A$1:$A$49,products!$B$1:$B$49,,0)=0,"",_xlfn.XLOOKUP(orders!D268,products!$A$1:$A$49,products!$B$1:$B$49,,0))</f>
        <v>Exc</v>
      </c>
      <c r="J268" t="str">
        <f>_xlfn.XLOOKUP(D268,products!$A$1:$A$49,products!$C$1:$C$49,,0)</f>
        <v>D</v>
      </c>
      <c r="K268" s="6">
        <f>_xlfn.XLOOKUP(orders!D268,products!$A$1:$A$49,products!$D$1:$D$49,0)</f>
        <v>1</v>
      </c>
      <c r="L268" s="8">
        <f>_xlfn.XLOOKUP(orders!D268,products!$A$1:$A$49,products!$E$1:$E$49,"",0)</f>
        <v>12.15</v>
      </c>
      <c r="M268" s="10">
        <f>(orders!E268*orders!L268)</f>
        <v>24.3</v>
      </c>
      <c r="N268" t="str">
        <f t="shared" si="8"/>
        <v>Excelsa</v>
      </c>
      <c r="O268" t="str">
        <f t="shared" si="9"/>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t="str">
        <f>_xlfn.XLOOKUP(C269,customers!$A$1:$A$1001,customers!$G$1:$G$1001,,0)</f>
        <v>United States</v>
      </c>
      <c r="I269" t="str">
        <f>IF(_xlfn.XLOOKUP(orders!D269,products!$A$1:$A$49,products!$B$1:$B$49,,0)=0,"",_xlfn.XLOOKUP(orders!D269,products!$A$1:$A$49,products!$B$1:$B$49,,0))</f>
        <v>Exc</v>
      </c>
      <c r="J269" t="str">
        <f>_xlfn.XLOOKUP(D269,products!$A$1:$A$49,products!$C$1:$C$49,,0)</f>
        <v>D</v>
      </c>
      <c r="K269" s="6">
        <f>_xlfn.XLOOKUP(orders!D269,products!$A$1:$A$49,products!$D$1:$D$49,0)</f>
        <v>0.2</v>
      </c>
      <c r="L269" s="8">
        <f>_xlfn.XLOOKUP(orders!D269,products!$A$1:$A$49,products!$E$1:$E$49,"",0)</f>
        <v>3.645</v>
      </c>
      <c r="M269" s="10">
        <f>(orders!E269*orders!L269)</f>
        <v>21.87</v>
      </c>
      <c r="N269" t="str">
        <f t="shared" si="8"/>
        <v>Excelsa</v>
      </c>
      <c r="O269" t="str">
        <f t="shared" si="9"/>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t="str">
        <f>_xlfn.XLOOKUP(C270,customers!$A$1:$A$1001,customers!$G$1:$G$1001,,0)</f>
        <v>United States</v>
      </c>
      <c r="I270" t="str">
        <f>IF(_xlfn.XLOOKUP(orders!D270,products!$A$1:$A$49,products!$B$1:$B$49,,0)=0,"",_xlfn.XLOOKUP(orders!D270,products!$A$1:$A$49,products!$B$1:$B$49,,0))</f>
        <v>Ara</v>
      </c>
      <c r="J270" t="str">
        <f>_xlfn.XLOOKUP(D270,products!$A$1:$A$49,products!$C$1:$C$49,,0)</f>
        <v>D</v>
      </c>
      <c r="K270" s="6">
        <f>_xlfn.XLOOKUP(orders!D270,products!$A$1:$A$49,products!$D$1:$D$49,0)</f>
        <v>1</v>
      </c>
      <c r="L270" s="8">
        <f>_xlfn.XLOOKUP(orders!D270,products!$A$1:$A$49,products!$E$1:$E$49,"",0)</f>
        <v>9.9499999999999993</v>
      </c>
      <c r="M270" s="10">
        <f>(orders!E270*orders!L270)</f>
        <v>19.899999999999999</v>
      </c>
      <c r="N270" t="str">
        <f t="shared" si="8"/>
        <v>Arabica</v>
      </c>
      <c r="O270" t="str">
        <f t="shared" si="9"/>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t="str">
        <f>_xlfn.XLOOKUP(C271,customers!$A$1:$A$1001,customers!$G$1:$G$1001,,0)</f>
        <v>United States</v>
      </c>
      <c r="I271" t="str">
        <f>IF(_xlfn.XLOOKUP(orders!D271,products!$A$1:$A$49,products!$B$1:$B$49,,0)=0,"",_xlfn.XLOOKUP(orders!D271,products!$A$1:$A$49,products!$B$1:$B$49,,0))</f>
        <v>Ara</v>
      </c>
      <c r="J271" t="str">
        <f>_xlfn.XLOOKUP(D271,products!$A$1:$A$49,products!$C$1:$C$49,,0)</f>
        <v>D</v>
      </c>
      <c r="K271" s="6">
        <f>_xlfn.XLOOKUP(orders!D271,products!$A$1:$A$49,products!$D$1:$D$49,0)</f>
        <v>0.2</v>
      </c>
      <c r="L271" s="8">
        <f>_xlfn.XLOOKUP(orders!D271,products!$A$1:$A$49,products!$E$1:$E$49,"",0)</f>
        <v>2.9849999999999999</v>
      </c>
      <c r="M271" s="10">
        <f>(orders!E271*orders!L271)</f>
        <v>5.97</v>
      </c>
      <c r="N271" t="str">
        <f t="shared" si="8"/>
        <v>Arabica</v>
      </c>
      <c r="O271" t="str">
        <f t="shared" si="9"/>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t="str">
        <f>_xlfn.XLOOKUP(C272,customers!$A$1:$A$1001,customers!$G$1:$G$1001,,0)</f>
        <v>Ireland</v>
      </c>
      <c r="I272" t="str">
        <f>IF(_xlfn.XLOOKUP(orders!D272,products!$A$1:$A$49,products!$B$1:$B$49,,0)=0,"",_xlfn.XLOOKUP(orders!D272,products!$A$1:$A$49,products!$B$1:$B$49,,0))</f>
        <v>Exc</v>
      </c>
      <c r="J272" t="str">
        <f>_xlfn.XLOOKUP(D272,products!$A$1:$A$49,products!$C$1:$C$49,,0)</f>
        <v>D</v>
      </c>
      <c r="K272" s="6">
        <f>_xlfn.XLOOKUP(orders!D272,products!$A$1:$A$49,products!$D$1:$D$49,0)</f>
        <v>0.5</v>
      </c>
      <c r="L272" s="8">
        <f>_xlfn.XLOOKUP(orders!D272,products!$A$1:$A$49,products!$E$1:$E$49,"",0)</f>
        <v>7.29</v>
      </c>
      <c r="M272" s="10">
        <f>(orders!E272*orders!L272)</f>
        <v>7.29</v>
      </c>
      <c r="N272" t="str">
        <f t="shared" si="8"/>
        <v>Excelsa</v>
      </c>
      <c r="O272" t="str">
        <f t="shared" si="9"/>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t="str">
        <f>_xlfn.XLOOKUP(C273,customers!$A$1:$A$1001,customers!$G$1:$G$1001,,0)</f>
        <v>United States</v>
      </c>
      <c r="I273" t="str">
        <f>IF(_xlfn.XLOOKUP(orders!D273,products!$A$1:$A$49,products!$B$1:$B$49,,0)=0,"",_xlfn.XLOOKUP(orders!D273,products!$A$1:$A$49,products!$B$1:$B$49,,0))</f>
        <v>Ara</v>
      </c>
      <c r="J273" t="str">
        <f>_xlfn.XLOOKUP(D273,products!$A$1:$A$49,products!$C$1:$C$49,,0)</f>
        <v>D</v>
      </c>
      <c r="K273" s="6">
        <f>_xlfn.XLOOKUP(orders!D273,products!$A$1:$A$49,products!$D$1:$D$49,0)</f>
        <v>0.2</v>
      </c>
      <c r="L273" s="8">
        <f>_xlfn.XLOOKUP(orders!D273,products!$A$1:$A$49,products!$E$1:$E$49,"",0)</f>
        <v>2.9849999999999999</v>
      </c>
      <c r="M273" s="10">
        <f>(orders!E273*orders!L273)</f>
        <v>11.94</v>
      </c>
      <c r="N273" t="str">
        <f t="shared" si="8"/>
        <v>Arabica</v>
      </c>
      <c r="O273" t="str">
        <f t="shared" si="9"/>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t="str">
        <f>_xlfn.XLOOKUP(C274,customers!$A$1:$A$1001,customers!$G$1:$G$1001,,0)</f>
        <v>Ireland</v>
      </c>
      <c r="I274" t="str">
        <f>IF(_xlfn.XLOOKUP(orders!D274,products!$A$1:$A$49,products!$B$1:$B$49,,0)=0,"",_xlfn.XLOOKUP(orders!D274,products!$A$1:$A$49,products!$B$1:$B$49,,0))</f>
        <v>Rob</v>
      </c>
      <c r="J274" t="str">
        <f>_xlfn.XLOOKUP(D274,products!$A$1:$A$49,products!$C$1:$C$49,,0)</f>
        <v>L</v>
      </c>
      <c r="K274" s="6">
        <f>_xlfn.XLOOKUP(orders!D274,products!$A$1:$A$49,products!$D$1:$D$49,0)</f>
        <v>1</v>
      </c>
      <c r="L274" s="8">
        <f>_xlfn.XLOOKUP(orders!D274,products!$A$1:$A$49,products!$E$1:$E$49,"",0)</f>
        <v>11.95</v>
      </c>
      <c r="M274" s="10">
        <f>(orders!E274*orders!L274)</f>
        <v>71.699999999999989</v>
      </c>
      <c r="N274" t="str">
        <f t="shared" si="8"/>
        <v>Robusta</v>
      </c>
      <c r="O274" t="str">
        <f t="shared" si="9"/>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t="str">
        <f>_xlfn.XLOOKUP(C275,customers!$A$1:$A$1001,customers!$G$1:$G$1001,,0)</f>
        <v>United States</v>
      </c>
      <c r="I275" t="str">
        <f>IF(_xlfn.XLOOKUP(orders!D275,products!$A$1:$A$49,products!$B$1:$B$49,,0)=0,"",_xlfn.XLOOKUP(orders!D275,products!$A$1:$A$49,products!$B$1:$B$49,,0))</f>
        <v>Ara</v>
      </c>
      <c r="J275" t="str">
        <f>_xlfn.XLOOKUP(D275,products!$A$1:$A$49,products!$C$1:$C$49,,0)</f>
        <v>L</v>
      </c>
      <c r="K275" s="6">
        <f>_xlfn.XLOOKUP(orders!D275,products!$A$1:$A$49,products!$D$1:$D$49,0)</f>
        <v>0.2</v>
      </c>
      <c r="L275" s="8">
        <f>_xlfn.XLOOKUP(orders!D275,products!$A$1:$A$49,products!$E$1:$E$49,"",0)</f>
        <v>3.8849999999999998</v>
      </c>
      <c r="M275" s="10">
        <f>(orders!E275*orders!L275)</f>
        <v>7.77</v>
      </c>
      <c r="N275" t="str">
        <f t="shared" si="8"/>
        <v>Arabica</v>
      </c>
      <c r="O275" t="str">
        <f t="shared" si="9"/>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t="str">
        <f>_xlfn.XLOOKUP(C276,customers!$A$1:$A$1001,customers!$G$1:$G$1001,,0)</f>
        <v>United States</v>
      </c>
      <c r="I276" t="str">
        <f>IF(_xlfn.XLOOKUP(orders!D276,products!$A$1:$A$49,products!$B$1:$B$49,,0)=0,"",_xlfn.XLOOKUP(orders!D276,products!$A$1:$A$49,products!$B$1:$B$49,,0))</f>
        <v>Ara</v>
      </c>
      <c r="J276" t="str">
        <f>_xlfn.XLOOKUP(D276,products!$A$1:$A$49,products!$C$1:$C$49,,0)</f>
        <v>M</v>
      </c>
      <c r="K276" s="6">
        <f>_xlfn.XLOOKUP(orders!D276,products!$A$1:$A$49,products!$D$1:$D$49,0)</f>
        <v>2.5</v>
      </c>
      <c r="L276" s="8">
        <f>_xlfn.XLOOKUP(orders!D276,products!$A$1:$A$49,products!$E$1:$E$49,"",0)</f>
        <v>25.874999999999996</v>
      </c>
      <c r="M276" s="10">
        <f>(orders!E276*orders!L276)</f>
        <v>25.874999999999996</v>
      </c>
      <c r="N276" t="str">
        <f t="shared" si="8"/>
        <v>Arabica</v>
      </c>
      <c r="O276" t="str">
        <f t="shared" si="9"/>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t="str">
        <f>_xlfn.XLOOKUP(C277,customers!$A$1:$A$1001,customers!$G$1:$G$1001,,0)</f>
        <v>United States</v>
      </c>
      <c r="I277" t="str">
        <f>IF(_xlfn.XLOOKUP(orders!D277,products!$A$1:$A$49,products!$B$1:$B$49,,0)=0,"",_xlfn.XLOOKUP(orders!D277,products!$A$1:$A$49,products!$B$1:$B$49,,0))</f>
        <v>Exc</v>
      </c>
      <c r="J277" t="str">
        <f>_xlfn.XLOOKUP(D277,products!$A$1:$A$49,products!$C$1:$C$49,,0)</f>
        <v>L</v>
      </c>
      <c r="K277" s="6">
        <f>_xlfn.XLOOKUP(orders!D277,products!$A$1:$A$49,products!$D$1:$D$49,0)</f>
        <v>2.5</v>
      </c>
      <c r="L277" s="8">
        <f>_xlfn.XLOOKUP(orders!D277,products!$A$1:$A$49,products!$E$1:$E$49,"",0)</f>
        <v>34.154999999999994</v>
      </c>
      <c r="M277" s="10">
        <f>(orders!E277*orders!L277)</f>
        <v>204.92999999999995</v>
      </c>
      <c r="N277" t="str">
        <f t="shared" si="8"/>
        <v>Excelsa</v>
      </c>
      <c r="O277" t="str">
        <f t="shared" si="9"/>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t="str">
        <f>_xlfn.XLOOKUP(C278,customers!$A$1:$A$1001,customers!$G$1:$G$1001,,0)</f>
        <v>Ireland</v>
      </c>
      <c r="I278" t="str">
        <f>IF(_xlfn.XLOOKUP(orders!D278,products!$A$1:$A$49,products!$B$1:$B$49,,0)=0,"",_xlfn.XLOOKUP(orders!D278,products!$A$1:$A$49,products!$B$1:$B$49,,0))</f>
        <v>Rob</v>
      </c>
      <c r="J278" t="str">
        <f>_xlfn.XLOOKUP(D278,products!$A$1:$A$49,products!$C$1:$C$49,,0)</f>
        <v>L</v>
      </c>
      <c r="K278" s="6">
        <f>_xlfn.XLOOKUP(orders!D278,products!$A$1:$A$49,products!$D$1:$D$49,0)</f>
        <v>2.5</v>
      </c>
      <c r="L278" s="8">
        <f>_xlfn.XLOOKUP(orders!D278,products!$A$1:$A$49,products!$E$1:$E$49,"",0)</f>
        <v>27.484999999999996</v>
      </c>
      <c r="M278" s="10">
        <f>(orders!E278*orders!L278)</f>
        <v>109.93999999999998</v>
      </c>
      <c r="N278" t="str">
        <f t="shared" si="8"/>
        <v>Robusta</v>
      </c>
      <c r="O278" t="str">
        <f t="shared" si="9"/>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t="str">
        <f>_xlfn.XLOOKUP(C279,customers!$A$1:$A$1001,customers!$G$1:$G$1001,,0)</f>
        <v>United States</v>
      </c>
      <c r="I279" t="str">
        <f>IF(_xlfn.XLOOKUP(orders!D279,products!$A$1:$A$49,products!$B$1:$B$49,,0)=0,"",_xlfn.XLOOKUP(orders!D279,products!$A$1:$A$49,products!$B$1:$B$49,,0))</f>
        <v>Exc</v>
      </c>
      <c r="J279" t="str">
        <f>_xlfn.XLOOKUP(D279,products!$A$1:$A$49,products!$C$1:$C$49,,0)</f>
        <v>L</v>
      </c>
      <c r="K279" s="6">
        <f>_xlfn.XLOOKUP(orders!D279,products!$A$1:$A$49,products!$D$1:$D$49,0)</f>
        <v>1</v>
      </c>
      <c r="L279" s="8">
        <f>_xlfn.XLOOKUP(orders!D279,products!$A$1:$A$49,products!$E$1:$E$49,"",0)</f>
        <v>14.85</v>
      </c>
      <c r="M279" s="10">
        <f>(orders!E279*orders!L279)</f>
        <v>89.1</v>
      </c>
      <c r="N279" t="str">
        <f t="shared" si="8"/>
        <v>Excelsa</v>
      </c>
      <c r="O279" t="str">
        <f t="shared" si="9"/>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t="str">
        <f>_xlfn.XLOOKUP(C280,customers!$A$1:$A$1001,customers!$G$1:$G$1001,,0)</f>
        <v>United States</v>
      </c>
      <c r="I280" t="str">
        <f>IF(_xlfn.XLOOKUP(orders!D280,products!$A$1:$A$49,products!$B$1:$B$49,,0)=0,"",_xlfn.XLOOKUP(orders!D280,products!$A$1:$A$49,products!$B$1:$B$49,,0))</f>
        <v>Ara</v>
      </c>
      <c r="J280" t="str">
        <f>_xlfn.XLOOKUP(D280,products!$A$1:$A$49,products!$C$1:$C$49,,0)</f>
        <v>L</v>
      </c>
      <c r="K280" s="6">
        <f>_xlfn.XLOOKUP(orders!D280,products!$A$1:$A$49,products!$D$1:$D$49,0)</f>
        <v>0.2</v>
      </c>
      <c r="L280" s="8">
        <f>_xlfn.XLOOKUP(orders!D280,products!$A$1:$A$49,products!$E$1:$E$49,"",0)</f>
        <v>3.8849999999999998</v>
      </c>
      <c r="M280" s="10">
        <f>(orders!E280*orders!L280)</f>
        <v>7.77</v>
      </c>
      <c r="N280" t="str">
        <f t="shared" si="8"/>
        <v>Arabica</v>
      </c>
      <c r="O280" t="str">
        <f t="shared" si="9"/>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t="str">
        <f>_xlfn.XLOOKUP(C281,customers!$A$1:$A$1001,customers!$G$1:$G$1001,,0)</f>
        <v>United States</v>
      </c>
      <c r="I281" t="str">
        <f>IF(_xlfn.XLOOKUP(orders!D281,products!$A$1:$A$49,products!$B$1:$B$49,,0)=0,"",_xlfn.XLOOKUP(orders!D281,products!$A$1:$A$49,products!$B$1:$B$49,,0))</f>
        <v>Lib</v>
      </c>
      <c r="J281" t="str">
        <f>_xlfn.XLOOKUP(D281,products!$A$1:$A$49,products!$C$1:$C$49,,0)</f>
        <v>M</v>
      </c>
      <c r="K281" s="6">
        <f>_xlfn.XLOOKUP(orders!D281,products!$A$1:$A$49,products!$D$1:$D$49,0)</f>
        <v>2.5</v>
      </c>
      <c r="L281" s="8">
        <f>_xlfn.XLOOKUP(orders!D281,products!$A$1:$A$49,products!$E$1:$E$49,"",0)</f>
        <v>33.464999999999996</v>
      </c>
      <c r="M281" s="10">
        <f>(orders!E281*orders!L281)</f>
        <v>33.464999999999996</v>
      </c>
      <c r="N281" t="str">
        <f t="shared" si="8"/>
        <v>Liberca</v>
      </c>
      <c r="O281" t="str">
        <f t="shared" si="9"/>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t="str">
        <f>_xlfn.XLOOKUP(C282,customers!$A$1:$A$1001,customers!$G$1:$G$1001,,0)</f>
        <v>United States</v>
      </c>
      <c r="I282" t="str">
        <f>IF(_xlfn.XLOOKUP(orders!D282,products!$A$1:$A$49,products!$B$1:$B$49,,0)=0,"",_xlfn.XLOOKUP(orders!D282,products!$A$1:$A$49,products!$B$1:$B$49,,0))</f>
        <v>Exc</v>
      </c>
      <c r="J282" t="str">
        <f>_xlfn.XLOOKUP(D282,products!$A$1:$A$49,products!$C$1:$C$49,,0)</f>
        <v>M</v>
      </c>
      <c r="K282" s="6">
        <f>_xlfn.XLOOKUP(orders!D282,products!$A$1:$A$49,products!$D$1:$D$49,0)</f>
        <v>0.5</v>
      </c>
      <c r="L282" s="8">
        <f>_xlfn.XLOOKUP(orders!D282,products!$A$1:$A$49,products!$E$1:$E$49,"",0)</f>
        <v>8.25</v>
      </c>
      <c r="M282" s="10">
        <f>(orders!E282*orders!L282)</f>
        <v>41.25</v>
      </c>
      <c r="N282" t="str">
        <f t="shared" si="8"/>
        <v>Excelsa</v>
      </c>
      <c r="O282" t="str">
        <f t="shared" si="9"/>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t="str">
        <f>_xlfn.XLOOKUP(C283,customers!$A$1:$A$1001,customers!$G$1:$G$1001,,0)</f>
        <v>United States</v>
      </c>
      <c r="I283" t="str">
        <f>IF(_xlfn.XLOOKUP(orders!D283,products!$A$1:$A$49,products!$B$1:$B$49,,0)=0,"",_xlfn.XLOOKUP(orders!D283,products!$A$1:$A$49,products!$B$1:$B$49,,0))</f>
        <v>Exc</v>
      </c>
      <c r="J283" t="str">
        <f>_xlfn.XLOOKUP(D283,products!$A$1:$A$49,products!$C$1:$C$49,,0)</f>
        <v>L</v>
      </c>
      <c r="K283" s="6">
        <f>_xlfn.XLOOKUP(orders!D283,products!$A$1:$A$49,products!$D$1:$D$49,0)</f>
        <v>1</v>
      </c>
      <c r="L283" s="8">
        <f>_xlfn.XLOOKUP(orders!D283,products!$A$1:$A$49,products!$E$1:$E$49,"",0)</f>
        <v>14.85</v>
      </c>
      <c r="M283" s="10">
        <f>(orders!E283*orders!L283)</f>
        <v>59.4</v>
      </c>
      <c r="N283" t="str">
        <f t="shared" si="8"/>
        <v>Excelsa</v>
      </c>
      <c r="O283" t="str">
        <f t="shared" si="9"/>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t="str">
        <f>_xlfn.XLOOKUP(C284,customers!$A$1:$A$1001,customers!$G$1:$G$1001,,0)</f>
        <v>United Kingdom</v>
      </c>
      <c r="I284" t="str">
        <f>IF(_xlfn.XLOOKUP(orders!D284,products!$A$1:$A$49,products!$B$1:$B$49,,0)=0,"",_xlfn.XLOOKUP(orders!D284,products!$A$1:$A$49,products!$B$1:$B$49,,0))</f>
        <v>Ara</v>
      </c>
      <c r="J284" t="str">
        <f>_xlfn.XLOOKUP(D284,products!$A$1:$A$49,products!$C$1:$C$49,,0)</f>
        <v>L</v>
      </c>
      <c r="K284" s="6">
        <f>_xlfn.XLOOKUP(orders!D284,products!$A$1:$A$49,products!$D$1:$D$49,0)</f>
        <v>0.5</v>
      </c>
      <c r="L284" s="8">
        <f>_xlfn.XLOOKUP(orders!D284,products!$A$1:$A$49,products!$E$1:$E$49,"",0)</f>
        <v>7.77</v>
      </c>
      <c r="M284" s="10">
        <f>(orders!E284*orders!L284)</f>
        <v>7.77</v>
      </c>
      <c r="N284" t="str">
        <f t="shared" si="8"/>
        <v>Arabica</v>
      </c>
      <c r="O284" t="str">
        <f t="shared" si="9"/>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t="str">
        <f>_xlfn.XLOOKUP(C285,customers!$A$1:$A$1001,customers!$G$1:$G$1001,,0)</f>
        <v>United Kingdom</v>
      </c>
      <c r="I285" t="str">
        <f>IF(_xlfn.XLOOKUP(orders!D285,products!$A$1:$A$49,products!$B$1:$B$49,,0)=0,"",_xlfn.XLOOKUP(orders!D285,products!$A$1:$A$49,products!$B$1:$B$49,,0))</f>
        <v>Rob</v>
      </c>
      <c r="J285" t="str">
        <f>_xlfn.XLOOKUP(D285,products!$A$1:$A$49,products!$C$1:$C$49,,0)</f>
        <v>D</v>
      </c>
      <c r="K285" s="6">
        <f>_xlfn.XLOOKUP(orders!D285,products!$A$1:$A$49,products!$D$1:$D$49,0)</f>
        <v>0.5</v>
      </c>
      <c r="L285" s="8">
        <f>_xlfn.XLOOKUP(orders!D285,products!$A$1:$A$49,products!$E$1:$E$49,"",0)</f>
        <v>5.3699999999999992</v>
      </c>
      <c r="M285" s="10">
        <f>(orders!E285*orders!L285)</f>
        <v>5.3699999999999992</v>
      </c>
      <c r="N285" t="str">
        <f t="shared" si="8"/>
        <v>Robusta</v>
      </c>
      <c r="O285" t="str">
        <f t="shared" si="9"/>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t="str">
        <f>_xlfn.XLOOKUP(C286,customers!$A$1:$A$1001,customers!$G$1:$G$1001,,0)</f>
        <v>United States</v>
      </c>
      <c r="I286" t="str">
        <f>IF(_xlfn.XLOOKUP(orders!D286,products!$A$1:$A$49,products!$B$1:$B$49,,0)=0,"",_xlfn.XLOOKUP(orders!D286,products!$A$1:$A$49,products!$B$1:$B$49,,0))</f>
        <v>Exc</v>
      </c>
      <c r="J286" t="str">
        <f>_xlfn.XLOOKUP(D286,products!$A$1:$A$49,products!$C$1:$C$49,,0)</f>
        <v>M</v>
      </c>
      <c r="K286" s="6">
        <f>_xlfn.XLOOKUP(orders!D286,products!$A$1:$A$49,products!$D$1:$D$49,0)</f>
        <v>2.5</v>
      </c>
      <c r="L286" s="8">
        <f>_xlfn.XLOOKUP(orders!D286,products!$A$1:$A$49,products!$E$1:$E$49,"",0)</f>
        <v>31.624999999999996</v>
      </c>
      <c r="M286" s="10">
        <f>(orders!E286*orders!L286)</f>
        <v>94.874999999999986</v>
      </c>
      <c r="N286" t="str">
        <f t="shared" si="8"/>
        <v>Excelsa</v>
      </c>
      <c r="O286" t="str">
        <f t="shared" si="9"/>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t="str">
        <f>_xlfn.XLOOKUP(C287,customers!$A$1:$A$1001,customers!$G$1:$G$1001,,0)</f>
        <v>United States</v>
      </c>
      <c r="I287" t="str">
        <f>IF(_xlfn.XLOOKUP(orders!D287,products!$A$1:$A$49,products!$B$1:$B$49,,0)=0,"",_xlfn.XLOOKUP(orders!D287,products!$A$1:$A$49,products!$B$1:$B$49,,0))</f>
        <v>Lib</v>
      </c>
      <c r="J287" t="str">
        <f>_xlfn.XLOOKUP(D287,products!$A$1:$A$49,products!$C$1:$C$49,,0)</f>
        <v>L</v>
      </c>
      <c r="K287" s="6">
        <f>_xlfn.XLOOKUP(orders!D287,products!$A$1:$A$49,products!$D$1:$D$49,0)</f>
        <v>2.5</v>
      </c>
      <c r="L287" s="8">
        <f>_xlfn.XLOOKUP(orders!D287,products!$A$1:$A$49,products!$E$1:$E$49,"",0)</f>
        <v>36.454999999999998</v>
      </c>
      <c r="M287" s="10">
        <f>(orders!E287*orders!L287)</f>
        <v>36.454999999999998</v>
      </c>
      <c r="N287" t="str">
        <f t="shared" si="8"/>
        <v>Liberca</v>
      </c>
      <c r="O287" t="str">
        <f t="shared" si="9"/>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t="str">
        <f>_xlfn.XLOOKUP(C288,customers!$A$1:$A$1001,customers!$G$1:$G$1001,,0)</f>
        <v>United States</v>
      </c>
      <c r="I288" t="str">
        <f>IF(_xlfn.XLOOKUP(orders!D288,products!$A$1:$A$49,products!$B$1:$B$49,,0)=0,"",_xlfn.XLOOKUP(orders!D288,products!$A$1:$A$49,products!$B$1:$B$49,,0))</f>
        <v>Ara</v>
      </c>
      <c r="J288" t="str">
        <f>_xlfn.XLOOKUP(D288,products!$A$1:$A$49,products!$C$1:$C$49,,0)</f>
        <v>M</v>
      </c>
      <c r="K288" s="6">
        <f>_xlfn.XLOOKUP(orders!D288,products!$A$1:$A$49,products!$D$1:$D$49,0)</f>
        <v>0.2</v>
      </c>
      <c r="L288" s="8">
        <f>_xlfn.XLOOKUP(orders!D288,products!$A$1:$A$49,products!$E$1:$E$49,"",0)</f>
        <v>3.375</v>
      </c>
      <c r="M288" s="10">
        <f>(orders!E288*orders!L288)</f>
        <v>13.5</v>
      </c>
      <c r="N288" t="str">
        <f t="shared" si="8"/>
        <v>Arabica</v>
      </c>
      <c r="O288" t="str">
        <f t="shared" si="9"/>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t="str">
        <f>_xlfn.XLOOKUP(C289,customers!$A$1:$A$1001,customers!$G$1:$G$1001,,0)</f>
        <v>United States</v>
      </c>
      <c r="I289" t="str">
        <f>IF(_xlfn.XLOOKUP(orders!D289,products!$A$1:$A$49,products!$B$1:$B$49,,0)=0,"",_xlfn.XLOOKUP(orders!D289,products!$A$1:$A$49,products!$B$1:$B$49,,0))</f>
        <v>Rob</v>
      </c>
      <c r="J289" t="str">
        <f>_xlfn.XLOOKUP(D289,products!$A$1:$A$49,products!$C$1:$C$49,,0)</f>
        <v>L</v>
      </c>
      <c r="K289" s="6">
        <f>_xlfn.XLOOKUP(orders!D289,products!$A$1:$A$49,products!$D$1:$D$49,0)</f>
        <v>0.2</v>
      </c>
      <c r="L289" s="8">
        <f>_xlfn.XLOOKUP(orders!D289,products!$A$1:$A$49,products!$E$1:$E$49,"",0)</f>
        <v>3.5849999999999995</v>
      </c>
      <c r="M289" s="10">
        <f>(orders!E289*orders!L289)</f>
        <v>14.339999999999998</v>
      </c>
      <c r="N289" t="str">
        <f t="shared" si="8"/>
        <v>Robusta</v>
      </c>
      <c r="O289" t="str">
        <f t="shared" si="9"/>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t="str">
        <f>_xlfn.XLOOKUP(C290,customers!$A$1:$A$1001,customers!$G$1:$G$1001,,0)</f>
        <v>Ireland</v>
      </c>
      <c r="I290" t="str">
        <f>IF(_xlfn.XLOOKUP(orders!D290,products!$A$1:$A$49,products!$B$1:$B$49,,0)=0,"",_xlfn.XLOOKUP(orders!D290,products!$A$1:$A$49,products!$B$1:$B$49,,0))</f>
        <v>Exc</v>
      </c>
      <c r="J290" t="str">
        <f>_xlfn.XLOOKUP(D290,products!$A$1:$A$49,products!$C$1:$C$49,,0)</f>
        <v>M</v>
      </c>
      <c r="K290" s="6">
        <f>_xlfn.XLOOKUP(orders!D290,products!$A$1:$A$49,products!$D$1:$D$49,0)</f>
        <v>0.5</v>
      </c>
      <c r="L290" s="8">
        <f>_xlfn.XLOOKUP(orders!D290,products!$A$1:$A$49,products!$E$1:$E$49,"",0)</f>
        <v>8.25</v>
      </c>
      <c r="M290" s="10">
        <f>(orders!E290*orders!L290)</f>
        <v>8.25</v>
      </c>
      <c r="N290" t="str">
        <f t="shared" si="8"/>
        <v>Excelsa</v>
      </c>
      <c r="O290" t="str">
        <f t="shared" si="9"/>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t="str">
        <f>_xlfn.XLOOKUP(C291,customers!$A$1:$A$1001,customers!$G$1:$G$1001,,0)</f>
        <v>United States</v>
      </c>
      <c r="I291" t="str">
        <f>IF(_xlfn.XLOOKUP(orders!D291,products!$A$1:$A$49,products!$B$1:$B$49,,0)=0,"",_xlfn.XLOOKUP(orders!D291,products!$A$1:$A$49,products!$B$1:$B$49,,0))</f>
        <v>Rob</v>
      </c>
      <c r="J291" t="str">
        <f>_xlfn.XLOOKUP(D291,products!$A$1:$A$49,products!$C$1:$C$49,,0)</f>
        <v>D</v>
      </c>
      <c r="K291" s="6">
        <f>_xlfn.XLOOKUP(orders!D291,products!$A$1:$A$49,products!$D$1:$D$49,0)</f>
        <v>0.2</v>
      </c>
      <c r="L291" s="8">
        <f>_xlfn.XLOOKUP(orders!D291,products!$A$1:$A$49,products!$E$1:$E$49,"",0)</f>
        <v>2.6849999999999996</v>
      </c>
      <c r="M291" s="10">
        <f>(orders!E291*orders!L291)</f>
        <v>13.424999999999997</v>
      </c>
      <c r="N291" t="str">
        <f t="shared" si="8"/>
        <v>Robusta</v>
      </c>
      <c r="O291" t="str">
        <f t="shared" si="9"/>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t="str">
        <f>_xlfn.XLOOKUP(C292,customers!$A$1:$A$1001,customers!$G$1:$G$1001,,0)</f>
        <v>United States</v>
      </c>
      <c r="I292" t="str">
        <f>IF(_xlfn.XLOOKUP(orders!D292,products!$A$1:$A$49,products!$B$1:$B$49,,0)=0,"",_xlfn.XLOOKUP(orders!D292,products!$A$1:$A$49,products!$B$1:$B$49,,0))</f>
        <v>Ara</v>
      </c>
      <c r="J292" t="str">
        <f>_xlfn.XLOOKUP(D292,products!$A$1:$A$49,products!$C$1:$C$49,,0)</f>
        <v>D</v>
      </c>
      <c r="K292" s="6">
        <f>_xlfn.XLOOKUP(orders!D292,products!$A$1:$A$49,products!$D$1:$D$49,0)</f>
        <v>1</v>
      </c>
      <c r="L292" s="8">
        <f>_xlfn.XLOOKUP(orders!D292,products!$A$1:$A$49,products!$E$1:$E$49,"",0)</f>
        <v>9.9499999999999993</v>
      </c>
      <c r="M292" s="10">
        <f>(orders!E292*orders!L292)</f>
        <v>49.75</v>
      </c>
      <c r="N292" t="str">
        <f t="shared" si="8"/>
        <v>Arabica</v>
      </c>
      <c r="O292" t="str">
        <f t="shared" si="9"/>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t="str">
        <f>_xlfn.XLOOKUP(C293,customers!$A$1:$A$1001,customers!$G$1:$G$1001,,0)</f>
        <v>Ireland</v>
      </c>
      <c r="I293" t="str">
        <f>IF(_xlfn.XLOOKUP(orders!D293,products!$A$1:$A$49,products!$B$1:$B$49,,0)=0,"",_xlfn.XLOOKUP(orders!D293,products!$A$1:$A$49,products!$B$1:$B$49,,0))</f>
        <v>Exc</v>
      </c>
      <c r="J293" t="str">
        <f>_xlfn.XLOOKUP(D293,products!$A$1:$A$49,products!$C$1:$C$49,,0)</f>
        <v>M</v>
      </c>
      <c r="K293" s="6">
        <f>_xlfn.XLOOKUP(orders!D293,products!$A$1:$A$49,products!$D$1:$D$49,0)</f>
        <v>0.5</v>
      </c>
      <c r="L293" s="8">
        <f>_xlfn.XLOOKUP(orders!D293,products!$A$1:$A$49,products!$E$1:$E$49,"",0)</f>
        <v>8.25</v>
      </c>
      <c r="M293" s="10">
        <f>(orders!E293*orders!L293)</f>
        <v>16.5</v>
      </c>
      <c r="N293" t="str">
        <f t="shared" si="8"/>
        <v>Excelsa</v>
      </c>
      <c r="O293" t="str">
        <f t="shared" si="9"/>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t="str">
        <f>_xlfn.XLOOKUP(C294,customers!$A$1:$A$1001,customers!$G$1:$G$1001,,0)</f>
        <v>United States</v>
      </c>
      <c r="I294" t="str">
        <f>IF(_xlfn.XLOOKUP(orders!D294,products!$A$1:$A$49,products!$B$1:$B$49,,0)=0,"",_xlfn.XLOOKUP(orders!D294,products!$A$1:$A$49,products!$B$1:$B$49,,0))</f>
        <v>Ara</v>
      </c>
      <c r="J294" t="str">
        <f>_xlfn.XLOOKUP(D294,products!$A$1:$A$49,products!$C$1:$C$49,,0)</f>
        <v>D</v>
      </c>
      <c r="K294" s="6">
        <f>_xlfn.XLOOKUP(orders!D294,products!$A$1:$A$49,products!$D$1:$D$49,0)</f>
        <v>0.5</v>
      </c>
      <c r="L294" s="8">
        <f>_xlfn.XLOOKUP(orders!D294,products!$A$1:$A$49,products!$E$1:$E$49,"",0)</f>
        <v>5.97</v>
      </c>
      <c r="M294" s="10">
        <f>(orders!E294*orders!L294)</f>
        <v>17.91</v>
      </c>
      <c r="N294" t="str">
        <f t="shared" si="8"/>
        <v>Arabica</v>
      </c>
      <c r="O294" t="str">
        <f t="shared" si="9"/>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t="str">
        <f>_xlfn.XLOOKUP(C295,customers!$A$1:$A$1001,customers!$G$1:$G$1001,,0)</f>
        <v>United States</v>
      </c>
      <c r="I295" t="str">
        <f>IF(_xlfn.XLOOKUP(orders!D295,products!$A$1:$A$49,products!$B$1:$B$49,,0)=0,"",_xlfn.XLOOKUP(orders!D295,products!$A$1:$A$49,products!$B$1:$B$49,,0))</f>
        <v>Ara</v>
      </c>
      <c r="J295" t="str">
        <f>_xlfn.XLOOKUP(D295,products!$A$1:$A$49,products!$C$1:$C$49,,0)</f>
        <v>D</v>
      </c>
      <c r="K295" s="6">
        <f>_xlfn.XLOOKUP(orders!D295,products!$A$1:$A$49,products!$D$1:$D$49,0)</f>
        <v>0.5</v>
      </c>
      <c r="L295" s="8">
        <f>_xlfn.XLOOKUP(orders!D295,products!$A$1:$A$49,products!$E$1:$E$49,"",0)</f>
        <v>5.97</v>
      </c>
      <c r="M295" s="10">
        <f>(orders!E295*orders!L295)</f>
        <v>29.849999999999998</v>
      </c>
      <c r="N295" t="str">
        <f t="shared" si="8"/>
        <v>Arabica</v>
      </c>
      <c r="O295" t="str">
        <f t="shared" si="9"/>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t="str">
        <f>_xlfn.XLOOKUP(C296,customers!$A$1:$A$1001,customers!$G$1:$G$1001,,0)</f>
        <v>United States</v>
      </c>
      <c r="I296" t="str">
        <f>IF(_xlfn.XLOOKUP(orders!D296,products!$A$1:$A$49,products!$B$1:$B$49,,0)=0,"",_xlfn.XLOOKUP(orders!D296,products!$A$1:$A$49,products!$B$1:$B$49,,0))</f>
        <v>Exc</v>
      </c>
      <c r="J296" t="str">
        <f>_xlfn.XLOOKUP(D296,products!$A$1:$A$49,products!$C$1:$C$49,,0)</f>
        <v>L</v>
      </c>
      <c r="K296" s="6">
        <f>_xlfn.XLOOKUP(orders!D296,products!$A$1:$A$49,products!$D$1:$D$49,0)</f>
        <v>1</v>
      </c>
      <c r="L296" s="8">
        <f>_xlfn.XLOOKUP(orders!D296,products!$A$1:$A$49,products!$E$1:$E$49,"",0)</f>
        <v>14.85</v>
      </c>
      <c r="M296" s="10">
        <f>(orders!E296*orders!L296)</f>
        <v>44.55</v>
      </c>
      <c r="N296" t="str">
        <f t="shared" si="8"/>
        <v>Excelsa</v>
      </c>
      <c r="O296" t="str">
        <f t="shared" si="9"/>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t="str">
        <f>_xlfn.XLOOKUP(C297,customers!$A$1:$A$1001,customers!$G$1:$G$1001,,0)</f>
        <v>United States</v>
      </c>
      <c r="I297" t="str">
        <f>IF(_xlfn.XLOOKUP(orders!D297,products!$A$1:$A$49,products!$B$1:$B$49,,0)=0,"",_xlfn.XLOOKUP(orders!D297,products!$A$1:$A$49,products!$B$1:$B$49,,0))</f>
        <v>Exc</v>
      </c>
      <c r="J297" t="str">
        <f>_xlfn.XLOOKUP(D297,products!$A$1:$A$49,products!$C$1:$C$49,,0)</f>
        <v>M</v>
      </c>
      <c r="K297" s="6">
        <f>_xlfn.XLOOKUP(orders!D297,products!$A$1:$A$49,products!$D$1:$D$49,0)</f>
        <v>1</v>
      </c>
      <c r="L297" s="8">
        <f>_xlfn.XLOOKUP(orders!D297,products!$A$1:$A$49,products!$E$1:$E$49,"",0)</f>
        <v>13.75</v>
      </c>
      <c r="M297" s="10">
        <f>(orders!E297*orders!L297)</f>
        <v>27.5</v>
      </c>
      <c r="N297" t="str">
        <f t="shared" si="8"/>
        <v>Excelsa</v>
      </c>
      <c r="O297" t="str">
        <f t="shared" si="9"/>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t="str">
        <f>_xlfn.XLOOKUP(C298,customers!$A$1:$A$1001,customers!$G$1:$G$1001,,0)</f>
        <v>United States</v>
      </c>
      <c r="I298" t="str">
        <f>IF(_xlfn.XLOOKUP(orders!D298,products!$A$1:$A$49,products!$B$1:$B$49,,0)=0,"",_xlfn.XLOOKUP(orders!D298,products!$A$1:$A$49,products!$B$1:$B$49,,0))</f>
        <v>Rob</v>
      </c>
      <c r="J298" t="str">
        <f>_xlfn.XLOOKUP(D298,products!$A$1:$A$49,products!$C$1:$C$49,,0)</f>
        <v>M</v>
      </c>
      <c r="K298" s="6">
        <f>_xlfn.XLOOKUP(orders!D298,products!$A$1:$A$49,products!$D$1:$D$49,0)</f>
        <v>0.5</v>
      </c>
      <c r="L298" s="8">
        <f>_xlfn.XLOOKUP(orders!D298,products!$A$1:$A$49,products!$E$1:$E$49,"",0)</f>
        <v>5.97</v>
      </c>
      <c r="M298" s="10">
        <f>(orders!E298*orders!L298)</f>
        <v>35.82</v>
      </c>
      <c r="N298" t="str">
        <f t="shared" si="8"/>
        <v>Robusta</v>
      </c>
      <c r="O298" t="str">
        <f t="shared" si="9"/>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t="str">
        <f>_xlfn.XLOOKUP(C299,customers!$A$1:$A$1001,customers!$G$1:$G$1001,,0)</f>
        <v>United States</v>
      </c>
      <c r="I299" t="str">
        <f>IF(_xlfn.XLOOKUP(orders!D299,products!$A$1:$A$49,products!$B$1:$B$49,,0)=0,"",_xlfn.XLOOKUP(orders!D299,products!$A$1:$A$49,products!$B$1:$B$49,,0))</f>
        <v>Rob</v>
      </c>
      <c r="J299" t="str">
        <f>_xlfn.XLOOKUP(D299,products!$A$1:$A$49,products!$C$1:$C$49,,0)</f>
        <v>D</v>
      </c>
      <c r="K299" s="6">
        <f>_xlfn.XLOOKUP(orders!D299,products!$A$1:$A$49,products!$D$1:$D$49,0)</f>
        <v>0.5</v>
      </c>
      <c r="L299" s="8">
        <f>_xlfn.XLOOKUP(orders!D299,products!$A$1:$A$49,products!$E$1:$E$49,"",0)</f>
        <v>5.3699999999999992</v>
      </c>
      <c r="M299" s="10">
        <f>(orders!E299*orders!L299)</f>
        <v>16.11</v>
      </c>
      <c r="N299" t="str">
        <f t="shared" si="8"/>
        <v>Robusta</v>
      </c>
      <c r="O299" t="str">
        <f t="shared" si="9"/>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t="str">
        <f>_xlfn.XLOOKUP(C300,customers!$A$1:$A$1001,customers!$G$1:$G$1001,,0)</f>
        <v>United States</v>
      </c>
      <c r="I300" t="str">
        <f>IF(_xlfn.XLOOKUP(orders!D300,products!$A$1:$A$49,products!$B$1:$B$49,,0)=0,"",_xlfn.XLOOKUP(orders!D300,products!$A$1:$A$49,products!$B$1:$B$49,,0))</f>
        <v>Exc</v>
      </c>
      <c r="J300" t="str">
        <f>_xlfn.XLOOKUP(D300,products!$A$1:$A$49,products!$C$1:$C$49,,0)</f>
        <v>L</v>
      </c>
      <c r="K300" s="6">
        <f>_xlfn.XLOOKUP(orders!D300,products!$A$1:$A$49,products!$D$1:$D$49,0)</f>
        <v>0.2</v>
      </c>
      <c r="L300" s="8">
        <f>_xlfn.XLOOKUP(orders!D300,products!$A$1:$A$49,products!$E$1:$E$49,"",0)</f>
        <v>4.4550000000000001</v>
      </c>
      <c r="M300" s="10">
        <f>(orders!E300*orders!L300)</f>
        <v>26.73</v>
      </c>
      <c r="N300" t="str">
        <f t="shared" si="8"/>
        <v>Excelsa</v>
      </c>
      <c r="O300" t="str">
        <f t="shared" si="9"/>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t="str">
        <f>_xlfn.XLOOKUP(C301,customers!$A$1:$A$1001,customers!$G$1:$G$1001,,0)</f>
        <v>United States</v>
      </c>
      <c r="I301" t="str">
        <f>IF(_xlfn.XLOOKUP(orders!D301,products!$A$1:$A$49,products!$B$1:$B$49,,0)=0,"",_xlfn.XLOOKUP(orders!D301,products!$A$1:$A$49,products!$B$1:$B$49,,0))</f>
        <v>Exc</v>
      </c>
      <c r="J301" t="str">
        <f>_xlfn.XLOOKUP(D301,products!$A$1:$A$49,products!$C$1:$C$49,,0)</f>
        <v>L</v>
      </c>
      <c r="K301" s="6">
        <f>_xlfn.XLOOKUP(orders!D301,products!$A$1:$A$49,products!$D$1:$D$49,0)</f>
        <v>2.5</v>
      </c>
      <c r="L301" s="8">
        <f>_xlfn.XLOOKUP(orders!D301,products!$A$1:$A$49,products!$E$1:$E$49,"",0)</f>
        <v>34.154999999999994</v>
      </c>
      <c r="M301" s="10">
        <f>(orders!E301*orders!L301)</f>
        <v>204.92999999999995</v>
      </c>
      <c r="N301" t="str">
        <f t="shared" si="8"/>
        <v>Excelsa</v>
      </c>
      <c r="O301" t="str">
        <f t="shared" si="9"/>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t="str">
        <f>_xlfn.XLOOKUP(C302,customers!$A$1:$A$1001,customers!$G$1:$G$1001,,0)</f>
        <v>United States</v>
      </c>
      <c r="I302" t="str">
        <f>IF(_xlfn.XLOOKUP(orders!D302,products!$A$1:$A$49,products!$B$1:$B$49,,0)=0,"",_xlfn.XLOOKUP(orders!D302,products!$A$1:$A$49,products!$B$1:$B$49,,0))</f>
        <v>Ara</v>
      </c>
      <c r="J302" t="str">
        <f>_xlfn.XLOOKUP(D302,products!$A$1:$A$49,products!$C$1:$C$49,,0)</f>
        <v>L</v>
      </c>
      <c r="K302" s="6">
        <f>_xlfn.XLOOKUP(orders!D302,products!$A$1:$A$49,products!$D$1:$D$49,0)</f>
        <v>1</v>
      </c>
      <c r="L302" s="8">
        <f>_xlfn.XLOOKUP(orders!D302,products!$A$1:$A$49,products!$E$1:$E$49,"",0)</f>
        <v>12.95</v>
      </c>
      <c r="M302" s="10">
        <f>(orders!E302*orders!L302)</f>
        <v>38.849999999999994</v>
      </c>
      <c r="N302" t="str">
        <f t="shared" si="8"/>
        <v>Arabica</v>
      </c>
      <c r="O302" t="str">
        <f t="shared" si="9"/>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t="str">
        <f>_xlfn.XLOOKUP(C303,customers!$A$1:$A$1001,customers!$G$1:$G$1001,,0)</f>
        <v>United States</v>
      </c>
      <c r="I303" t="str">
        <f>IF(_xlfn.XLOOKUP(orders!D303,products!$A$1:$A$49,products!$B$1:$B$49,,0)=0,"",_xlfn.XLOOKUP(orders!D303,products!$A$1:$A$49,products!$B$1:$B$49,,0))</f>
        <v>Lib</v>
      </c>
      <c r="J303" t="str">
        <f>_xlfn.XLOOKUP(D303,products!$A$1:$A$49,products!$C$1:$C$49,,0)</f>
        <v>D</v>
      </c>
      <c r="K303" s="6">
        <f>_xlfn.XLOOKUP(orders!D303,products!$A$1:$A$49,products!$D$1:$D$49,0)</f>
        <v>0.2</v>
      </c>
      <c r="L303" s="8">
        <f>_xlfn.XLOOKUP(orders!D303,products!$A$1:$A$49,products!$E$1:$E$49,"",0)</f>
        <v>3.8849999999999998</v>
      </c>
      <c r="M303" s="10">
        <f>(orders!E303*orders!L303)</f>
        <v>15.54</v>
      </c>
      <c r="N303" t="str">
        <f t="shared" si="8"/>
        <v>Liberca</v>
      </c>
      <c r="O303" t="str">
        <f t="shared" si="9"/>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t="str">
        <f>_xlfn.XLOOKUP(C304,customers!$A$1:$A$1001,customers!$G$1:$G$1001,,0)</f>
        <v>United States</v>
      </c>
      <c r="I304" t="str">
        <f>IF(_xlfn.XLOOKUP(orders!D304,products!$A$1:$A$49,products!$B$1:$B$49,,0)=0,"",_xlfn.XLOOKUP(orders!D304,products!$A$1:$A$49,products!$B$1:$B$49,,0))</f>
        <v>Ara</v>
      </c>
      <c r="J304" t="str">
        <f>_xlfn.XLOOKUP(D304,products!$A$1:$A$49,products!$C$1:$C$49,,0)</f>
        <v>M</v>
      </c>
      <c r="K304" s="6">
        <f>_xlfn.XLOOKUP(orders!D304,products!$A$1:$A$49,products!$D$1:$D$49,0)</f>
        <v>0.5</v>
      </c>
      <c r="L304" s="8">
        <f>_xlfn.XLOOKUP(orders!D304,products!$A$1:$A$49,products!$E$1:$E$49,"",0)</f>
        <v>6.75</v>
      </c>
      <c r="M304" s="10">
        <f>(orders!E304*orders!L304)</f>
        <v>6.75</v>
      </c>
      <c r="N304" t="str">
        <f t="shared" si="8"/>
        <v>Arabica</v>
      </c>
      <c r="O304" t="str">
        <f t="shared" si="9"/>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t="str">
        <f>_xlfn.XLOOKUP(C305,customers!$A$1:$A$1001,customers!$G$1:$G$1001,,0)</f>
        <v>United States</v>
      </c>
      <c r="I305" t="str">
        <f>IF(_xlfn.XLOOKUP(orders!D305,products!$A$1:$A$49,products!$B$1:$B$49,,0)=0,"",_xlfn.XLOOKUP(orders!D305,products!$A$1:$A$49,products!$B$1:$B$49,,0))</f>
        <v>Exc</v>
      </c>
      <c r="J305" t="str">
        <f>_xlfn.XLOOKUP(D305,products!$A$1:$A$49,products!$C$1:$C$49,,0)</f>
        <v>D</v>
      </c>
      <c r="K305" s="6">
        <f>_xlfn.XLOOKUP(orders!D305,products!$A$1:$A$49,products!$D$1:$D$49,0)</f>
        <v>2.5</v>
      </c>
      <c r="L305" s="8">
        <f>_xlfn.XLOOKUP(orders!D305,products!$A$1:$A$49,products!$E$1:$E$49,"",0)</f>
        <v>27.945</v>
      </c>
      <c r="M305" s="10">
        <f>(orders!E305*orders!L305)</f>
        <v>111.78</v>
      </c>
      <c r="N305" t="str">
        <f t="shared" si="8"/>
        <v>Excelsa</v>
      </c>
      <c r="O305" t="str">
        <f t="shared" si="9"/>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t="str">
        <f>_xlfn.XLOOKUP(C306,customers!$A$1:$A$1001,customers!$G$1:$G$1001,,0)</f>
        <v>United States</v>
      </c>
      <c r="I306" t="str">
        <f>IF(_xlfn.XLOOKUP(orders!D306,products!$A$1:$A$49,products!$B$1:$B$49,,0)=0,"",_xlfn.XLOOKUP(orders!D306,products!$A$1:$A$49,products!$B$1:$B$49,,0))</f>
        <v>Ara</v>
      </c>
      <c r="J306" t="str">
        <f>_xlfn.XLOOKUP(D306,products!$A$1:$A$49,products!$C$1:$C$49,,0)</f>
        <v>L</v>
      </c>
      <c r="K306" s="6">
        <f>_xlfn.XLOOKUP(orders!D306,products!$A$1:$A$49,products!$D$1:$D$49,0)</f>
        <v>0.2</v>
      </c>
      <c r="L306" s="8">
        <f>_xlfn.XLOOKUP(orders!D306,products!$A$1:$A$49,products!$E$1:$E$49,"",0)</f>
        <v>3.8849999999999998</v>
      </c>
      <c r="M306" s="10">
        <f>(orders!E306*orders!L306)</f>
        <v>3.8849999999999998</v>
      </c>
      <c r="N306" t="str">
        <f t="shared" si="8"/>
        <v>Arabica</v>
      </c>
      <c r="O306" t="str">
        <f t="shared" si="9"/>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t="str">
        <f>_xlfn.XLOOKUP(C307,customers!$A$1:$A$1001,customers!$G$1:$G$1001,,0)</f>
        <v>United Kingdom</v>
      </c>
      <c r="I307" t="str">
        <f>IF(_xlfn.XLOOKUP(orders!D307,products!$A$1:$A$49,products!$B$1:$B$49,,0)=0,"",_xlfn.XLOOKUP(orders!D307,products!$A$1:$A$49,products!$B$1:$B$49,,0))</f>
        <v>Lib</v>
      </c>
      <c r="J307" t="str">
        <f>_xlfn.XLOOKUP(D307,products!$A$1:$A$49,products!$C$1:$C$49,,0)</f>
        <v>M</v>
      </c>
      <c r="K307" s="6">
        <f>_xlfn.XLOOKUP(orders!D307,products!$A$1:$A$49,products!$D$1:$D$49,0)</f>
        <v>0.2</v>
      </c>
      <c r="L307" s="8">
        <f>_xlfn.XLOOKUP(orders!D307,products!$A$1:$A$49,products!$E$1:$E$49,"",0)</f>
        <v>4.3650000000000002</v>
      </c>
      <c r="M307" s="10">
        <f>(orders!E307*orders!L307)</f>
        <v>21.825000000000003</v>
      </c>
      <c r="N307" t="str">
        <f t="shared" si="8"/>
        <v>Liberca</v>
      </c>
      <c r="O307" t="str">
        <f t="shared" si="9"/>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t="str">
        <f>_xlfn.XLOOKUP(C308,customers!$A$1:$A$1001,customers!$G$1:$G$1001,,0)</f>
        <v>United States</v>
      </c>
      <c r="I308" t="str">
        <f>IF(_xlfn.XLOOKUP(orders!D308,products!$A$1:$A$49,products!$B$1:$B$49,,0)=0,"",_xlfn.XLOOKUP(orders!D308,products!$A$1:$A$49,products!$B$1:$B$49,,0))</f>
        <v>Rob</v>
      </c>
      <c r="J308" t="str">
        <f>_xlfn.XLOOKUP(D308,products!$A$1:$A$49,products!$C$1:$C$49,,0)</f>
        <v>M</v>
      </c>
      <c r="K308" s="6">
        <f>_xlfn.XLOOKUP(orders!D308,products!$A$1:$A$49,products!$D$1:$D$49,0)</f>
        <v>0.2</v>
      </c>
      <c r="L308" s="8">
        <f>_xlfn.XLOOKUP(orders!D308,products!$A$1:$A$49,products!$E$1:$E$49,"",0)</f>
        <v>2.9849999999999999</v>
      </c>
      <c r="M308" s="10">
        <f>(orders!E308*orders!L308)</f>
        <v>14.924999999999999</v>
      </c>
      <c r="N308" t="str">
        <f t="shared" si="8"/>
        <v>Robusta</v>
      </c>
      <c r="O308" t="str">
        <f t="shared" si="9"/>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t="str">
        <f>_xlfn.XLOOKUP(C309,customers!$A$1:$A$1001,customers!$G$1:$G$1001,,0)</f>
        <v>United States</v>
      </c>
      <c r="I309" t="str">
        <f>IF(_xlfn.XLOOKUP(orders!D309,products!$A$1:$A$49,products!$B$1:$B$49,,0)=0,"",_xlfn.XLOOKUP(orders!D309,products!$A$1:$A$49,products!$B$1:$B$49,,0))</f>
        <v>Ara</v>
      </c>
      <c r="J309" t="str">
        <f>_xlfn.XLOOKUP(D309,products!$A$1:$A$49,products!$C$1:$C$49,,0)</f>
        <v>M</v>
      </c>
      <c r="K309" s="6">
        <f>_xlfn.XLOOKUP(orders!D309,products!$A$1:$A$49,products!$D$1:$D$49,0)</f>
        <v>1</v>
      </c>
      <c r="L309" s="8">
        <f>_xlfn.XLOOKUP(orders!D309,products!$A$1:$A$49,products!$E$1:$E$49,"",0)</f>
        <v>11.25</v>
      </c>
      <c r="M309" s="10">
        <f>(orders!E309*orders!L309)</f>
        <v>33.75</v>
      </c>
      <c r="N309" t="str">
        <f t="shared" si="8"/>
        <v>Arabica</v>
      </c>
      <c r="O309" t="str">
        <f t="shared" si="9"/>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t="str">
        <f>_xlfn.XLOOKUP(C310,customers!$A$1:$A$1001,customers!$G$1:$G$1001,,0)</f>
        <v>United Kingdom</v>
      </c>
      <c r="I310" t="str">
        <f>IF(_xlfn.XLOOKUP(orders!D310,products!$A$1:$A$49,products!$B$1:$B$49,,0)=0,"",_xlfn.XLOOKUP(orders!D310,products!$A$1:$A$49,products!$B$1:$B$49,,0))</f>
        <v>Ara</v>
      </c>
      <c r="J310" t="str">
        <f>_xlfn.XLOOKUP(D310,products!$A$1:$A$49,products!$C$1:$C$49,,0)</f>
        <v>M</v>
      </c>
      <c r="K310" s="6">
        <f>_xlfn.XLOOKUP(orders!D310,products!$A$1:$A$49,products!$D$1:$D$49,0)</f>
        <v>1</v>
      </c>
      <c r="L310" s="8">
        <f>_xlfn.XLOOKUP(orders!D310,products!$A$1:$A$49,products!$E$1:$E$49,"",0)</f>
        <v>11.25</v>
      </c>
      <c r="M310" s="10">
        <f>(orders!E310*orders!L310)</f>
        <v>33.75</v>
      </c>
      <c r="N310" t="str">
        <f t="shared" si="8"/>
        <v>Arabica</v>
      </c>
      <c r="O310" t="str">
        <f t="shared" si="9"/>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t="str">
        <f>_xlfn.XLOOKUP(C311,customers!$A$1:$A$1001,customers!$G$1:$G$1001,,0)</f>
        <v>United States</v>
      </c>
      <c r="I311" t="str">
        <f>IF(_xlfn.XLOOKUP(orders!D311,products!$A$1:$A$49,products!$B$1:$B$49,,0)=0,"",_xlfn.XLOOKUP(orders!D311,products!$A$1:$A$49,products!$B$1:$B$49,,0))</f>
        <v>Lib</v>
      </c>
      <c r="J311" t="str">
        <f>_xlfn.XLOOKUP(D311,products!$A$1:$A$49,products!$C$1:$C$49,,0)</f>
        <v>M</v>
      </c>
      <c r="K311" s="6">
        <f>_xlfn.XLOOKUP(orders!D311,products!$A$1:$A$49,products!$D$1:$D$49,0)</f>
        <v>0.2</v>
      </c>
      <c r="L311" s="8">
        <f>_xlfn.XLOOKUP(orders!D311,products!$A$1:$A$49,products!$E$1:$E$49,"",0)</f>
        <v>4.3650000000000002</v>
      </c>
      <c r="M311" s="10">
        <f>(orders!E311*orders!L311)</f>
        <v>26.19</v>
      </c>
      <c r="N311" t="str">
        <f t="shared" si="8"/>
        <v>Liberca</v>
      </c>
      <c r="O311" t="str">
        <f t="shared" si="9"/>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t="str">
        <f>_xlfn.XLOOKUP(C312,customers!$A$1:$A$1001,customers!$G$1:$G$1001,,0)</f>
        <v>Ireland</v>
      </c>
      <c r="I312" t="str">
        <f>IF(_xlfn.XLOOKUP(orders!D312,products!$A$1:$A$49,products!$B$1:$B$49,,0)=0,"",_xlfn.XLOOKUP(orders!D312,products!$A$1:$A$49,products!$B$1:$B$49,,0))</f>
        <v>Exc</v>
      </c>
      <c r="J312" t="str">
        <f>_xlfn.XLOOKUP(D312,products!$A$1:$A$49,products!$C$1:$C$49,,0)</f>
        <v>L</v>
      </c>
      <c r="K312" s="6">
        <f>_xlfn.XLOOKUP(orders!D312,products!$A$1:$A$49,products!$D$1:$D$49,0)</f>
        <v>1</v>
      </c>
      <c r="L312" s="8">
        <f>_xlfn.XLOOKUP(orders!D312,products!$A$1:$A$49,products!$E$1:$E$49,"",0)</f>
        <v>14.85</v>
      </c>
      <c r="M312" s="10">
        <f>(orders!E312*orders!L312)</f>
        <v>14.85</v>
      </c>
      <c r="N312" t="str">
        <f t="shared" si="8"/>
        <v>Excelsa</v>
      </c>
      <c r="O312" t="str">
        <f t="shared" si="9"/>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t="str">
        <f>_xlfn.XLOOKUP(C313,customers!$A$1:$A$1001,customers!$G$1:$G$1001,,0)</f>
        <v>United States</v>
      </c>
      <c r="I313" t="str">
        <f>IF(_xlfn.XLOOKUP(orders!D313,products!$A$1:$A$49,products!$B$1:$B$49,,0)=0,"",_xlfn.XLOOKUP(orders!D313,products!$A$1:$A$49,products!$B$1:$B$49,,0))</f>
        <v>Exc</v>
      </c>
      <c r="J313" t="str">
        <f>_xlfn.XLOOKUP(D313,products!$A$1:$A$49,products!$C$1:$C$49,,0)</f>
        <v>M</v>
      </c>
      <c r="K313" s="6">
        <f>_xlfn.XLOOKUP(orders!D313,products!$A$1:$A$49,products!$D$1:$D$49,0)</f>
        <v>2.5</v>
      </c>
      <c r="L313" s="8">
        <f>_xlfn.XLOOKUP(orders!D313,products!$A$1:$A$49,products!$E$1:$E$49,"",0)</f>
        <v>31.624999999999996</v>
      </c>
      <c r="M313" s="10">
        <f>(orders!E313*orders!L313)</f>
        <v>189.74999999999997</v>
      </c>
      <c r="N313" t="str">
        <f t="shared" si="8"/>
        <v>Excelsa</v>
      </c>
      <c r="O313" t="str">
        <f t="shared" si="9"/>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t="str">
        <f>_xlfn.XLOOKUP(C314,customers!$A$1:$A$1001,customers!$G$1:$G$1001,,0)</f>
        <v>United States</v>
      </c>
      <c r="I314" t="str">
        <f>IF(_xlfn.XLOOKUP(orders!D314,products!$A$1:$A$49,products!$B$1:$B$49,,0)=0,"",_xlfn.XLOOKUP(orders!D314,products!$A$1:$A$49,products!$B$1:$B$49,,0))</f>
        <v>Rob</v>
      </c>
      <c r="J314" t="str">
        <f>_xlfn.XLOOKUP(D314,products!$A$1:$A$49,products!$C$1:$C$49,,0)</f>
        <v>M</v>
      </c>
      <c r="K314" s="6">
        <f>_xlfn.XLOOKUP(orders!D314,products!$A$1:$A$49,products!$D$1:$D$49,0)</f>
        <v>0.5</v>
      </c>
      <c r="L314" s="8">
        <f>_xlfn.XLOOKUP(orders!D314,products!$A$1:$A$49,products!$E$1:$E$49,"",0)</f>
        <v>5.97</v>
      </c>
      <c r="M314" s="10">
        <f>(orders!E314*orders!L314)</f>
        <v>5.97</v>
      </c>
      <c r="N314" t="str">
        <f t="shared" si="8"/>
        <v>Robusta</v>
      </c>
      <c r="O314" t="str">
        <f t="shared" si="9"/>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t="str">
        <f>_xlfn.XLOOKUP(C315,customers!$A$1:$A$1001,customers!$G$1:$G$1001,,0)</f>
        <v>United Kingdom</v>
      </c>
      <c r="I315" t="str">
        <f>IF(_xlfn.XLOOKUP(orders!D315,products!$A$1:$A$49,products!$B$1:$B$49,,0)=0,"",_xlfn.XLOOKUP(orders!D315,products!$A$1:$A$49,products!$B$1:$B$49,,0))</f>
        <v>Rob</v>
      </c>
      <c r="J315" t="str">
        <f>_xlfn.XLOOKUP(D315,products!$A$1:$A$49,products!$C$1:$C$49,,0)</f>
        <v>M</v>
      </c>
      <c r="K315" s="6">
        <f>_xlfn.XLOOKUP(orders!D315,products!$A$1:$A$49,products!$D$1:$D$49,0)</f>
        <v>1</v>
      </c>
      <c r="L315" s="8">
        <f>_xlfn.XLOOKUP(orders!D315,products!$A$1:$A$49,products!$E$1:$E$49,"",0)</f>
        <v>9.9499999999999993</v>
      </c>
      <c r="M315" s="10">
        <f>(orders!E315*orders!L315)</f>
        <v>29.849999999999998</v>
      </c>
      <c r="N315" t="str">
        <f t="shared" si="8"/>
        <v>Robusta</v>
      </c>
      <c r="O315" t="str">
        <f t="shared" si="9"/>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t="str">
        <f>_xlfn.XLOOKUP(C316,customers!$A$1:$A$1001,customers!$G$1:$G$1001,,0)</f>
        <v>United States</v>
      </c>
      <c r="I316" t="str">
        <f>IF(_xlfn.XLOOKUP(orders!D316,products!$A$1:$A$49,products!$B$1:$B$49,,0)=0,"",_xlfn.XLOOKUP(orders!D316,products!$A$1:$A$49,products!$B$1:$B$49,,0))</f>
        <v>Rob</v>
      </c>
      <c r="J316" t="str">
        <f>_xlfn.XLOOKUP(D316,products!$A$1:$A$49,products!$C$1:$C$49,,0)</f>
        <v>D</v>
      </c>
      <c r="K316" s="6">
        <f>_xlfn.XLOOKUP(orders!D316,products!$A$1:$A$49,products!$D$1:$D$49,0)</f>
        <v>1</v>
      </c>
      <c r="L316" s="8">
        <f>_xlfn.XLOOKUP(orders!D316,products!$A$1:$A$49,products!$E$1:$E$49,"",0)</f>
        <v>8.9499999999999993</v>
      </c>
      <c r="M316" s="10">
        <f>(orders!E316*orders!L316)</f>
        <v>44.75</v>
      </c>
      <c r="N316" t="str">
        <f t="shared" si="8"/>
        <v>Robusta</v>
      </c>
      <c r="O316" t="str">
        <f t="shared" si="9"/>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t="str">
        <f>_xlfn.XLOOKUP(C317,customers!$A$1:$A$1001,customers!$G$1:$G$1001,,0)</f>
        <v>United States</v>
      </c>
      <c r="I317" t="str">
        <f>IF(_xlfn.XLOOKUP(orders!D317,products!$A$1:$A$49,products!$B$1:$B$49,,0)=0,"",_xlfn.XLOOKUP(orders!D317,products!$A$1:$A$49,products!$B$1:$B$49,,0))</f>
        <v>Exc</v>
      </c>
      <c r="J317" t="str">
        <f>_xlfn.XLOOKUP(D317,products!$A$1:$A$49,products!$C$1:$C$49,,0)</f>
        <v>L</v>
      </c>
      <c r="K317" s="6">
        <f>_xlfn.XLOOKUP(orders!D317,products!$A$1:$A$49,products!$D$1:$D$49,0)</f>
        <v>2.5</v>
      </c>
      <c r="L317" s="8">
        <f>_xlfn.XLOOKUP(orders!D317,products!$A$1:$A$49,products!$E$1:$E$49,"",0)</f>
        <v>34.154999999999994</v>
      </c>
      <c r="M317" s="10">
        <f>(orders!E317*orders!L317)</f>
        <v>34.154999999999994</v>
      </c>
      <c r="N317" t="str">
        <f t="shared" si="8"/>
        <v>Excelsa</v>
      </c>
      <c r="O317" t="str">
        <f t="shared" si="9"/>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t="str">
        <f>_xlfn.XLOOKUP(C318,customers!$A$1:$A$1001,customers!$G$1:$G$1001,,0)</f>
        <v>Ireland</v>
      </c>
      <c r="I318" t="str">
        <f>IF(_xlfn.XLOOKUP(orders!D318,products!$A$1:$A$49,products!$B$1:$B$49,,0)=0,"",_xlfn.XLOOKUP(orders!D318,products!$A$1:$A$49,products!$B$1:$B$49,,0))</f>
        <v>Exc</v>
      </c>
      <c r="J318" t="str">
        <f>_xlfn.XLOOKUP(D318,products!$A$1:$A$49,products!$C$1:$C$49,,0)</f>
        <v>L</v>
      </c>
      <c r="K318" s="6">
        <f>_xlfn.XLOOKUP(orders!D318,products!$A$1:$A$49,products!$D$1:$D$49,0)</f>
        <v>2.5</v>
      </c>
      <c r="L318" s="8">
        <f>_xlfn.XLOOKUP(orders!D318,products!$A$1:$A$49,products!$E$1:$E$49,"",0)</f>
        <v>34.154999999999994</v>
      </c>
      <c r="M318" s="10">
        <f>(orders!E318*orders!L318)</f>
        <v>204.92999999999995</v>
      </c>
      <c r="N318" t="str">
        <f t="shared" si="8"/>
        <v>Excelsa</v>
      </c>
      <c r="O318" t="str">
        <f t="shared" si="9"/>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t="str">
        <f>_xlfn.XLOOKUP(C319,customers!$A$1:$A$1001,customers!$G$1:$G$1001,,0)</f>
        <v>United States</v>
      </c>
      <c r="I319" t="str">
        <f>IF(_xlfn.XLOOKUP(orders!D319,products!$A$1:$A$49,products!$B$1:$B$49,,0)=0,"",_xlfn.XLOOKUP(orders!D319,products!$A$1:$A$49,products!$B$1:$B$49,,0))</f>
        <v>Exc</v>
      </c>
      <c r="J319" t="str">
        <f>_xlfn.XLOOKUP(D319,products!$A$1:$A$49,products!$C$1:$C$49,,0)</f>
        <v>D</v>
      </c>
      <c r="K319" s="6">
        <f>_xlfn.XLOOKUP(orders!D319,products!$A$1:$A$49,products!$D$1:$D$49,0)</f>
        <v>0.5</v>
      </c>
      <c r="L319" s="8">
        <f>_xlfn.XLOOKUP(orders!D319,products!$A$1:$A$49,products!$E$1:$E$49,"",0)</f>
        <v>7.29</v>
      </c>
      <c r="M319" s="10">
        <f>(orders!E319*orders!L319)</f>
        <v>21.87</v>
      </c>
      <c r="N319" t="str">
        <f t="shared" si="8"/>
        <v>Excelsa</v>
      </c>
      <c r="O319" t="str">
        <f t="shared" si="9"/>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t="str">
        <f>_xlfn.XLOOKUP(C320,customers!$A$1:$A$1001,customers!$G$1:$G$1001,,0)</f>
        <v>United States</v>
      </c>
      <c r="I320" t="str">
        <f>IF(_xlfn.XLOOKUP(orders!D320,products!$A$1:$A$49,products!$B$1:$B$49,,0)=0,"",_xlfn.XLOOKUP(orders!D320,products!$A$1:$A$49,products!$B$1:$B$49,,0))</f>
        <v>Ara</v>
      </c>
      <c r="J320" t="str">
        <f>_xlfn.XLOOKUP(D320,products!$A$1:$A$49,products!$C$1:$C$49,,0)</f>
        <v>M</v>
      </c>
      <c r="K320" s="6">
        <f>_xlfn.XLOOKUP(orders!D320,products!$A$1:$A$49,products!$D$1:$D$49,0)</f>
        <v>2.5</v>
      </c>
      <c r="L320" s="8">
        <f>_xlfn.XLOOKUP(orders!D320,products!$A$1:$A$49,products!$E$1:$E$49,"",0)</f>
        <v>25.874999999999996</v>
      </c>
      <c r="M320" s="10">
        <f>(orders!E320*orders!L320)</f>
        <v>51.749999999999993</v>
      </c>
      <c r="N320" t="str">
        <f t="shared" si="8"/>
        <v>Arabica</v>
      </c>
      <c r="O320" t="str">
        <f t="shared" si="9"/>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t="str">
        <f>_xlfn.XLOOKUP(C321,customers!$A$1:$A$1001,customers!$G$1:$G$1001,,0)</f>
        <v>United States</v>
      </c>
      <c r="I321" t="str">
        <f>IF(_xlfn.XLOOKUP(orders!D321,products!$A$1:$A$49,products!$B$1:$B$49,,0)=0,"",_xlfn.XLOOKUP(orders!D321,products!$A$1:$A$49,products!$B$1:$B$49,,0))</f>
        <v>Exc</v>
      </c>
      <c r="J321" t="str">
        <f>_xlfn.XLOOKUP(D321,products!$A$1:$A$49,products!$C$1:$C$49,,0)</f>
        <v>M</v>
      </c>
      <c r="K321" s="6">
        <f>_xlfn.XLOOKUP(orders!D321,products!$A$1:$A$49,products!$D$1:$D$49,0)</f>
        <v>0.2</v>
      </c>
      <c r="L321" s="8">
        <f>_xlfn.XLOOKUP(orders!D321,products!$A$1:$A$49,products!$E$1:$E$49,"",0)</f>
        <v>4.125</v>
      </c>
      <c r="M321" s="10">
        <f>(orders!E321*orders!L321)</f>
        <v>8.25</v>
      </c>
      <c r="N321" t="str">
        <f t="shared" si="8"/>
        <v>Excelsa</v>
      </c>
      <c r="O321" t="str">
        <f t="shared" si="9"/>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t="str">
        <f>_xlfn.XLOOKUP(C322,customers!$A$1:$A$1001,customers!$G$1:$G$1001,,0)</f>
        <v>United States</v>
      </c>
      <c r="I322" t="str">
        <f>IF(_xlfn.XLOOKUP(orders!D322,products!$A$1:$A$49,products!$B$1:$B$49,,0)=0,"",_xlfn.XLOOKUP(orders!D322,products!$A$1:$A$49,products!$B$1:$B$49,,0))</f>
        <v>Ara</v>
      </c>
      <c r="J322" t="str">
        <f>_xlfn.XLOOKUP(D322,products!$A$1:$A$49,products!$C$1:$C$49,,0)</f>
        <v>L</v>
      </c>
      <c r="K322" s="6">
        <f>_xlfn.XLOOKUP(orders!D322,products!$A$1:$A$49,products!$D$1:$D$49,0)</f>
        <v>0.2</v>
      </c>
      <c r="L322" s="8">
        <f>_xlfn.XLOOKUP(orders!D322,products!$A$1:$A$49,products!$E$1:$E$49,"",0)</f>
        <v>3.8849999999999998</v>
      </c>
      <c r="M322" s="10">
        <f>(orders!E322*orders!L322)</f>
        <v>19.424999999999997</v>
      </c>
      <c r="N322" t="str">
        <f t="shared" si="8"/>
        <v>Arabica</v>
      </c>
      <c r="O322" t="str">
        <f t="shared" si="9"/>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t="str">
        <f>_xlfn.XLOOKUP(C323,customers!$A$1:$A$1001,customers!$G$1:$G$1001,,0)</f>
        <v>Ireland</v>
      </c>
      <c r="I323" t="str">
        <f>IF(_xlfn.XLOOKUP(orders!D323,products!$A$1:$A$49,products!$B$1:$B$49,,0)=0,"",_xlfn.XLOOKUP(orders!D323,products!$A$1:$A$49,products!$B$1:$B$49,,0))</f>
        <v>Ara</v>
      </c>
      <c r="J323" t="str">
        <f>_xlfn.XLOOKUP(D323,products!$A$1:$A$49,products!$C$1:$C$49,,0)</f>
        <v>M</v>
      </c>
      <c r="K323" s="6">
        <f>_xlfn.XLOOKUP(orders!D323,products!$A$1:$A$49,products!$D$1:$D$49,0)</f>
        <v>0.2</v>
      </c>
      <c r="L323" s="8">
        <f>_xlfn.XLOOKUP(orders!D323,products!$A$1:$A$49,products!$E$1:$E$49,"",0)</f>
        <v>3.375</v>
      </c>
      <c r="M323" s="10">
        <f>(orders!E323*orders!L323)</f>
        <v>20.25</v>
      </c>
      <c r="N323" t="str">
        <f t="shared" ref="N323:N386" si="10">IF(I323="Rob","Robusta",IF(I323="Exc","Excelsa",IF(I323="Ara","Arabica",IF(I323="Lib","Liberca",""))))</f>
        <v>Arabica</v>
      </c>
      <c r="O323" t="str">
        <f t="shared" ref="O323:O386" si="11">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t="str">
        <f>_xlfn.XLOOKUP(C324,customers!$A$1:$A$1001,customers!$G$1:$G$1001,,0)</f>
        <v>Ireland</v>
      </c>
      <c r="I324" t="str">
        <f>IF(_xlfn.XLOOKUP(orders!D324,products!$A$1:$A$49,products!$B$1:$B$49,,0)=0,"",_xlfn.XLOOKUP(orders!D324,products!$A$1:$A$49,products!$B$1:$B$49,,0))</f>
        <v>Lib</v>
      </c>
      <c r="J324" t="str">
        <f>_xlfn.XLOOKUP(D324,products!$A$1:$A$49,products!$C$1:$C$49,,0)</f>
        <v>D</v>
      </c>
      <c r="K324" s="6">
        <f>_xlfn.XLOOKUP(orders!D324,products!$A$1:$A$49,products!$D$1:$D$49,0)</f>
        <v>0.5</v>
      </c>
      <c r="L324" s="8">
        <f>_xlfn.XLOOKUP(orders!D324,products!$A$1:$A$49,products!$E$1:$E$49,"",0)</f>
        <v>7.77</v>
      </c>
      <c r="M324" s="10">
        <f>(orders!E324*orders!L324)</f>
        <v>23.31</v>
      </c>
      <c r="N324" t="str">
        <f t="shared" si="10"/>
        <v>Liberca</v>
      </c>
      <c r="O324" t="str">
        <f t="shared" si="11"/>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t="str">
        <f>_xlfn.XLOOKUP(C325,customers!$A$1:$A$1001,customers!$G$1:$G$1001,,0)</f>
        <v>United States</v>
      </c>
      <c r="I325" t="str">
        <f>IF(_xlfn.XLOOKUP(orders!D325,products!$A$1:$A$49,products!$B$1:$B$49,,0)=0,"",_xlfn.XLOOKUP(orders!D325,products!$A$1:$A$49,products!$B$1:$B$49,,0))</f>
        <v>Exc</v>
      </c>
      <c r="J325" t="str">
        <f>_xlfn.XLOOKUP(D325,products!$A$1:$A$49,products!$C$1:$C$49,,0)</f>
        <v>D</v>
      </c>
      <c r="K325" s="6">
        <f>_xlfn.XLOOKUP(orders!D325,products!$A$1:$A$49,products!$D$1:$D$49,0)</f>
        <v>0.2</v>
      </c>
      <c r="L325" s="8">
        <f>_xlfn.XLOOKUP(orders!D325,products!$A$1:$A$49,products!$E$1:$E$49,"",0)</f>
        <v>3.645</v>
      </c>
      <c r="M325" s="10">
        <f>(orders!E325*orders!L325)</f>
        <v>18.225000000000001</v>
      </c>
      <c r="N325" t="str">
        <f t="shared" si="10"/>
        <v>Excelsa</v>
      </c>
      <c r="O325" t="str">
        <f t="shared" si="11"/>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t="str">
        <f>_xlfn.XLOOKUP(C326,customers!$A$1:$A$1001,customers!$G$1:$G$1001,,0)</f>
        <v>United States</v>
      </c>
      <c r="I326" t="str">
        <f>IF(_xlfn.XLOOKUP(orders!D326,products!$A$1:$A$49,products!$B$1:$B$49,,0)=0,"",_xlfn.XLOOKUP(orders!D326,products!$A$1:$A$49,products!$B$1:$B$49,,0))</f>
        <v>Exc</v>
      </c>
      <c r="J326" t="str">
        <f>_xlfn.XLOOKUP(D326,products!$A$1:$A$49,products!$C$1:$C$49,,0)</f>
        <v>M</v>
      </c>
      <c r="K326" s="6">
        <f>_xlfn.XLOOKUP(orders!D326,products!$A$1:$A$49,products!$D$1:$D$49,0)</f>
        <v>1</v>
      </c>
      <c r="L326" s="8">
        <f>_xlfn.XLOOKUP(orders!D326,products!$A$1:$A$49,products!$E$1:$E$49,"",0)</f>
        <v>13.75</v>
      </c>
      <c r="M326" s="10">
        <f>(orders!E326*orders!L326)</f>
        <v>13.75</v>
      </c>
      <c r="N326" t="str">
        <f t="shared" si="10"/>
        <v>Excelsa</v>
      </c>
      <c r="O326" t="str">
        <f t="shared" si="11"/>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t="str">
        <f>_xlfn.XLOOKUP(C327,customers!$A$1:$A$1001,customers!$G$1:$G$1001,,0)</f>
        <v>United States</v>
      </c>
      <c r="I327" t="str">
        <f>IF(_xlfn.XLOOKUP(orders!D327,products!$A$1:$A$49,products!$B$1:$B$49,,0)=0,"",_xlfn.XLOOKUP(orders!D327,products!$A$1:$A$49,products!$B$1:$B$49,,0))</f>
        <v>Ara</v>
      </c>
      <c r="J327" t="str">
        <f>_xlfn.XLOOKUP(D327,products!$A$1:$A$49,products!$C$1:$C$49,,0)</f>
        <v>L</v>
      </c>
      <c r="K327" s="6">
        <f>_xlfn.XLOOKUP(orders!D327,products!$A$1:$A$49,products!$D$1:$D$49,0)</f>
        <v>2.5</v>
      </c>
      <c r="L327" s="8">
        <f>_xlfn.XLOOKUP(orders!D327,products!$A$1:$A$49,products!$E$1:$E$49,"",0)</f>
        <v>29.784999999999997</v>
      </c>
      <c r="M327" s="10">
        <f>(orders!E327*orders!L327)</f>
        <v>29.784999999999997</v>
      </c>
      <c r="N327" t="str">
        <f t="shared" si="10"/>
        <v>Arabica</v>
      </c>
      <c r="O327" t="str">
        <f t="shared" si="11"/>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t="str">
        <f>_xlfn.XLOOKUP(C328,customers!$A$1:$A$1001,customers!$G$1:$G$1001,,0)</f>
        <v>United States</v>
      </c>
      <c r="I328" t="str">
        <f>IF(_xlfn.XLOOKUP(orders!D328,products!$A$1:$A$49,products!$B$1:$B$49,,0)=0,"",_xlfn.XLOOKUP(orders!D328,products!$A$1:$A$49,products!$B$1:$B$49,,0))</f>
        <v>Rob</v>
      </c>
      <c r="J328" t="str">
        <f>_xlfn.XLOOKUP(D328,products!$A$1:$A$49,products!$C$1:$C$49,,0)</f>
        <v>D</v>
      </c>
      <c r="K328" s="6">
        <f>_xlfn.XLOOKUP(orders!D328,products!$A$1:$A$49,products!$D$1:$D$49,0)</f>
        <v>1</v>
      </c>
      <c r="L328" s="8">
        <f>_xlfn.XLOOKUP(orders!D328,products!$A$1:$A$49,products!$E$1:$E$49,"",0)</f>
        <v>8.9499999999999993</v>
      </c>
      <c r="M328" s="10">
        <f>(orders!E328*orders!L328)</f>
        <v>44.75</v>
      </c>
      <c r="N328" t="str">
        <f t="shared" si="10"/>
        <v>Robusta</v>
      </c>
      <c r="O328" t="str">
        <f t="shared" si="11"/>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t="str">
        <f>_xlfn.XLOOKUP(C329,customers!$A$1:$A$1001,customers!$G$1:$G$1001,,0)</f>
        <v>United States</v>
      </c>
      <c r="I329" t="str">
        <f>IF(_xlfn.XLOOKUP(orders!D329,products!$A$1:$A$49,products!$B$1:$B$49,,0)=0,"",_xlfn.XLOOKUP(orders!D329,products!$A$1:$A$49,products!$B$1:$B$49,,0))</f>
        <v>Rob</v>
      </c>
      <c r="J329" t="str">
        <f>_xlfn.XLOOKUP(D329,products!$A$1:$A$49,products!$C$1:$C$49,,0)</f>
        <v>D</v>
      </c>
      <c r="K329" s="6">
        <f>_xlfn.XLOOKUP(orders!D329,products!$A$1:$A$49,products!$D$1:$D$49,0)</f>
        <v>1</v>
      </c>
      <c r="L329" s="8">
        <f>_xlfn.XLOOKUP(orders!D329,products!$A$1:$A$49,products!$E$1:$E$49,"",0)</f>
        <v>8.9499999999999993</v>
      </c>
      <c r="M329" s="10">
        <f>(orders!E329*orders!L329)</f>
        <v>44.75</v>
      </c>
      <c r="N329" t="str">
        <f t="shared" si="10"/>
        <v>Robusta</v>
      </c>
      <c r="O329" t="str">
        <f t="shared" si="11"/>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t="str">
        <f>_xlfn.XLOOKUP(C330,customers!$A$1:$A$1001,customers!$G$1:$G$1001,,0)</f>
        <v>United States</v>
      </c>
      <c r="I330" t="str">
        <f>IF(_xlfn.XLOOKUP(orders!D330,products!$A$1:$A$49,products!$B$1:$B$49,,0)=0,"",_xlfn.XLOOKUP(orders!D330,products!$A$1:$A$49,products!$B$1:$B$49,,0))</f>
        <v>Lib</v>
      </c>
      <c r="J330" t="str">
        <f>_xlfn.XLOOKUP(D330,products!$A$1:$A$49,products!$C$1:$C$49,,0)</f>
        <v>L</v>
      </c>
      <c r="K330" s="6">
        <f>_xlfn.XLOOKUP(orders!D330,products!$A$1:$A$49,products!$D$1:$D$49,0)</f>
        <v>0.5</v>
      </c>
      <c r="L330" s="8">
        <f>_xlfn.XLOOKUP(orders!D330,products!$A$1:$A$49,products!$E$1:$E$49,"",0)</f>
        <v>9.51</v>
      </c>
      <c r="M330" s="10">
        <f>(orders!E330*orders!L330)</f>
        <v>38.04</v>
      </c>
      <c r="N330" t="str">
        <f t="shared" si="10"/>
        <v>Liberca</v>
      </c>
      <c r="O330" t="str">
        <f t="shared" si="11"/>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t="str">
        <f>_xlfn.XLOOKUP(C331,customers!$A$1:$A$1001,customers!$G$1:$G$1001,,0)</f>
        <v>United States</v>
      </c>
      <c r="I331" t="str">
        <f>IF(_xlfn.XLOOKUP(orders!D331,products!$A$1:$A$49,products!$B$1:$B$49,,0)=0,"",_xlfn.XLOOKUP(orders!D331,products!$A$1:$A$49,products!$B$1:$B$49,,0))</f>
        <v>Rob</v>
      </c>
      <c r="J331" t="str">
        <f>_xlfn.XLOOKUP(D331,products!$A$1:$A$49,products!$C$1:$C$49,,0)</f>
        <v>D</v>
      </c>
      <c r="K331" s="6">
        <f>_xlfn.XLOOKUP(orders!D331,products!$A$1:$A$49,products!$D$1:$D$49,0)</f>
        <v>0.5</v>
      </c>
      <c r="L331" s="8">
        <f>_xlfn.XLOOKUP(orders!D331,products!$A$1:$A$49,products!$E$1:$E$49,"",0)</f>
        <v>5.3699999999999992</v>
      </c>
      <c r="M331" s="10">
        <f>(orders!E331*orders!L331)</f>
        <v>21.479999999999997</v>
      </c>
      <c r="N331" t="str">
        <f t="shared" si="10"/>
        <v>Robusta</v>
      </c>
      <c r="O331" t="str">
        <f t="shared" si="11"/>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t="str">
        <f>_xlfn.XLOOKUP(C332,customers!$A$1:$A$1001,customers!$G$1:$G$1001,,0)</f>
        <v>United States</v>
      </c>
      <c r="I332" t="str">
        <f>IF(_xlfn.XLOOKUP(orders!D332,products!$A$1:$A$49,products!$B$1:$B$49,,0)=0,"",_xlfn.XLOOKUP(orders!D332,products!$A$1:$A$49,products!$B$1:$B$49,,0))</f>
        <v>Rob</v>
      </c>
      <c r="J332" t="str">
        <f>_xlfn.XLOOKUP(D332,products!$A$1:$A$49,products!$C$1:$C$49,,0)</f>
        <v>D</v>
      </c>
      <c r="K332" s="6">
        <f>_xlfn.XLOOKUP(orders!D332,products!$A$1:$A$49,products!$D$1:$D$49,0)</f>
        <v>0.5</v>
      </c>
      <c r="L332" s="8">
        <f>_xlfn.XLOOKUP(orders!D332,products!$A$1:$A$49,products!$E$1:$E$49,"",0)</f>
        <v>5.3699999999999992</v>
      </c>
      <c r="M332" s="10">
        <f>(orders!E332*orders!L332)</f>
        <v>16.11</v>
      </c>
      <c r="N332" t="str">
        <f t="shared" si="10"/>
        <v>Robusta</v>
      </c>
      <c r="O332" t="str">
        <f t="shared" si="11"/>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t="str">
        <f>_xlfn.XLOOKUP(C333,customers!$A$1:$A$1001,customers!$G$1:$G$1001,,0)</f>
        <v>United States</v>
      </c>
      <c r="I333" t="str">
        <f>IF(_xlfn.XLOOKUP(orders!D333,products!$A$1:$A$49,products!$B$1:$B$49,,0)=0,"",_xlfn.XLOOKUP(orders!D333,products!$A$1:$A$49,products!$B$1:$B$49,,0))</f>
        <v>Rob</v>
      </c>
      <c r="J333" t="str">
        <f>_xlfn.XLOOKUP(D333,products!$A$1:$A$49,products!$C$1:$C$49,,0)</f>
        <v>M</v>
      </c>
      <c r="K333" s="6">
        <f>_xlfn.XLOOKUP(orders!D333,products!$A$1:$A$49,products!$D$1:$D$49,0)</f>
        <v>2.5</v>
      </c>
      <c r="L333" s="8">
        <f>_xlfn.XLOOKUP(orders!D333,products!$A$1:$A$49,products!$E$1:$E$49,"",0)</f>
        <v>22.884999999999998</v>
      </c>
      <c r="M333" s="10">
        <f>(orders!E333*orders!L333)</f>
        <v>22.884999999999998</v>
      </c>
      <c r="N333" t="str">
        <f t="shared" si="10"/>
        <v>Robusta</v>
      </c>
      <c r="O333" t="str">
        <f t="shared" si="11"/>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t="str">
        <f>_xlfn.XLOOKUP(C334,customers!$A$1:$A$1001,customers!$G$1:$G$1001,,0)</f>
        <v>United States</v>
      </c>
      <c r="I334" t="str">
        <f>IF(_xlfn.XLOOKUP(orders!D334,products!$A$1:$A$49,products!$B$1:$B$49,,0)=0,"",_xlfn.XLOOKUP(orders!D334,products!$A$1:$A$49,products!$B$1:$B$49,,0))</f>
        <v>Ara</v>
      </c>
      <c r="J334" t="str">
        <f>_xlfn.XLOOKUP(D334,products!$A$1:$A$49,products!$C$1:$C$49,,0)</f>
        <v>D</v>
      </c>
      <c r="K334" s="6">
        <f>_xlfn.XLOOKUP(orders!D334,products!$A$1:$A$49,products!$D$1:$D$49,0)</f>
        <v>0.5</v>
      </c>
      <c r="L334" s="8">
        <f>_xlfn.XLOOKUP(orders!D334,products!$A$1:$A$49,products!$E$1:$E$49,"",0)</f>
        <v>5.97</v>
      </c>
      <c r="M334" s="10">
        <f>(orders!E334*orders!L334)</f>
        <v>17.91</v>
      </c>
      <c r="N334" t="str">
        <f t="shared" si="10"/>
        <v>Arabica</v>
      </c>
      <c r="O334" t="str">
        <f t="shared" si="11"/>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t="str">
        <f>_xlfn.XLOOKUP(C335,customers!$A$1:$A$1001,customers!$G$1:$G$1001,,0)</f>
        <v>United States</v>
      </c>
      <c r="I335" t="str">
        <f>IF(_xlfn.XLOOKUP(orders!D335,products!$A$1:$A$49,products!$B$1:$B$49,,0)=0,"",_xlfn.XLOOKUP(orders!D335,products!$A$1:$A$49,products!$B$1:$B$49,,0))</f>
        <v>Rob</v>
      </c>
      <c r="J335" t="str">
        <f>_xlfn.XLOOKUP(D335,products!$A$1:$A$49,products!$C$1:$C$49,,0)</f>
        <v>M</v>
      </c>
      <c r="K335" s="6">
        <f>_xlfn.XLOOKUP(orders!D335,products!$A$1:$A$49,products!$D$1:$D$49,0)</f>
        <v>0.5</v>
      </c>
      <c r="L335" s="8">
        <f>_xlfn.XLOOKUP(orders!D335,products!$A$1:$A$49,products!$E$1:$E$49,"",0)</f>
        <v>5.97</v>
      </c>
      <c r="M335" s="10">
        <f>(orders!E335*orders!L335)</f>
        <v>23.88</v>
      </c>
      <c r="N335" t="str">
        <f t="shared" si="10"/>
        <v>Robusta</v>
      </c>
      <c r="O335" t="str">
        <f t="shared" si="11"/>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t="str">
        <f>_xlfn.XLOOKUP(C336,customers!$A$1:$A$1001,customers!$G$1:$G$1001,,0)</f>
        <v>United States</v>
      </c>
      <c r="I336" t="str">
        <f>IF(_xlfn.XLOOKUP(orders!D336,products!$A$1:$A$49,products!$B$1:$B$49,,0)=0,"",_xlfn.XLOOKUP(orders!D336,products!$A$1:$A$49,products!$B$1:$B$49,,0))</f>
        <v>Rob</v>
      </c>
      <c r="J336" t="str">
        <f>_xlfn.XLOOKUP(D336,products!$A$1:$A$49,products!$C$1:$C$49,,0)</f>
        <v>L</v>
      </c>
      <c r="K336" s="6">
        <f>_xlfn.XLOOKUP(orders!D336,products!$A$1:$A$49,products!$D$1:$D$49,0)</f>
        <v>1</v>
      </c>
      <c r="L336" s="8">
        <f>_xlfn.XLOOKUP(orders!D336,products!$A$1:$A$49,products!$E$1:$E$49,"",0)</f>
        <v>11.95</v>
      </c>
      <c r="M336" s="10">
        <f>(orders!E336*orders!L336)</f>
        <v>59.75</v>
      </c>
      <c r="N336" t="str">
        <f t="shared" si="10"/>
        <v>Robusta</v>
      </c>
      <c r="O336" t="str">
        <f t="shared" si="11"/>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t="str">
        <f>_xlfn.XLOOKUP(C337,customers!$A$1:$A$1001,customers!$G$1:$G$1001,,0)</f>
        <v>United States</v>
      </c>
      <c r="I337" t="str">
        <f>IF(_xlfn.XLOOKUP(orders!D337,products!$A$1:$A$49,products!$B$1:$B$49,,0)=0,"",_xlfn.XLOOKUP(orders!D337,products!$A$1:$A$49,products!$B$1:$B$49,,0))</f>
        <v>Lib</v>
      </c>
      <c r="J337" t="str">
        <f>_xlfn.XLOOKUP(D337,products!$A$1:$A$49,products!$C$1:$C$49,,0)</f>
        <v>L</v>
      </c>
      <c r="K337" s="6">
        <f>_xlfn.XLOOKUP(orders!D337,products!$A$1:$A$49,products!$D$1:$D$49,0)</f>
        <v>0.2</v>
      </c>
      <c r="L337" s="8">
        <f>_xlfn.XLOOKUP(orders!D337,products!$A$1:$A$49,products!$E$1:$E$49,"",0)</f>
        <v>4.7549999999999999</v>
      </c>
      <c r="M337" s="10">
        <f>(orders!E337*orders!L337)</f>
        <v>28.53</v>
      </c>
      <c r="N337" t="str">
        <f t="shared" si="10"/>
        <v>Liberca</v>
      </c>
      <c r="O337" t="str">
        <f t="shared" si="11"/>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t="str">
        <f>_xlfn.XLOOKUP(C338,customers!$A$1:$A$1001,customers!$G$1:$G$1001,,0)</f>
        <v>United Kingdom</v>
      </c>
      <c r="I338" t="str">
        <f>IF(_xlfn.XLOOKUP(orders!D338,products!$A$1:$A$49,products!$B$1:$B$49,,0)=0,"",_xlfn.XLOOKUP(orders!D338,products!$A$1:$A$49,products!$B$1:$B$49,,0))</f>
        <v>Ara</v>
      </c>
      <c r="J338" t="str">
        <f>_xlfn.XLOOKUP(D338,products!$A$1:$A$49,products!$C$1:$C$49,,0)</f>
        <v>M</v>
      </c>
      <c r="K338" s="6">
        <f>_xlfn.XLOOKUP(orders!D338,products!$A$1:$A$49,products!$D$1:$D$49,0)</f>
        <v>1</v>
      </c>
      <c r="L338" s="8">
        <f>_xlfn.XLOOKUP(orders!D338,products!$A$1:$A$49,products!$E$1:$E$49,"",0)</f>
        <v>11.25</v>
      </c>
      <c r="M338" s="10">
        <f>(orders!E338*orders!L338)</f>
        <v>45</v>
      </c>
      <c r="N338" t="str">
        <f t="shared" si="10"/>
        <v>Arabica</v>
      </c>
      <c r="O338" t="str">
        <f t="shared" si="11"/>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t="str">
        <f>_xlfn.XLOOKUP(C339,customers!$A$1:$A$1001,customers!$G$1:$G$1001,,0)</f>
        <v>United States</v>
      </c>
      <c r="I339" t="str">
        <f>IF(_xlfn.XLOOKUP(orders!D339,products!$A$1:$A$49,products!$B$1:$B$49,,0)=0,"",_xlfn.XLOOKUP(orders!D339,products!$A$1:$A$49,products!$B$1:$B$49,,0))</f>
        <v>Exc</v>
      </c>
      <c r="J339" t="str">
        <f>_xlfn.XLOOKUP(D339,products!$A$1:$A$49,products!$C$1:$C$49,,0)</f>
        <v>D</v>
      </c>
      <c r="K339" s="6">
        <f>_xlfn.XLOOKUP(orders!D339,products!$A$1:$A$49,products!$D$1:$D$49,0)</f>
        <v>2.5</v>
      </c>
      <c r="L339" s="8">
        <f>_xlfn.XLOOKUP(orders!D339,products!$A$1:$A$49,products!$E$1:$E$49,"",0)</f>
        <v>27.945</v>
      </c>
      <c r="M339" s="10">
        <f>(orders!E339*orders!L339)</f>
        <v>55.89</v>
      </c>
      <c r="N339" t="str">
        <f t="shared" si="10"/>
        <v>Excelsa</v>
      </c>
      <c r="O339" t="str">
        <f t="shared" si="11"/>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t="str">
        <f>_xlfn.XLOOKUP(C340,customers!$A$1:$A$1001,customers!$G$1:$G$1001,,0)</f>
        <v>United States</v>
      </c>
      <c r="I340" t="str">
        <f>IF(_xlfn.XLOOKUP(orders!D340,products!$A$1:$A$49,products!$B$1:$B$49,,0)=0,"",_xlfn.XLOOKUP(orders!D340,products!$A$1:$A$49,products!$B$1:$B$49,,0))</f>
        <v>Exc</v>
      </c>
      <c r="J340" t="str">
        <f>_xlfn.XLOOKUP(D340,products!$A$1:$A$49,products!$C$1:$C$49,,0)</f>
        <v>L</v>
      </c>
      <c r="K340" s="6">
        <f>_xlfn.XLOOKUP(orders!D340,products!$A$1:$A$49,products!$D$1:$D$49,0)</f>
        <v>1</v>
      </c>
      <c r="L340" s="8">
        <f>_xlfn.XLOOKUP(orders!D340,products!$A$1:$A$49,products!$E$1:$E$49,"",0)</f>
        <v>14.85</v>
      </c>
      <c r="M340" s="10">
        <f>(orders!E340*orders!L340)</f>
        <v>59.4</v>
      </c>
      <c r="N340" t="str">
        <f t="shared" si="10"/>
        <v>Excelsa</v>
      </c>
      <c r="O340" t="str">
        <f t="shared" si="11"/>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t="str">
        <f>_xlfn.XLOOKUP(C341,customers!$A$1:$A$1001,customers!$G$1:$G$1001,,0)</f>
        <v>United States</v>
      </c>
      <c r="I341" t="str">
        <f>IF(_xlfn.XLOOKUP(orders!D341,products!$A$1:$A$49,products!$B$1:$B$49,,0)=0,"",_xlfn.XLOOKUP(orders!D341,products!$A$1:$A$49,products!$B$1:$B$49,,0))</f>
        <v>Exc</v>
      </c>
      <c r="J341" t="str">
        <f>_xlfn.XLOOKUP(D341,products!$A$1:$A$49,products!$C$1:$C$49,,0)</f>
        <v>D</v>
      </c>
      <c r="K341" s="6">
        <f>_xlfn.XLOOKUP(orders!D341,products!$A$1:$A$49,products!$D$1:$D$49,0)</f>
        <v>0.2</v>
      </c>
      <c r="L341" s="8">
        <f>_xlfn.XLOOKUP(orders!D341,products!$A$1:$A$49,products!$E$1:$E$49,"",0)</f>
        <v>3.645</v>
      </c>
      <c r="M341" s="10">
        <f>(orders!E341*orders!L341)</f>
        <v>7.29</v>
      </c>
      <c r="N341" t="str">
        <f t="shared" si="10"/>
        <v>Excelsa</v>
      </c>
      <c r="O341" t="str">
        <f t="shared" si="11"/>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t="str">
        <f>_xlfn.XLOOKUP(C342,customers!$A$1:$A$1001,customers!$G$1:$G$1001,,0)</f>
        <v>United States</v>
      </c>
      <c r="I342" t="str">
        <f>IF(_xlfn.XLOOKUP(orders!D342,products!$A$1:$A$49,products!$B$1:$B$49,,0)=0,"",_xlfn.XLOOKUP(orders!D342,products!$A$1:$A$49,products!$B$1:$B$49,,0))</f>
        <v>Exc</v>
      </c>
      <c r="J342" t="str">
        <f>_xlfn.XLOOKUP(D342,products!$A$1:$A$49,products!$C$1:$C$49,,0)</f>
        <v>D</v>
      </c>
      <c r="K342" s="6">
        <f>_xlfn.XLOOKUP(orders!D342,products!$A$1:$A$49,products!$D$1:$D$49,0)</f>
        <v>0.5</v>
      </c>
      <c r="L342" s="8">
        <f>_xlfn.XLOOKUP(orders!D342,products!$A$1:$A$49,products!$E$1:$E$49,"",0)</f>
        <v>7.29</v>
      </c>
      <c r="M342" s="10">
        <f>(orders!E342*orders!L342)</f>
        <v>7.29</v>
      </c>
      <c r="N342" t="str">
        <f t="shared" si="10"/>
        <v>Excelsa</v>
      </c>
      <c r="O342" t="str">
        <f t="shared" si="11"/>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t="str">
        <f>_xlfn.XLOOKUP(C343,customers!$A$1:$A$1001,customers!$G$1:$G$1001,,0)</f>
        <v>United States</v>
      </c>
      <c r="I343" t="str">
        <f>IF(_xlfn.XLOOKUP(orders!D343,products!$A$1:$A$49,products!$B$1:$B$49,,0)=0,"",_xlfn.XLOOKUP(orders!D343,products!$A$1:$A$49,products!$B$1:$B$49,,0))</f>
        <v>Exc</v>
      </c>
      <c r="J343" t="str">
        <f>_xlfn.XLOOKUP(D343,products!$A$1:$A$49,products!$C$1:$C$49,,0)</f>
        <v>L</v>
      </c>
      <c r="K343" s="6">
        <f>_xlfn.XLOOKUP(orders!D343,products!$A$1:$A$49,products!$D$1:$D$49,0)</f>
        <v>0.5</v>
      </c>
      <c r="L343" s="8">
        <f>_xlfn.XLOOKUP(orders!D343,products!$A$1:$A$49,products!$E$1:$E$49,"",0)</f>
        <v>8.91</v>
      </c>
      <c r="M343" s="10">
        <f>(orders!E343*orders!L343)</f>
        <v>17.82</v>
      </c>
      <c r="N343" t="str">
        <f t="shared" si="10"/>
        <v>Excelsa</v>
      </c>
      <c r="O343" t="str">
        <f t="shared" si="11"/>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t="str">
        <f>_xlfn.XLOOKUP(C344,customers!$A$1:$A$1001,customers!$G$1:$G$1001,,0)</f>
        <v>United States</v>
      </c>
      <c r="I344" t="str">
        <f>IF(_xlfn.XLOOKUP(orders!D344,products!$A$1:$A$49,products!$B$1:$B$49,,0)=0,"",_xlfn.XLOOKUP(orders!D344,products!$A$1:$A$49,products!$B$1:$B$49,,0))</f>
        <v>Lib</v>
      </c>
      <c r="J344" t="str">
        <f>_xlfn.XLOOKUP(D344,products!$A$1:$A$49,products!$C$1:$C$49,,0)</f>
        <v>D</v>
      </c>
      <c r="K344" s="6">
        <f>_xlfn.XLOOKUP(orders!D344,products!$A$1:$A$49,products!$D$1:$D$49,0)</f>
        <v>0.5</v>
      </c>
      <c r="L344" s="8">
        <f>_xlfn.XLOOKUP(orders!D344,products!$A$1:$A$49,products!$E$1:$E$49,"",0)</f>
        <v>7.77</v>
      </c>
      <c r="M344" s="10">
        <f>(orders!E344*orders!L344)</f>
        <v>38.849999999999994</v>
      </c>
      <c r="N344" t="str">
        <f t="shared" si="10"/>
        <v>Liberca</v>
      </c>
      <c r="O344" t="str">
        <f t="shared" si="11"/>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t="str">
        <f>_xlfn.XLOOKUP(C345,customers!$A$1:$A$1001,customers!$G$1:$G$1001,,0)</f>
        <v>United States</v>
      </c>
      <c r="I345" t="str">
        <f>IF(_xlfn.XLOOKUP(orders!D345,products!$A$1:$A$49,products!$B$1:$B$49,,0)=0,"",_xlfn.XLOOKUP(orders!D345,products!$A$1:$A$49,products!$B$1:$B$49,,0))</f>
        <v>Rob</v>
      </c>
      <c r="J345" t="str">
        <f>_xlfn.XLOOKUP(D345,products!$A$1:$A$49,products!$C$1:$C$49,,0)</f>
        <v>D</v>
      </c>
      <c r="K345" s="6">
        <f>_xlfn.XLOOKUP(orders!D345,products!$A$1:$A$49,products!$D$1:$D$49,0)</f>
        <v>0.5</v>
      </c>
      <c r="L345" s="8">
        <f>_xlfn.XLOOKUP(orders!D345,products!$A$1:$A$49,products!$E$1:$E$49,"",0)</f>
        <v>5.3699999999999992</v>
      </c>
      <c r="M345" s="10">
        <f>(orders!E345*orders!L345)</f>
        <v>32.22</v>
      </c>
      <c r="N345" t="str">
        <f t="shared" si="10"/>
        <v>Robusta</v>
      </c>
      <c r="O345" t="str">
        <f t="shared" si="11"/>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t="str">
        <f>_xlfn.XLOOKUP(C346,customers!$A$1:$A$1001,customers!$G$1:$G$1001,,0)</f>
        <v>Ireland</v>
      </c>
      <c r="I346" t="str">
        <f>IF(_xlfn.XLOOKUP(orders!D346,products!$A$1:$A$49,products!$B$1:$B$49,,0)=0,"",_xlfn.XLOOKUP(orders!D346,products!$A$1:$A$49,products!$B$1:$B$49,,0))</f>
        <v>Rob</v>
      </c>
      <c r="J346" t="str">
        <f>_xlfn.XLOOKUP(D346,products!$A$1:$A$49,products!$C$1:$C$49,,0)</f>
        <v>M</v>
      </c>
      <c r="K346" s="6">
        <f>_xlfn.XLOOKUP(orders!D346,products!$A$1:$A$49,products!$D$1:$D$49,0)</f>
        <v>1</v>
      </c>
      <c r="L346" s="8">
        <f>_xlfn.XLOOKUP(orders!D346,products!$A$1:$A$49,products!$E$1:$E$49,"",0)</f>
        <v>9.9499999999999993</v>
      </c>
      <c r="M346" s="10">
        <f>(orders!E346*orders!L346)</f>
        <v>19.899999999999999</v>
      </c>
      <c r="N346" t="str">
        <f t="shared" si="10"/>
        <v>Robusta</v>
      </c>
      <c r="O346" t="str">
        <f t="shared" si="11"/>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t="str">
        <f>_xlfn.XLOOKUP(C347,customers!$A$1:$A$1001,customers!$G$1:$G$1001,,0)</f>
        <v>United States</v>
      </c>
      <c r="I347" t="str">
        <f>IF(_xlfn.XLOOKUP(orders!D347,products!$A$1:$A$49,products!$B$1:$B$49,,0)=0,"",_xlfn.XLOOKUP(orders!D347,products!$A$1:$A$49,products!$B$1:$B$49,,0))</f>
        <v>Rob</v>
      </c>
      <c r="J347" t="str">
        <f>_xlfn.XLOOKUP(D347,products!$A$1:$A$49,products!$C$1:$C$49,,0)</f>
        <v>L</v>
      </c>
      <c r="K347" s="6">
        <f>_xlfn.XLOOKUP(orders!D347,products!$A$1:$A$49,products!$D$1:$D$49,0)</f>
        <v>1</v>
      </c>
      <c r="L347" s="8">
        <f>_xlfn.XLOOKUP(orders!D347,products!$A$1:$A$49,products!$E$1:$E$49,"",0)</f>
        <v>11.95</v>
      </c>
      <c r="M347" s="10">
        <f>(orders!E347*orders!L347)</f>
        <v>59.75</v>
      </c>
      <c r="N347" t="str">
        <f t="shared" si="10"/>
        <v>Robusta</v>
      </c>
      <c r="O347" t="str">
        <f t="shared" si="11"/>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t="str">
        <f>_xlfn.XLOOKUP(C348,customers!$A$1:$A$1001,customers!$G$1:$G$1001,,0)</f>
        <v>United States</v>
      </c>
      <c r="I348" t="str">
        <f>IF(_xlfn.XLOOKUP(orders!D348,products!$A$1:$A$49,products!$B$1:$B$49,,0)=0,"",_xlfn.XLOOKUP(orders!D348,products!$A$1:$A$49,products!$B$1:$B$49,,0))</f>
        <v>Ara</v>
      </c>
      <c r="J348" t="str">
        <f>_xlfn.XLOOKUP(D348,products!$A$1:$A$49,products!$C$1:$C$49,,0)</f>
        <v>L</v>
      </c>
      <c r="K348" s="6">
        <f>_xlfn.XLOOKUP(orders!D348,products!$A$1:$A$49,products!$D$1:$D$49,0)</f>
        <v>0.5</v>
      </c>
      <c r="L348" s="8">
        <f>_xlfn.XLOOKUP(orders!D348,products!$A$1:$A$49,products!$E$1:$E$49,"",0)</f>
        <v>7.77</v>
      </c>
      <c r="M348" s="10">
        <f>(orders!E348*orders!L348)</f>
        <v>23.31</v>
      </c>
      <c r="N348" t="str">
        <f t="shared" si="10"/>
        <v>Arabica</v>
      </c>
      <c r="O348" t="str">
        <f t="shared" si="11"/>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t="str">
        <f>_xlfn.XLOOKUP(C349,customers!$A$1:$A$1001,customers!$G$1:$G$1001,,0)</f>
        <v>United States</v>
      </c>
      <c r="I349" t="str">
        <f>IF(_xlfn.XLOOKUP(orders!D349,products!$A$1:$A$49,products!$B$1:$B$49,,0)=0,"",_xlfn.XLOOKUP(orders!D349,products!$A$1:$A$49,products!$B$1:$B$49,,0))</f>
        <v>Lib</v>
      </c>
      <c r="J349" t="str">
        <f>_xlfn.XLOOKUP(D349,products!$A$1:$A$49,products!$C$1:$C$49,,0)</f>
        <v>M</v>
      </c>
      <c r="K349" s="6">
        <f>_xlfn.XLOOKUP(orders!D349,products!$A$1:$A$49,products!$D$1:$D$49,0)</f>
        <v>1</v>
      </c>
      <c r="L349" s="8">
        <f>_xlfn.XLOOKUP(orders!D349,products!$A$1:$A$49,products!$E$1:$E$49,"",0)</f>
        <v>14.55</v>
      </c>
      <c r="M349" s="10">
        <f>(orders!E349*orders!L349)</f>
        <v>43.650000000000006</v>
      </c>
      <c r="N349" t="str">
        <f t="shared" si="10"/>
        <v>Liberca</v>
      </c>
      <c r="O349" t="str">
        <f t="shared" si="11"/>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t="str">
        <f>_xlfn.XLOOKUP(C350,customers!$A$1:$A$1001,customers!$G$1:$G$1001,,0)</f>
        <v>United States</v>
      </c>
      <c r="I350" t="str">
        <f>IF(_xlfn.XLOOKUP(orders!D350,products!$A$1:$A$49,products!$B$1:$B$49,,0)=0,"",_xlfn.XLOOKUP(orders!D350,products!$A$1:$A$49,products!$B$1:$B$49,,0))</f>
        <v>Exc</v>
      </c>
      <c r="J350" t="str">
        <f>_xlfn.XLOOKUP(D350,products!$A$1:$A$49,products!$C$1:$C$49,,0)</f>
        <v>L</v>
      </c>
      <c r="K350" s="6">
        <f>_xlfn.XLOOKUP(orders!D350,products!$A$1:$A$49,products!$D$1:$D$49,0)</f>
        <v>2.5</v>
      </c>
      <c r="L350" s="8">
        <f>_xlfn.XLOOKUP(orders!D350,products!$A$1:$A$49,products!$E$1:$E$49,"",0)</f>
        <v>34.154999999999994</v>
      </c>
      <c r="M350" s="10">
        <f>(orders!E350*orders!L350)</f>
        <v>204.92999999999995</v>
      </c>
      <c r="N350" t="str">
        <f t="shared" si="10"/>
        <v>Excelsa</v>
      </c>
      <c r="O350" t="str">
        <f t="shared" si="11"/>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t="str">
        <f>_xlfn.XLOOKUP(C351,customers!$A$1:$A$1001,customers!$G$1:$G$1001,,0)</f>
        <v>United States</v>
      </c>
      <c r="I351" t="str">
        <f>IF(_xlfn.XLOOKUP(orders!D351,products!$A$1:$A$49,products!$B$1:$B$49,,0)=0,"",_xlfn.XLOOKUP(orders!D351,products!$A$1:$A$49,products!$B$1:$B$49,,0))</f>
        <v>Rob</v>
      </c>
      <c r="J351" t="str">
        <f>_xlfn.XLOOKUP(D351,products!$A$1:$A$49,products!$C$1:$C$49,,0)</f>
        <v>L</v>
      </c>
      <c r="K351" s="6">
        <f>_xlfn.XLOOKUP(orders!D351,products!$A$1:$A$49,products!$D$1:$D$49,0)</f>
        <v>0.2</v>
      </c>
      <c r="L351" s="8">
        <f>_xlfn.XLOOKUP(orders!D351,products!$A$1:$A$49,products!$E$1:$E$49,"",0)</f>
        <v>3.5849999999999995</v>
      </c>
      <c r="M351" s="10">
        <f>(orders!E351*orders!L351)</f>
        <v>14.339999999999998</v>
      </c>
      <c r="N351" t="str">
        <f t="shared" si="10"/>
        <v>Robusta</v>
      </c>
      <c r="O351" t="str">
        <f t="shared" si="11"/>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t="str">
        <f>_xlfn.XLOOKUP(C352,customers!$A$1:$A$1001,customers!$G$1:$G$1001,,0)</f>
        <v>United States</v>
      </c>
      <c r="I352" t="str">
        <f>IF(_xlfn.XLOOKUP(orders!D352,products!$A$1:$A$49,products!$B$1:$B$49,,0)=0,"",_xlfn.XLOOKUP(orders!D352,products!$A$1:$A$49,products!$B$1:$B$49,,0))</f>
        <v>Ara</v>
      </c>
      <c r="J352" t="str">
        <f>_xlfn.XLOOKUP(D352,products!$A$1:$A$49,products!$C$1:$C$49,,0)</f>
        <v>D</v>
      </c>
      <c r="K352" s="6">
        <f>_xlfn.XLOOKUP(orders!D352,products!$A$1:$A$49,products!$D$1:$D$49,0)</f>
        <v>0.5</v>
      </c>
      <c r="L352" s="8">
        <f>_xlfn.XLOOKUP(orders!D352,products!$A$1:$A$49,products!$E$1:$E$49,"",0)</f>
        <v>5.97</v>
      </c>
      <c r="M352" s="10">
        <f>(orders!E352*orders!L352)</f>
        <v>23.88</v>
      </c>
      <c r="N352" t="str">
        <f t="shared" si="10"/>
        <v>Arabica</v>
      </c>
      <c r="O352" t="str">
        <f t="shared" si="11"/>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t="str">
        <f>_xlfn.XLOOKUP(C353,customers!$A$1:$A$1001,customers!$G$1:$G$1001,,0)</f>
        <v>United States</v>
      </c>
      <c r="I353" t="str">
        <f>IF(_xlfn.XLOOKUP(orders!D353,products!$A$1:$A$49,products!$B$1:$B$49,,0)=0,"",_xlfn.XLOOKUP(orders!D353,products!$A$1:$A$49,products!$B$1:$B$49,,0))</f>
        <v>Ara</v>
      </c>
      <c r="J353" t="str">
        <f>_xlfn.XLOOKUP(D353,products!$A$1:$A$49,products!$C$1:$C$49,,0)</f>
        <v>M</v>
      </c>
      <c r="K353" s="6">
        <f>_xlfn.XLOOKUP(orders!D353,products!$A$1:$A$49,products!$D$1:$D$49,0)</f>
        <v>1</v>
      </c>
      <c r="L353" s="8">
        <f>_xlfn.XLOOKUP(orders!D353,products!$A$1:$A$49,products!$E$1:$E$49,"",0)</f>
        <v>11.25</v>
      </c>
      <c r="M353" s="10">
        <f>(orders!E353*orders!L353)</f>
        <v>22.5</v>
      </c>
      <c r="N353" t="str">
        <f t="shared" si="10"/>
        <v>Arabica</v>
      </c>
      <c r="O353" t="str">
        <f t="shared" si="11"/>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t="str">
        <f>_xlfn.XLOOKUP(C354,customers!$A$1:$A$1001,customers!$G$1:$G$1001,,0)</f>
        <v>United States</v>
      </c>
      <c r="I354" t="str">
        <f>IF(_xlfn.XLOOKUP(orders!D354,products!$A$1:$A$49,products!$B$1:$B$49,,0)=0,"",_xlfn.XLOOKUP(orders!D354,products!$A$1:$A$49,products!$B$1:$B$49,,0))</f>
        <v>Exc</v>
      </c>
      <c r="J354" t="str">
        <f>_xlfn.XLOOKUP(D354,products!$A$1:$A$49,products!$C$1:$C$49,,0)</f>
        <v>D</v>
      </c>
      <c r="K354" s="6">
        <f>_xlfn.XLOOKUP(orders!D354,products!$A$1:$A$49,products!$D$1:$D$49,0)</f>
        <v>0.5</v>
      </c>
      <c r="L354" s="8">
        <f>_xlfn.XLOOKUP(orders!D354,products!$A$1:$A$49,products!$E$1:$E$49,"",0)</f>
        <v>7.29</v>
      </c>
      <c r="M354" s="10">
        <f>(orders!E354*orders!L354)</f>
        <v>36.450000000000003</v>
      </c>
      <c r="N354" t="str">
        <f t="shared" si="10"/>
        <v>Excelsa</v>
      </c>
      <c r="O354" t="str">
        <f t="shared" si="11"/>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t="str">
        <f>_xlfn.XLOOKUP(C355,customers!$A$1:$A$1001,customers!$G$1:$G$1001,,0)</f>
        <v>United States</v>
      </c>
      <c r="I355" t="str">
        <f>IF(_xlfn.XLOOKUP(orders!D355,products!$A$1:$A$49,products!$B$1:$B$49,,0)=0,"",_xlfn.XLOOKUP(orders!D355,products!$A$1:$A$49,products!$B$1:$B$49,,0))</f>
        <v>Ara</v>
      </c>
      <c r="J355" t="str">
        <f>_xlfn.XLOOKUP(D355,products!$A$1:$A$49,products!$C$1:$C$49,,0)</f>
        <v>M</v>
      </c>
      <c r="K355" s="6">
        <f>_xlfn.XLOOKUP(orders!D355,products!$A$1:$A$49,products!$D$1:$D$49,0)</f>
        <v>0.5</v>
      </c>
      <c r="L355" s="8">
        <f>_xlfn.XLOOKUP(orders!D355,products!$A$1:$A$49,products!$E$1:$E$49,"",0)</f>
        <v>6.75</v>
      </c>
      <c r="M355" s="10">
        <f>(orders!E355*orders!L355)</f>
        <v>27</v>
      </c>
      <c r="N355" t="str">
        <f t="shared" si="10"/>
        <v>Arabica</v>
      </c>
      <c r="O355" t="str">
        <f t="shared" si="11"/>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t="str">
        <f>_xlfn.XLOOKUP(C356,customers!$A$1:$A$1001,customers!$G$1:$G$1001,,0)</f>
        <v>United States</v>
      </c>
      <c r="I356" t="str">
        <f>IF(_xlfn.XLOOKUP(orders!D356,products!$A$1:$A$49,products!$B$1:$B$49,,0)=0,"",_xlfn.XLOOKUP(orders!D356,products!$A$1:$A$49,products!$B$1:$B$49,,0))</f>
        <v>Ara</v>
      </c>
      <c r="J356" t="str">
        <f>_xlfn.XLOOKUP(D356,products!$A$1:$A$49,products!$C$1:$C$49,,0)</f>
        <v>M</v>
      </c>
      <c r="K356" s="6">
        <f>_xlfn.XLOOKUP(orders!D356,products!$A$1:$A$49,products!$D$1:$D$49,0)</f>
        <v>2.5</v>
      </c>
      <c r="L356" s="8">
        <f>_xlfn.XLOOKUP(orders!D356,products!$A$1:$A$49,products!$E$1:$E$49,"",0)</f>
        <v>25.874999999999996</v>
      </c>
      <c r="M356" s="10">
        <f>(orders!E356*orders!L356)</f>
        <v>155.24999999999997</v>
      </c>
      <c r="N356" t="str">
        <f t="shared" si="10"/>
        <v>Arabica</v>
      </c>
      <c r="O356" t="str">
        <f t="shared" si="11"/>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t="str">
        <f>_xlfn.XLOOKUP(C357,customers!$A$1:$A$1001,customers!$G$1:$G$1001,,0)</f>
        <v>United States</v>
      </c>
      <c r="I357" t="str">
        <f>IF(_xlfn.XLOOKUP(orders!D357,products!$A$1:$A$49,products!$B$1:$B$49,,0)=0,"",_xlfn.XLOOKUP(orders!D357,products!$A$1:$A$49,products!$B$1:$B$49,,0))</f>
        <v>Ara</v>
      </c>
      <c r="J357" t="str">
        <f>_xlfn.XLOOKUP(D357,products!$A$1:$A$49,products!$C$1:$C$49,,0)</f>
        <v>D</v>
      </c>
      <c r="K357" s="6">
        <f>_xlfn.XLOOKUP(orders!D357,products!$A$1:$A$49,products!$D$1:$D$49,0)</f>
        <v>2.5</v>
      </c>
      <c r="L357" s="8">
        <f>_xlfn.XLOOKUP(orders!D357,products!$A$1:$A$49,products!$E$1:$E$49,"",0)</f>
        <v>22.884999999999998</v>
      </c>
      <c r="M357" s="10">
        <f>(orders!E357*orders!L357)</f>
        <v>114.42499999999998</v>
      </c>
      <c r="N357" t="str">
        <f t="shared" si="10"/>
        <v>Arabica</v>
      </c>
      <c r="O357" t="str">
        <f t="shared" si="11"/>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t="str">
        <f>_xlfn.XLOOKUP(C358,customers!$A$1:$A$1001,customers!$G$1:$G$1001,,0)</f>
        <v>United States</v>
      </c>
      <c r="I358" t="str">
        <f>IF(_xlfn.XLOOKUP(orders!D358,products!$A$1:$A$49,products!$B$1:$B$49,,0)=0,"",_xlfn.XLOOKUP(orders!D358,products!$A$1:$A$49,products!$B$1:$B$49,,0))</f>
        <v>Lib</v>
      </c>
      <c r="J358" t="str">
        <f>_xlfn.XLOOKUP(D358,products!$A$1:$A$49,products!$C$1:$C$49,,0)</f>
        <v>D</v>
      </c>
      <c r="K358" s="6">
        <f>_xlfn.XLOOKUP(orders!D358,products!$A$1:$A$49,products!$D$1:$D$49,0)</f>
        <v>1</v>
      </c>
      <c r="L358" s="8">
        <f>_xlfn.XLOOKUP(orders!D358,products!$A$1:$A$49,products!$E$1:$E$49,"",0)</f>
        <v>12.95</v>
      </c>
      <c r="M358" s="10">
        <f>(orders!E358*orders!L358)</f>
        <v>51.8</v>
      </c>
      <c r="N358" t="str">
        <f t="shared" si="10"/>
        <v>Liberca</v>
      </c>
      <c r="O358" t="str">
        <f t="shared" si="11"/>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t="str">
        <f>_xlfn.XLOOKUP(C359,customers!$A$1:$A$1001,customers!$G$1:$G$1001,,0)</f>
        <v>United States</v>
      </c>
      <c r="I359" t="str">
        <f>IF(_xlfn.XLOOKUP(orders!D359,products!$A$1:$A$49,products!$B$1:$B$49,,0)=0,"",_xlfn.XLOOKUP(orders!D359,products!$A$1:$A$49,products!$B$1:$B$49,,0))</f>
        <v>Ara</v>
      </c>
      <c r="J359" t="str">
        <f>_xlfn.XLOOKUP(D359,products!$A$1:$A$49,products!$C$1:$C$49,,0)</f>
        <v>M</v>
      </c>
      <c r="K359" s="6">
        <f>_xlfn.XLOOKUP(orders!D359,products!$A$1:$A$49,products!$D$1:$D$49,0)</f>
        <v>2.5</v>
      </c>
      <c r="L359" s="8">
        <f>_xlfn.XLOOKUP(orders!D359,products!$A$1:$A$49,products!$E$1:$E$49,"",0)</f>
        <v>25.874999999999996</v>
      </c>
      <c r="M359" s="10">
        <f>(orders!E359*orders!L359)</f>
        <v>155.24999999999997</v>
      </c>
      <c r="N359" t="str">
        <f t="shared" si="10"/>
        <v>Arabica</v>
      </c>
      <c r="O359" t="str">
        <f t="shared" si="11"/>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t="str">
        <f>_xlfn.XLOOKUP(C360,customers!$A$1:$A$1001,customers!$G$1:$G$1001,,0)</f>
        <v>United States</v>
      </c>
      <c r="I360" t="str">
        <f>IF(_xlfn.XLOOKUP(orders!D360,products!$A$1:$A$49,products!$B$1:$B$49,,0)=0,"",_xlfn.XLOOKUP(orders!D360,products!$A$1:$A$49,products!$B$1:$B$49,,0))</f>
        <v>Ara</v>
      </c>
      <c r="J360" t="str">
        <f>_xlfn.XLOOKUP(D360,products!$A$1:$A$49,products!$C$1:$C$49,,0)</f>
        <v>L</v>
      </c>
      <c r="K360" s="6">
        <f>_xlfn.XLOOKUP(orders!D360,products!$A$1:$A$49,products!$D$1:$D$49,0)</f>
        <v>2.5</v>
      </c>
      <c r="L360" s="8">
        <f>_xlfn.XLOOKUP(orders!D360,products!$A$1:$A$49,products!$E$1:$E$49,"",0)</f>
        <v>29.784999999999997</v>
      </c>
      <c r="M360" s="10">
        <f>(orders!E360*orders!L360)</f>
        <v>29.784999999999997</v>
      </c>
      <c r="N360" t="str">
        <f t="shared" si="10"/>
        <v>Arabica</v>
      </c>
      <c r="O360" t="str">
        <f t="shared" si="11"/>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t="str">
        <f>_xlfn.XLOOKUP(C361,customers!$A$1:$A$1001,customers!$G$1:$G$1001,,0)</f>
        <v>United Kingdom</v>
      </c>
      <c r="I361" t="str">
        <f>IF(_xlfn.XLOOKUP(orders!D361,products!$A$1:$A$49,products!$B$1:$B$49,,0)=0,"",_xlfn.XLOOKUP(orders!D361,products!$A$1:$A$49,products!$B$1:$B$49,,0))</f>
        <v>Rob</v>
      </c>
      <c r="J361" t="str">
        <f>_xlfn.XLOOKUP(D361,products!$A$1:$A$49,products!$C$1:$C$49,,0)</f>
        <v>L</v>
      </c>
      <c r="K361" s="6">
        <f>_xlfn.XLOOKUP(orders!D361,products!$A$1:$A$49,products!$D$1:$D$49,0)</f>
        <v>0.2</v>
      </c>
      <c r="L361" s="8">
        <f>_xlfn.XLOOKUP(orders!D361,products!$A$1:$A$49,products!$E$1:$E$49,"",0)</f>
        <v>3.5849999999999995</v>
      </c>
      <c r="M361" s="10">
        <f>(orders!E361*orders!L361)</f>
        <v>21.509999999999998</v>
      </c>
      <c r="N361" t="str">
        <f t="shared" si="10"/>
        <v>Robusta</v>
      </c>
      <c r="O361" t="str">
        <f t="shared" si="11"/>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t="str">
        <f>_xlfn.XLOOKUP(C362,customers!$A$1:$A$1001,customers!$G$1:$G$1001,,0)</f>
        <v>United States</v>
      </c>
      <c r="I362" t="str">
        <f>IF(_xlfn.XLOOKUP(orders!D362,products!$A$1:$A$49,products!$B$1:$B$49,,0)=0,"",_xlfn.XLOOKUP(orders!D362,products!$A$1:$A$49,products!$B$1:$B$49,,0))</f>
        <v>Rob</v>
      </c>
      <c r="J362" t="str">
        <f>_xlfn.XLOOKUP(D362,products!$A$1:$A$49,products!$C$1:$C$49,,0)</f>
        <v>D</v>
      </c>
      <c r="K362" s="6">
        <f>_xlfn.XLOOKUP(orders!D362,products!$A$1:$A$49,products!$D$1:$D$49,0)</f>
        <v>2.5</v>
      </c>
      <c r="L362" s="8">
        <f>_xlfn.XLOOKUP(orders!D362,products!$A$1:$A$49,products!$E$1:$E$49,"",0)</f>
        <v>20.584999999999997</v>
      </c>
      <c r="M362" s="10">
        <f>(orders!E362*orders!L362)</f>
        <v>41.169999999999995</v>
      </c>
      <c r="N362" t="str">
        <f t="shared" si="10"/>
        <v>Robusta</v>
      </c>
      <c r="O362" t="str">
        <f t="shared" si="11"/>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t="str">
        <f>_xlfn.XLOOKUP(C363,customers!$A$1:$A$1001,customers!$G$1:$G$1001,,0)</f>
        <v>United States</v>
      </c>
      <c r="I363" t="str">
        <f>IF(_xlfn.XLOOKUP(orders!D363,products!$A$1:$A$49,products!$B$1:$B$49,,0)=0,"",_xlfn.XLOOKUP(orders!D363,products!$A$1:$A$49,products!$B$1:$B$49,,0))</f>
        <v>Rob</v>
      </c>
      <c r="J363" t="str">
        <f>_xlfn.XLOOKUP(D363,products!$A$1:$A$49,products!$C$1:$C$49,,0)</f>
        <v>M</v>
      </c>
      <c r="K363" s="6">
        <f>_xlfn.XLOOKUP(orders!D363,products!$A$1:$A$49,products!$D$1:$D$49,0)</f>
        <v>0.5</v>
      </c>
      <c r="L363" s="8">
        <f>_xlfn.XLOOKUP(orders!D363,products!$A$1:$A$49,products!$E$1:$E$49,"",0)</f>
        <v>5.97</v>
      </c>
      <c r="M363" s="10">
        <f>(orders!E363*orders!L363)</f>
        <v>5.97</v>
      </c>
      <c r="N363" t="str">
        <f t="shared" si="10"/>
        <v>Robusta</v>
      </c>
      <c r="O363" t="str">
        <f t="shared" si="11"/>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t="str">
        <f>_xlfn.XLOOKUP(C364,customers!$A$1:$A$1001,customers!$G$1:$G$1001,,0)</f>
        <v>United States</v>
      </c>
      <c r="I364" t="str">
        <f>IF(_xlfn.XLOOKUP(orders!D364,products!$A$1:$A$49,products!$B$1:$B$49,,0)=0,"",_xlfn.XLOOKUP(orders!D364,products!$A$1:$A$49,products!$B$1:$B$49,,0))</f>
        <v>Exc</v>
      </c>
      <c r="J364" t="str">
        <f>_xlfn.XLOOKUP(D364,products!$A$1:$A$49,products!$C$1:$C$49,,0)</f>
        <v>L</v>
      </c>
      <c r="K364" s="6">
        <f>_xlfn.XLOOKUP(orders!D364,products!$A$1:$A$49,products!$D$1:$D$49,0)</f>
        <v>1</v>
      </c>
      <c r="L364" s="8">
        <f>_xlfn.XLOOKUP(orders!D364,products!$A$1:$A$49,products!$E$1:$E$49,"",0)</f>
        <v>14.85</v>
      </c>
      <c r="M364" s="10">
        <f>(orders!E364*orders!L364)</f>
        <v>74.25</v>
      </c>
      <c r="N364" t="str">
        <f t="shared" si="10"/>
        <v>Excelsa</v>
      </c>
      <c r="O364" t="str">
        <f t="shared" si="11"/>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t="str">
        <f>_xlfn.XLOOKUP(C365,customers!$A$1:$A$1001,customers!$G$1:$G$1001,,0)</f>
        <v>United States</v>
      </c>
      <c r="I365" t="str">
        <f>IF(_xlfn.XLOOKUP(orders!D365,products!$A$1:$A$49,products!$B$1:$B$49,,0)=0,"",_xlfn.XLOOKUP(orders!D365,products!$A$1:$A$49,products!$B$1:$B$49,,0))</f>
        <v>Lib</v>
      </c>
      <c r="J365" t="str">
        <f>_xlfn.XLOOKUP(D365,products!$A$1:$A$49,products!$C$1:$C$49,,0)</f>
        <v>M</v>
      </c>
      <c r="K365" s="6">
        <f>_xlfn.XLOOKUP(orders!D365,products!$A$1:$A$49,products!$D$1:$D$49,0)</f>
        <v>1</v>
      </c>
      <c r="L365" s="8">
        <f>_xlfn.XLOOKUP(orders!D365,products!$A$1:$A$49,products!$E$1:$E$49,"",0)</f>
        <v>14.55</v>
      </c>
      <c r="M365" s="10">
        <f>(orders!E365*orders!L365)</f>
        <v>87.300000000000011</v>
      </c>
      <c r="N365" t="str">
        <f t="shared" si="10"/>
        <v>Liberca</v>
      </c>
      <c r="O365" t="str">
        <f t="shared" si="11"/>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t="str">
        <f>_xlfn.XLOOKUP(C366,customers!$A$1:$A$1001,customers!$G$1:$G$1001,,0)</f>
        <v>United States</v>
      </c>
      <c r="I366" t="str">
        <f>IF(_xlfn.XLOOKUP(orders!D366,products!$A$1:$A$49,products!$B$1:$B$49,,0)=0,"",_xlfn.XLOOKUP(orders!D366,products!$A$1:$A$49,products!$B$1:$B$49,,0))</f>
        <v>Exc</v>
      </c>
      <c r="J366" t="str">
        <f>_xlfn.XLOOKUP(D366,products!$A$1:$A$49,products!$C$1:$C$49,,0)</f>
        <v>D</v>
      </c>
      <c r="K366" s="6">
        <f>_xlfn.XLOOKUP(orders!D366,products!$A$1:$A$49,products!$D$1:$D$49,0)</f>
        <v>1</v>
      </c>
      <c r="L366" s="8">
        <f>_xlfn.XLOOKUP(orders!D366,products!$A$1:$A$49,products!$E$1:$E$49,"",0)</f>
        <v>12.15</v>
      </c>
      <c r="M366" s="10">
        <f>(orders!E366*orders!L366)</f>
        <v>72.900000000000006</v>
      </c>
      <c r="N366" t="str">
        <f t="shared" si="10"/>
        <v>Excelsa</v>
      </c>
      <c r="O366" t="str">
        <f t="shared" si="11"/>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t="str">
        <f>_xlfn.XLOOKUP(C367,customers!$A$1:$A$1001,customers!$G$1:$G$1001,,0)</f>
        <v>United States</v>
      </c>
      <c r="I367" t="str">
        <f>IF(_xlfn.XLOOKUP(orders!D367,products!$A$1:$A$49,products!$B$1:$B$49,,0)=0,"",_xlfn.XLOOKUP(orders!D367,products!$A$1:$A$49,products!$B$1:$B$49,,0))</f>
        <v>Lib</v>
      </c>
      <c r="J367" t="str">
        <f>_xlfn.XLOOKUP(D367,products!$A$1:$A$49,products!$C$1:$C$49,,0)</f>
        <v>D</v>
      </c>
      <c r="K367" s="6">
        <f>_xlfn.XLOOKUP(orders!D367,products!$A$1:$A$49,products!$D$1:$D$49,0)</f>
        <v>0.5</v>
      </c>
      <c r="L367" s="8">
        <f>_xlfn.XLOOKUP(orders!D367,products!$A$1:$A$49,products!$E$1:$E$49,"",0)</f>
        <v>7.77</v>
      </c>
      <c r="M367" s="10">
        <f>(orders!E367*orders!L367)</f>
        <v>7.77</v>
      </c>
      <c r="N367" t="str">
        <f t="shared" si="10"/>
        <v>Liberca</v>
      </c>
      <c r="O367" t="str">
        <f t="shared" si="11"/>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t="str">
        <f>_xlfn.XLOOKUP(C368,customers!$A$1:$A$1001,customers!$G$1:$G$1001,,0)</f>
        <v>United States</v>
      </c>
      <c r="I368" t="str">
        <f>IF(_xlfn.XLOOKUP(orders!D368,products!$A$1:$A$49,products!$B$1:$B$49,,0)=0,"",_xlfn.XLOOKUP(orders!D368,products!$A$1:$A$49,products!$B$1:$B$49,,0))</f>
        <v>Exc</v>
      </c>
      <c r="J368" t="str">
        <f>_xlfn.XLOOKUP(D368,products!$A$1:$A$49,products!$C$1:$C$49,,0)</f>
        <v>D</v>
      </c>
      <c r="K368" s="6">
        <f>_xlfn.XLOOKUP(orders!D368,products!$A$1:$A$49,products!$D$1:$D$49,0)</f>
        <v>0.5</v>
      </c>
      <c r="L368" s="8">
        <f>_xlfn.XLOOKUP(orders!D368,products!$A$1:$A$49,products!$E$1:$E$49,"",0)</f>
        <v>7.29</v>
      </c>
      <c r="M368" s="10">
        <f>(orders!E368*orders!L368)</f>
        <v>43.74</v>
      </c>
      <c r="N368" t="str">
        <f t="shared" si="10"/>
        <v>Excelsa</v>
      </c>
      <c r="O368" t="str">
        <f t="shared" si="11"/>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t="str">
        <f>_xlfn.XLOOKUP(C369,customers!$A$1:$A$1001,customers!$G$1:$G$1001,,0)</f>
        <v>United States</v>
      </c>
      <c r="I369" t="str">
        <f>IF(_xlfn.XLOOKUP(orders!D369,products!$A$1:$A$49,products!$B$1:$B$49,,0)=0,"",_xlfn.XLOOKUP(orders!D369,products!$A$1:$A$49,products!$B$1:$B$49,,0))</f>
        <v>Lib</v>
      </c>
      <c r="J369" t="str">
        <f>_xlfn.XLOOKUP(D369,products!$A$1:$A$49,products!$C$1:$C$49,,0)</f>
        <v>M</v>
      </c>
      <c r="K369" s="6">
        <f>_xlfn.XLOOKUP(orders!D369,products!$A$1:$A$49,products!$D$1:$D$49,0)</f>
        <v>0.2</v>
      </c>
      <c r="L369" s="8">
        <f>_xlfn.XLOOKUP(orders!D369,products!$A$1:$A$49,products!$E$1:$E$49,"",0)</f>
        <v>4.3650000000000002</v>
      </c>
      <c r="M369" s="10">
        <f>(orders!E369*orders!L369)</f>
        <v>8.73</v>
      </c>
      <c r="N369" t="str">
        <f t="shared" si="10"/>
        <v>Liberca</v>
      </c>
      <c r="O369" t="str">
        <f t="shared" si="11"/>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t="str">
        <f>_xlfn.XLOOKUP(C370,customers!$A$1:$A$1001,customers!$G$1:$G$1001,,0)</f>
        <v>United States</v>
      </c>
      <c r="I370" t="str">
        <f>IF(_xlfn.XLOOKUP(orders!D370,products!$A$1:$A$49,products!$B$1:$B$49,,0)=0,"",_xlfn.XLOOKUP(orders!D370,products!$A$1:$A$49,products!$B$1:$B$49,,0))</f>
        <v>Exc</v>
      </c>
      <c r="J370" t="str">
        <f>_xlfn.XLOOKUP(D370,products!$A$1:$A$49,products!$C$1:$C$49,,0)</f>
        <v>M</v>
      </c>
      <c r="K370" s="6">
        <f>_xlfn.XLOOKUP(orders!D370,products!$A$1:$A$49,products!$D$1:$D$49,0)</f>
        <v>2.5</v>
      </c>
      <c r="L370" s="8">
        <f>_xlfn.XLOOKUP(orders!D370,products!$A$1:$A$49,products!$E$1:$E$49,"",0)</f>
        <v>31.624999999999996</v>
      </c>
      <c r="M370" s="10">
        <f>(orders!E370*orders!L370)</f>
        <v>63.249999999999993</v>
      </c>
      <c r="N370" t="str">
        <f t="shared" si="10"/>
        <v>Excelsa</v>
      </c>
      <c r="O370" t="str">
        <f t="shared" si="11"/>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t="str">
        <f>_xlfn.XLOOKUP(C371,customers!$A$1:$A$1001,customers!$G$1:$G$1001,,0)</f>
        <v>United States</v>
      </c>
      <c r="I371" t="str">
        <f>IF(_xlfn.XLOOKUP(orders!D371,products!$A$1:$A$49,products!$B$1:$B$49,,0)=0,"",_xlfn.XLOOKUP(orders!D371,products!$A$1:$A$49,products!$B$1:$B$49,,0))</f>
        <v>Exc</v>
      </c>
      <c r="J371" t="str">
        <f>_xlfn.XLOOKUP(D371,products!$A$1:$A$49,products!$C$1:$C$49,,0)</f>
        <v>L</v>
      </c>
      <c r="K371" s="6">
        <f>_xlfn.XLOOKUP(orders!D371,products!$A$1:$A$49,products!$D$1:$D$49,0)</f>
        <v>0.5</v>
      </c>
      <c r="L371" s="8">
        <f>_xlfn.XLOOKUP(orders!D371,products!$A$1:$A$49,products!$E$1:$E$49,"",0)</f>
        <v>8.91</v>
      </c>
      <c r="M371" s="10">
        <f>(orders!E371*orders!L371)</f>
        <v>8.91</v>
      </c>
      <c r="N371" t="str">
        <f t="shared" si="10"/>
        <v>Excelsa</v>
      </c>
      <c r="O371" t="str">
        <f t="shared" si="11"/>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t="str">
        <f>_xlfn.XLOOKUP(C372,customers!$A$1:$A$1001,customers!$G$1:$G$1001,,0)</f>
        <v>United States</v>
      </c>
      <c r="I372" t="str">
        <f>IF(_xlfn.XLOOKUP(orders!D372,products!$A$1:$A$49,products!$B$1:$B$49,,0)=0,"",_xlfn.XLOOKUP(orders!D372,products!$A$1:$A$49,products!$B$1:$B$49,,0))</f>
        <v>Exc</v>
      </c>
      <c r="J372" t="str">
        <f>_xlfn.XLOOKUP(D372,products!$A$1:$A$49,products!$C$1:$C$49,,0)</f>
        <v>D</v>
      </c>
      <c r="K372" s="6">
        <f>_xlfn.XLOOKUP(orders!D372,products!$A$1:$A$49,products!$D$1:$D$49,0)</f>
        <v>1</v>
      </c>
      <c r="L372" s="8">
        <f>_xlfn.XLOOKUP(orders!D372,products!$A$1:$A$49,products!$E$1:$E$49,"",0)</f>
        <v>12.15</v>
      </c>
      <c r="M372" s="10">
        <f>(orders!E372*orders!L372)</f>
        <v>24.3</v>
      </c>
      <c r="N372" t="str">
        <f t="shared" si="10"/>
        <v>Excelsa</v>
      </c>
      <c r="O372" t="str">
        <f t="shared" si="11"/>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t="str">
        <f>_xlfn.XLOOKUP(C373,customers!$A$1:$A$1001,customers!$G$1:$G$1001,,0)</f>
        <v>United States</v>
      </c>
      <c r="I373" t="str">
        <f>IF(_xlfn.XLOOKUP(orders!D373,products!$A$1:$A$49,products!$B$1:$B$49,,0)=0,"",_xlfn.XLOOKUP(orders!D373,products!$A$1:$A$49,products!$B$1:$B$49,,0))</f>
        <v>Ara</v>
      </c>
      <c r="J373" t="str">
        <f>_xlfn.XLOOKUP(D373,products!$A$1:$A$49,products!$C$1:$C$49,,0)</f>
        <v>L</v>
      </c>
      <c r="K373" s="6">
        <f>_xlfn.XLOOKUP(orders!D373,products!$A$1:$A$49,products!$D$1:$D$49,0)</f>
        <v>0.5</v>
      </c>
      <c r="L373" s="8">
        <f>_xlfn.XLOOKUP(orders!D373,products!$A$1:$A$49,products!$E$1:$E$49,"",0)</f>
        <v>7.77</v>
      </c>
      <c r="M373" s="10">
        <f>(orders!E373*orders!L373)</f>
        <v>46.62</v>
      </c>
      <c r="N373" t="str">
        <f t="shared" si="10"/>
        <v>Arabica</v>
      </c>
      <c r="O373" t="str">
        <f t="shared" si="11"/>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t="str">
        <f>_xlfn.XLOOKUP(C374,customers!$A$1:$A$1001,customers!$G$1:$G$1001,,0)</f>
        <v>United States</v>
      </c>
      <c r="I374" t="str">
        <f>IF(_xlfn.XLOOKUP(orders!D374,products!$A$1:$A$49,products!$B$1:$B$49,,0)=0,"",_xlfn.XLOOKUP(orders!D374,products!$A$1:$A$49,products!$B$1:$B$49,,0))</f>
        <v>Rob</v>
      </c>
      <c r="J374" t="str">
        <f>_xlfn.XLOOKUP(D374,products!$A$1:$A$49,products!$C$1:$C$49,,0)</f>
        <v>L</v>
      </c>
      <c r="K374" s="6">
        <f>_xlfn.XLOOKUP(orders!D374,products!$A$1:$A$49,products!$D$1:$D$49,0)</f>
        <v>0.5</v>
      </c>
      <c r="L374" s="8">
        <f>_xlfn.XLOOKUP(orders!D374,products!$A$1:$A$49,products!$E$1:$E$49,"",0)</f>
        <v>7.169999999999999</v>
      </c>
      <c r="M374" s="10">
        <f>(orders!E374*orders!L374)</f>
        <v>43.019999999999996</v>
      </c>
      <c r="N374" t="str">
        <f t="shared" si="10"/>
        <v>Robusta</v>
      </c>
      <c r="O374" t="str">
        <f t="shared" si="11"/>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t="str">
        <f>_xlfn.XLOOKUP(C375,customers!$A$1:$A$1001,customers!$G$1:$G$1001,,0)</f>
        <v>Ireland</v>
      </c>
      <c r="I375" t="str">
        <f>IF(_xlfn.XLOOKUP(orders!D375,products!$A$1:$A$49,products!$B$1:$B$49,,0)=0,"",_xlfn.XLOOKUP(orders!D375,products!$A$1:$A$49,products!$B$1:$B$49,,0))</f>
        <v>Ara</v>
      </c>
      <c r="J375" t="str">
        <f>_xlfn.XLOOKUP(D375,products!$A$1:$A$49,products!$C$1:$C$49,,0)</f>
        <v>D</v>
      </c>
      <c r="K375" s="6">
        <f>_xlfn.XLOOKUP(orders!D375,products!$A$1:$A$49,products!$D$1:$D$49,0)</f>
        <v>0.5</v>
      </c>
      <c r="L375" s="8">
        <f>_xlfn.XLOOKUP(orders!D375,products!$A$1:$A$49,products!$E$1:$E$49,"",0)</f>
        <v>5.97</v>
      </c>
      <c r="M375" s="10">
        <f>(orders!E375*orders!L375)</f>
        <v>17.91</v>
      </c>
      <c r="N375" t="str">
        <f t="shared" si="10"/>
        <v>Arabica</v>
      </c>
      <c r="O375" t="str">
        <f t="shared" si="11"/>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t="str">
        <f>_xlfn.XLOOKUP(C376,customers!$A$1:$A$1001,customers!$G$1:$G$1001,,0)</f>
        <v>United States</v>
      </c>
      <c r="I376" t="str">
        <f>IF(_xlfn.XLOOKUP(orders!D376,products!$A$1:$A$49,products!$B$1:$B$49,,0)=0,"",_xlfn.XLOOKUP(orders!D376,products!$A$1:$A$49,products!$B$1:$B$49,,0))</f>
        <v>Lib</v>
      </c>
      <c r="J376" t="str">
        <f>_xlfn.XLOOKUP(D376,products!$A$1:$A$49,products!$C$1:$C$49,,0)</f>
        <v>L</v>
      </c>
      <c r="K376" s="6">
        <f>_xlfn.XLOOKUP(orders!D376,products!$A$1:$A$49,products!$D$1:$D$49,0)</f>
        <v>0.5</v>
      </c>
      <c r="L376" s="8">
        <f>_xlfn.XLOOKUP(orders!D376,products!$A$1:$A$49,products!$E$1:$E$49,"",0)</f>
        <v>9.51</v>
      </c>
      <c r="M376" s="10">
        <f>(orders!E376*orders!L376)</f>
        <v>38.04</v>
      </c>
      <c r="N376" t="str">
        <f t="shared" si="10"/>
        <v>Liberca</v>
      </c>
      <c r="O376" t="str">
        <f t="shared" si="11"/>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t="str">
        <f>_xlfn.XLOOKUP(C377,customers!$A$1:$A$1001,customers!$G$1:$G$1001,,0)</f>
        <v>United States</v>
      </c>
      <c r="I377" t="str">
        <f>IF(_xlfn.XLOOKUP(orders!D377,products!$A$1:$A$49,products!$B$1:$B$49,,0)=0,"",_xlfn.XLOOKUP(orders!D377,products!$A$1:$A$49,products!$B$1:$B$49,,0))</f>
        <v>Ara</v>
      </c>
      <c r="J377" t="str">
        <f>_xlfn.XLOOKUP(D377,products!$A$1:$A$49,products!$C$1:$C$49,,0)</f>
        <v>M</v>
      </c>
      <c r="K377" s="6">
        <f>_xlfn.XLOOKUP(orders!D377,products!$A$1:$A$49,products!$D$1:$D$49,0)</f>
        <v>0.2</v>
      </c>
      <c r="L377" s="8">
        <f>_xlfn.XLOOKUP(orders!D377,products!$A$1:$A$49,products!$E$1:$E$49,"",0)</f>
        <v>3.375</v>
      </c>
      <c r="M377" s="10">
        <f>(orders!E377*orders!L377)</f>
        <v>6.75</v>
      </c>
      <c r="N377" t="str">
        <f t="shared" si="10"/>
        <v>Arabica</v>
      </c>
      <c r="O377" t="str">
        <f t="shared" si="11"/>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t="str">
        <f>_xlfn.XLOOKUP(C378,customers!$A$1:$A$1001,customers!$G$1:$G$1001,,0)</f>
        <v>United States</v>
      </c>
      <c r="I378" t="str">
        <f>IF(_xlfn.XLOOKUP(orders!D378,products!$A$1:$A$49,products!$B$1:$B$49,,0)=0,"",_xlfn.XLOOKUP(orders!D378,products!$A$1:$A$49,products!$B$1:$B$49,,0))</f>
        <v>Rob</v>
      </c>
      <c r="J378" t="str">
        <f>_xlfn.XLOOKUP(D378,products!$A$1:$A$49,products!$C$1:$C$49,,0)</f>
        <v>M</v>
      </c>
      <c r="K378" s="6">
        <f>_xlfn.XLOOKUP(orders!D378,products!$A$1:$A$49,products!$D$1:$D$49,0)</f>
        <v>0.5</v>
      </c>
      <c r="L378" s="8">
        <f>_xlfn.XLOOKUP(orders!D378,products!$A$1:$A$49,products!$E$1:$E$49,"",0)</f>
        <v>5.97</v>
      </c>
      <c r="M378" s="10">
        <f>(orders!E378*orders!L378)</f>
        <v>5.97</v>
      </c>
      <c r="N378" t="str">
        <f t="shared" si="10"/>
        <v>Robusta</v>
      </c>
      <c r="O378" t="str">
        <f t="shared" si="11"/>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t="str">
        <f>_xlfn.XLOOKUP(C379,customers!$A$1:$A$1001,customers!$G$1:$G$1001,,0)</f>
        <v>Ireland</v>
      </c>
      <c r="I379" t="str">
        <f>IF(_xlfn.XLOOKUP(orders!D379,products!$A$1:$A$49,products!$B$1:$B$49,,0)=0,"",_xlfn.XLOOKUP(orders!D379,products!$A$1:$A$49,products!$B$1:$B$49,,0))</f>
        <v>Rob</v>
      </c>
      <c r="J379" t="str">
        <f>_xlfn.XLOOKUP(D379,products!$A$1:$A$49,products!$C$1:$C$49,,0)</f>
        <v>D</v>
      </c>
      <c r="K379" s="6">
        <f>_xlfn.XLOOKUP(orders!D379,products!$A$1:$A$49,products!$D$1:$D$49,0)</f>
        <v>0.2</v>
      </c>
      <c r="L379" s="8">
        <f>_xlfn.XLOOKUP(orders!D379,products!$A$1:$A$49,products!$E$1:$E$49,"",0)</f>
        <v>2.6849999999999996</v>
      </c>
      <c r="M379" s="10">
        <f>(orders!E379*orders!L379)</f>
        <v>8.0549999999999997</v>
      </c>
      <c r="N379" t="str">
        <f t="shared" si="10"/>
        <v>Robusta</v>
      </c>
      <c r="O379" t="str">
        <f t="shared" si="11"/>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t="str">
        <f>_xlfn.XLOOKUP(C380,customers!$A$1:$A$1001,customers!$G$1:$G$1001,,0)</f>
        <v>Ireland</v>
      </c>
      <c r="I380" t="str">
        <f>IF(_xlfn.XLOOKUP(orders!D380,products!$A$1:$A$49,products!$B$1:$B$49,,0)=0,"",_xlfn.XLOOKUP(orders!D380,products!$A$1:$A$49,products!$B$1:$B$49,,0))</f>
        <v>Ara</v>
      </c>
      <c r="J380" t="str">
        <f>_xlfn.XLOOKUP(D380,products!$A$1:$A$49,products!$C$1:$C$49,,0)</f>
        <v>L</v>
      </c>
      <c r="K380" s="6">
        <f>_xlfn.XLOOKUP(orders!D380,products!$A$1:$A$49,products!$D$1:$D$49,0)</f>
        <v>0.5</v>
      </c>
      <c r="L380" s="8">
        <f>_xlfn.XLOOKUP(orders!D380,products!$A$1:$A$49,products!$E$1:$E$49,"",0)</f>
        <v>7.77</v>
      </c>
      <c r="M380" s="10">
        <f>(orders!E380*orders!L380)</f>
        <v>23.31</v>
      </c>
      <c r="N380" t="str">
        <f t="shared" si="10"/>
        <v>Arabica</v>
      </c>
      <c r="O380" t="str">
        <f t="shared" si="11"/>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t="str">
        <f>_xlfn.XLOOKUP(C381,customers!$A$1:$A$1001,customers!$G$1:$G$1001,,0)</f>
        <v>United Kingdom</v>
      </c>
      <c r="I381" t="str">
        <f>IF(_xlfn.XLOOKUP(orders!D381,products!$A$1:$A$49,products!$B$1:$B$49,,0)=0,"",_xlfn.XLOOKUP(orders!D381,products!$A$1:$A$49,products!$B$1:$B$49,,0))</f>
        <v>Rob</v>
      </c>
      <c r="J381" t="str">
        <f>_xlfn.XLOOKUP(D381,products!$A$1:$A$49,products!$C$1:$C$49,,0)</f>
        <v>L</v>
      </c>
      <c r="K381" s="6">
        <f>_xlfn.XLOOKUP(orders!D381,products!$A$1:$A$49,products!$D$1:$D$49,0)</f>
        <v>0.5</v>
      </c>
      <c r="L381" s="8">
        <f>_xlfn.XLOOKUP(orders!D381,products!$A$1:$A$49,products!$E$1:$E$49,"",0)</f>
        <v>7.169999999999999</v>
      </c>
      <c r="M381" s="10">
        <f>(orders!E381*orders!L381)</f>
        <v>43.019999999999996</v>
      </c>
      <c r="N381" t="str">
        <f t="shared" si="10"/>
        <v>Robusta</v>
      </c>
      <c r="O381" t="str">
        <f t="shared" si="11"/>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t="str">
        <f>_xlfn.XLOOKUP(C382,customers!$A$1:$A$1001,customers!$G$1:$G$1001,,0)</f>
        <v>United States</v>
      </c>
      <c r="I382" t="str">
        <f>IF(_xlfn.XLOOKUP(orders!D382,products!$A$1:$A$49,products!$B$1:$B$49,,0)=0,"",_xlfn.XLOOKUP(orders!D382,products!$A$1:$A$49,products!$B$1:$B$49,,0))</f>
        <v>Lib</v>
      </c>
      <c r="J382" t="str">
        <f>_xlfn.XLOOKUP(D382,products!$A$1:$A$49,products!$C$1:$C$49,,0)</f>
        <v>D</v>
      </c>
      <c r="K382" s="6">
        <f>_xlfn.XLOOKUP(orders!D382,products!$A$1:$A$49,products!$D$1:$D$49,0)</f>
        <v>0.5</v>
      </c>
      <c r="L382" s="8">
        <f>_xlfn.XLOOKUP(orders!D382,products!$A$1:$A$49,products!$E$1:$E$49,"",0)</f>
        <v>7.77</v>
      </c>
      <c r="M382" s="10">
        <f>(orders!E382*orders!L382)</f>
        <v>23.31</v>
      </c>
      <c r="N382" t="str">
        <f t="shared" si="10"/>
        <v>Liberca</v>
      </c>
      <c r="O382" t="str">
        <f t="shared" si="11"/>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t="str">
        <f>_xlfn.XLOOKUP(C383,customers!$A$1:$A$1001,customers!$G$1:$G$1001,,0)</f>
        <v>United States</v>
      </c>
      <c r="I383" t="str">
        <f>IF(_xlfn.XLOOKUP(orders!D383,products!$A$1:$A$49,products!$B$1:$B$49,,0)=0,"",_xlfn.XLOOKUP(orders!D383,products!$A$1:$A$49,products!$B$1:$B$49,,0))</f>
        <v>Ara</v>
      </c>
      <c r="J383" t="str">
        <f>_xlfn.XLOOKUP(D383,products!$A$1:$A$49,products!$C$1:$C$49,,0)</f>
        <v>D</v>
      </c>
      <c r="K383" s="6">
        <f>_xlfn.XLOOKUP(orders!D383,products!$A$1:$A$49,products!$D$1:$D$49,0)</f>
        <v>0.2</v>
      </c>
      <c r="L383" s="8">
        <f>_xlfn.XLOOKUP(orders!D383,products!$A$1:$A$49,products!$E$1:$E$49,"",0)</f>
        <v>2.9849999999999999</v>
      </c>
      <c r="M383" s="10">
        <f>(orders!E383*orders!L383)</f>
        <v>14.924999999999999</v>
      </c>
      <c r="N383" t="str">
        <f t="shared" si="10"/>
        <v>Arabica</v>
      </c>
      <c r="O383" t="str">
        <f t="shared" si="11"/>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t="str">
        <f>_xlfn.XLOOKUP(C384,customers!$A$1:$A$1001,customers!$G$1:$G$1001,,0)</f>
        <v>United States</v>
      </c>
      <c r="I384" t="str">
        <f>IF(_xlfn.XLOOKUP(orders!D384,products!$A$1:$A$49,products!$B$1:$B$49,,0)=0,"",_xlfn.XLOOKUP(orders!D384,products!$A$1:$A$49,products!$B$1:$B$49,,0))</f>
        <v>Exc</v>
      </c>
      <c r="J384" t="str">
        <f>_xlfn.XLOOKUP(D384,products!$A$1:$A$49,products!$C$1:$C$49,,0)</f>
        <v>D</v>
      </c>
      <c r="K384" s="6">
        <f>_xlfn.XLOOKUP(orders!D384,products!$A$1:$A$49,products!$D$1:$D$49,0)</f>
        <v>0.5</v>
      </c>
      <c r="L384" s="8">
        <f>_xlfn.XLOOKUP(orders!D384,products!$A$1:$A$49,products!$E$1:$E$49,"",0)</f>
        <v>7.29</v>
      </c>
      <c r="M384" s="10">
        <f>(orders!E384*orders!L384)</f>
        <v>21.87</v>
      </c>
      <c r="N384" t="str">
        <f t="shared" si="10"/>
        <v>Excelsa</v>
      </c>
      <c r="O384" t="str">
        <f t="shared" si="11"/>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t="str">
        <f>_xlfn.XLOOKUP(C385,customers!$A$1:$A$1001,customers!$G$1:$G$1001,,0)</f>
        <v>United States</v>
      </c>
      <c r="I385" t="str">
        <f>IF(_xlfn.XLOOKUP(orders!D385,products!$A$1:$A$49,products!$B$1:$B$49,,0)=0,"",_xlfn.XLOOKUP(orders!D385,products!$A$1:$A$49,products!$B$1:$B$49,,0))</f>
        <v>Exc</v>
      </c>
      <c r="J385" t="str">
        <f>_xlfn.XLOOKUP(D385,products!$A$1:$A$49,products!$C$1:$C$49,,0)</f>
        <v>L</v>
      </c>
      <c r="K385" s="6">
        <f>_xlfn.XLOOKUP(orders!D385,products!$A$1:$A$49,products!$D$1:$D$49,0)</f>
        <v>0.5</v>
      </c>
      <c r="L385" s="8">
        <f>_xlfn.XLOOKUP(orders!D385,products!$A$1:$A$49,products!$E$1:$E$49,"",0)</f>
        <v>8.91</v>
      </c>
      <c r="M385" s="10">
        <f>(orders!E385*orders!L385)</f>
        <v>53.46</v>
      </c>
      <c r="N385" t="str">
        <f t="shared" si="10"/>
        <v>Excelsa</v>
      </c>
      <c r="O385" t="str">
        <f t="shared" si="11"/>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t="str">
        <f>_xlfn.XLOOKUP(C386,customers!$A$1:$A$1001,customers!$G$1:$G$1001,,0)</f>
        <v>United States</v>
      </c>
      <c r="I386" t="str">
        <f>IF(_xlfn.XLOOKUP(orders!D386,products!$A$1:$A$49,products!$B$1:$B$49,,0)=0,"",_xlfn.XLOOKUP(orders!D386,products!$A$1:$A$49,products!$B$1:$B$49,,0))</f>
        <v>Ara</v>
      </c>
      <c r="J386" t="str">
        <f>_xlfn.XLOOKUP(D386,products!$A$1:$A$49,products!$C$1:$C$49,,0)</f>
        <v>L</v>
      </c>
      <c r="K386" s="6">
        <f>_xlfn.XLOOKUP(orders!D386,products!$A$1:$A$49,products!$D$1:$D$49,0)</f>
        <v>2.5</v>
      </c>
      <c r="L386" s="8">
        <f>_xlfn.XLOOKUP(orders!D386,products!$A$1:$A$49,products!$E$1:$E$49,"",0)</f>
        <v>29.784999999999997</v>
      </c>
      <c r="M386" s="10">
        <f>(orders!E386*orders!L386)</f>
        <v>119.13999999999999</v>
      </c>
      <c r="N386" t="str">
        <f t="shared" si="10"/>
        <v>Arabica</v>
      </c>
      <c r="O386" t="str">
        <f t="shared" si="11"/>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t="str">
        <f>_xlfn.XLOOKUP(C387,customers!$A$1:$A$1001,customers!$G$1:$G$1001,,0)</f>
        <v>United States</v>
      </c>
      <c r="I387" t="str">
        <f>IF(_xlfn.XLOOKUP(orders!D387,products!$A$1:$A$49,products!$B$1:$B$49,,0)=0,"",_xlfn.XLOOKUP(orders!D387,products!$A$1:$A$49,products!$B$1:$B$49,,0))</f>
        <v>Lib</v>
      </c>
      <c r="J387" t="str">
        <f>_xlfn.XLOOKUP(D387,products!$A$1:$A$49,products!$C$1:$C$49,,0)</f>
        <v>M</v>
      </c>
      <c r="K387" s="6">
        <f>_xlfn.XLOOKUP(orders!D387,products!$A$1:$A$49,products!$D$1:$D$49,0)</f>
        <v>0.5</v>
      </c>
      <c r="L387" s="8">
        <f>_xlfn.XLOOKUP(orders!D387,products!$A$1:$A$49,products!$E$1:$E$49,"",0)</f>
        <v>8.73</v>
      </c>
      <c r="M387" s="10">
        <f>(orders!E387*orders!L387)</f>
        <v>43.650000000000006</v>
      </c>
      <c r="N387" t="str">
        <f t="shared" ref="N387:N450" si="12">IF(I387="Rob","Robusta",IF(I387="Exc","Excelsa",IF(I387="Ara","Arabica",IF(I387="Lib","Liberca",""))))</f>
        <v>Liberca</v>
      </c>
      <c r="O387" t="str">
        <f t="shared" ref="O387:O450" si="13">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t="str">
        <f>_xlfn.XLOOKUP(C388,customers!$A$1:$A$1001,customers!$G$1:$G$1001,,0)</f>
        <v>United States</v>
      </c>
      <c r="I388" t="str">
        <f>IF(_xlfn.XLOOKUP(orders!D388,products!$A$1:$A$49,products!$B$1:$B$49,,0)=0,"",_xlfn.XLOOKUP(orders!D388,products!$A$1:$A$49,products!$B$1:$B$49,,0))</f>
        <v>Ara</v>
      </c>
      <c r="J388" t="str">
        <f>_xlfn.XLOOKUP(D388,products!$A$1:$A$49,products!$C$1:$C$49,,0)</f>
        <v>D</v>
      </c>
      <c r="K388" s="6">
        <f>_xlfn.XLOOKUP(orders!D388,products!$A$1:$A$49,products!$D$1:$D$49,0)</f>
        <v>0.2</v>
      </c>
      <c r="L388" s="8">
        <f>_xlfn.XLOOKUP(orders!D388,products!$A$1:$A$49,products!$E$1:$E$49,"",0)</f>
        <v>2.9849999999999999</v>
      </c>
      <c r="M388" s="10">
        <f>(orders!E388*orders!L388)</f>
        <v>17.91</v>
      </c>
      <c r="N388" t="str">
        <f t="shared" si="12"/>
        <v>Arabica</v>
      </c>
      <c r="O388" t="str">
        <f t="shared" si="13"/>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t="str">
        <f>_xlfn.XLOOKUP(C389,customers!$A$1:$A$1001,customers!$G$1:$G$1001,,0)</f>
        <v>United States</v>
      </c>
      <c r="I389" t="str">
        <f>IF(_xlfn.XLOOKUP(orders!D389,products!$A$1:$A$49,products!$B$1:$B$49,,0)=0,"",_xlfn.XLOOKUP(orders!D389,products!$A$1:$A$49,products!$B$1:$B$49,,0))</f>
        <v>Exc</v>
      </c>
      <c r="J389" t="str">
        <f>_xlfn.XLOOKUP(D389,products!$A$1:$A$49,products!$C$1:$C$49,,0)</f>
        <v>L</v>
      </c>
      <c r="K389" s="6">
        <f>_xlfn.XLOOKUP(orders!D389,products!$A$1:$A$49,products!$D$1:$D$49,0)</f>
        <v>1</v>
      </c>
      <c r="L389" s="8">
        <f>_xlfn.XLOOKUP(orders!D389,products!$A$1:$A$49,products!$E$1:$E$49,"",0)</f>
        <v>14.85</v>
      </c>
      <c r="M389" s="10">
        <f>(orders!E389*orders!L389)</f>
        <v>74.25</v>
      </c>
      <c r="N389" t="str">
        <f t="shared" si="12"/>
        <v>Excelsa</v>
      </c>
      <c r="O389" t="str">
        <f t="shared" si="13"/>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t="str">
        <f>_xlfn.XLOOKUP(C390,customers!$A$1:$A$1001,customers!$G$1:$G$1001,,0)</f>
        <v>United States</v>
      </c>
      <c r="I390" t="str">
        <f>IF(_xlfn.XLOOKUP(orders!D390,products!$A$1:$A$49,products!$B$1:$B$49,,0)=0,"",_xlfn.XLOOKUP(orders!D390,products!$A$1:$A$49,products!$B$1:$B$49,,0))</f>
        <v>Lib</v>
      </c>
      <c r="J390" t="str">
        <f>_xlfn.XLOOKUP(D390,products!$A$1:$A$49,products!$C$1:$C$49,,0)</f>
        <v>D</v>
      </c>
      <c r="K390" s="6">
        <f>_xlfn.XLOOKUP(orders!D390,products!$A$1:$A$49,products!$D$1:$D$49,0)</f>
        <v>0.2</v>
      </c>
      <c r="L390" s="8">
        <f>_xlfn.XLOOKUP(orders!D390,products!$A$1:$A$49,products!$E$1:$E$49,"",0)</f>
        <v>3.8849999999999998</v>
      </c>
      <c r="M390" s="10">
        <f>(orders!E390*orders!L390)</f>
        <v>11.654999999999999</v>
      </c>
      <c r="N390" t="str">
        <f t="shared" si="12"/>
        <v>Liberca</v>
      </c>
      <c r="O390" t="str">
        <f t="shared" si="13"/>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t="str">
        <f>_xlfn.XLOOKUP(C391,customers!$A$1:$A$1001,customers!$G$1:$G$1001,,0)</f>
        <v>United States</v>
      </c>
      <c r="I391" t="str">
        <f>IF(_xlfn.XLOOKUP(orders!D391,products!$A$1:$A$49,products!$B$1:$B$49,,0)=0,"",_xlfn.XLOOKUP(orders!D391,products!$A$1:$A$49,products!$B$1:$B$49,,0))</f>
        <v>Lib</v>
      </c>
      <c r="J391" t="str">
        <f>_xlfn.XLOOKUP(D391,products!$A$1:$A$49,products!$C$1:$C$49,,0)</f>
        <v>D</v>
      </c>
      <c r="K391" s="6">
        <f>_xlfn.XLOOKUP(orders!D391,products!$A$1:$A$49,products!$D$1:$D$49,0)</f>
        <v>0.5</v>
      </c>
      <c r="L391" s="8">
        <f>_xlfn.XLOOKUP(orders!D391,products!$A$1:$A$49,products!$E$1:$E$49,"",0)</f>
        <v>7.77</v>
      </c>
      <c r="M391" s="10">
        <f>(orders!E391*orders!L391)</f>
        <v>23.31</v>
      </c>
      <c r="N391" t="str">
        <f t="shared" si="12"/>
        <v>Liberca</v>
      </c>
      <c r="O391" t="str">
        <f t="shared" si="13"/>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t="str">
        <f>_xlfn.XLOOKUP(C392,customers!$A$1:$A$1001,customers!$G$1:$G$1001,,0)</f>
        <v>United States</v>
      </c>
      <c r="I392" t="str">
        <f>IF(_xlfn.XLOOKUP(orders!D392,products!$A$1:$A$49,products!$B$1:$B$49,,0)=0,"",_xlfn.XLOOKUP(orders!D392,products!$A$1:$A$49,products!$B$1:$B$49,,0))</f>
        <v>Exc</v>
      </c>
      <c r="J392" t="str">
        <f>_xlfn.XLOOKUP(D392,products!$A$1:$A$49,products!$C$1:$C$49,,0)</f>
        <v>D</v>
      </c>
      <c r="K392" s="6">
        <f>_xlfn.XLOOKUP(orders!D392,products!$A$1:$A$49,products!$D$1:$D$49,0)</f>
        <v>0.5</v>
      </c>
      <c r="L392" s="8">
        <f>_xlfn.XLOOKUP(orders!D392,products!$A$1:$A$49,products!$E$1:$E$49,"",0)</f>
        <v>7.29</v>
      </c>
      <c r="M392" s="10">
        <f>(orders!E392*orders!L392)</f>
        <v>14.58</v>
      </c>
      <c r="N392" t="str">
        <f t="shared" si="12"/>
        <v>Excelsa</v>
      </c>
      <c r="O392" t="str">
        <f t="shared" si="13"/>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t="str">
        <f>_xlfn.XLOOKUP(C393,customers!$A$1:$A$1001,customers!$G$1:$G$1001,,0)</f>
        <v>United States</v>
      </c>
      <c r="I393" t="str">
        <f>IF(_xlfn.XLOOKUP(orders!D393,products!$A$1:$A$49,products!$B$1:$B$49,,0)=0,"",_xlfn.XLOOKUP(orders!D393,products!$A$1:$A$49,products!$B$1:$B$49,,0))</f>
        <v>Ara</v>
      </c>
      <c r="J393" t="str">
        <f>_xlfn.XLOOKUP(D393,products!$A$1:$A$49,products!$C$1:$C$49,,0)</f>
        <v>M</v>
      </c>
      <c r="K393" s="6">
        <f>_xlfn.XLOOKUP(orders!D393,products!$A$1:$A$49,products!$D$1:$D$49,0)</f>
        <v>0.5</v>
      </c>
      <c r="L393" s="8">
        <f>_xlfn.XLOOKUP(orders!D393,products!$A$1:$A$49,products!$E$1:$E$49,"",0)</f>
        <v>6.75</v>
      </c>
      <c r="M393" s="10">
        <f>(orders!E393*orders!L393)</f>
        <v>13.5</v>
      </c>
      <c r="N393" t="str">
        <f t="shared" si="12"/>
        <v>Arabica</v>
      </c>
      <c r="O393" t="str">
        <f t="shared" si="13"/>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t="str">
        <f>_xlfn.XLOOKUP(C394,customers!$A$1:$A$1001,customers!$G$1:$G$1001,,0)</f>
        <v>United States</v>
      </c>
      <c r="I394" t="str">
        <f>IF(_xlfn.XLOOKUP(orders!D394,products!$A$1:$A$49,products!$B$1:$B$49,,0)=0,"",_xlfn.XLOOKUP(orders!D394,products!$A$1:$A$49,products!$B$1:$B$49,,0))</f>
        <v>Exc</v>
      </c>
      <c r="J394" t="str">
        <f>_xlfn.XLOOKUP(D394,products!$A$1:$A$49,products!$C$1:$C$49,,0)</f>
        <v>L</v>
      </c>
      <c r="K394" s="6">
        <f>_xlfn.XLOOKUP(orders!D394,products!$A$1:$A$49,products!$D$1:$D$49,0)</f>
        <v>1</v>
      </c>
      <c r="L394" s="8">
        <f>_xlfn.XLOOKUP(orders!D394,products!$A$1:$A$49,products!$E$1:$E$49,"",0)</f>
        <v>14.85</v>
      </c>
      <c r="M394" s="10">
        <f>(orders!E394*orders!L394)</f>
        <v>89.1</v>
      </c>
      <c r="N394" t="str">
        <f t="shared" si="12"/>
        <v>Excelsa</v>
      </c>
      <c r="O394" t="str">
        <f t="shared" si="13"/>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t="str">
        <f>_xlfn.XLOOKUP(C395,customers!$A$1:$A$1001,customers!$G$1:$G$1001,,0)</f>
        <v>United States</v>
      </c>
      <c r="I395" t="str">
        <f>IF(_xlfn.XLOOKUP(orders!D395,products!$A$1:$A$49,products!$B$1:$B$49,,0)=0,"",_xlfn.XLOOKUP(orders!D395,products!$A$1:$A$49,products!$B$1:$B$49,,0))</f>
        <v>Ara</v>
      </c>
      <c r="J395" t="str">
        <f>_xlfn.XLOOKUP(D395,products!$A$1:$A$49,products!$C$1:$C$49,,0)</f>
        <v>L</v>
      </c>
      <c r="K395" s="6">
        <f>_xlfn.XLOOKUP(orders!D395,products!$A$1:$A$49,products!$D$1:$D$49,0)</f>
        <v>0.2</v>
      </c>
      <c r="L395" s="8">
        <f>_xlfn.XLOOKUP(orders!D395,products!$A$1:$A$49,products!$E$1:$E$49,"",0)</f>
        <v>3.8849999999999998</v>
      </c>
      <c r="M395" s="10">
        <f>(orders!E395*orders!L395)</f>
        <v>3.8849999999999998</v>
      </c>
      <c r="N395" t="str">
        <f t="shared" si="12"/>
        <v>Arabica</v>
      </c>
      <c r="O395" t="str">
        <f t="shared" si="13"/>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t="str">
        <f>_xlfn.XLOOKUP(C396,customers!$A$1:$A$1001,customers!$G$1:$G$1001,,0)</f>
        <v>United States</v>
      </c>
      <c r="I396" t="str">
        <f>IF(_xlfn.XLOOKUP(orders!D396,products!$A$1:$A$49,products!$B$1:$B$49,,0)=0,"",_xlfn.XLOOKUP(orders!D396,products!$A$1:$A$49,products!$B$1:$B$49,,0))</f>
        <v>Rob</v>
      </c>
      <c r="J396" t="str">
        <f>_xlfn.XLOOKUP(D396,products!$A$1:$A$49,products!$C$1:$C$49,,0)</f>
        <v>L</v>
      </c>
      <c r="K396" s="6">
        <f>_xlfn.XLOOKUP(orders!D396,products!$A$1:$A$49,products!$D$1:$D$49,0)</f>
        <v>2.5</v>
      </c>
      <c r="L396" s="8">
        <f>_xlfn.XLOOKUP(orders!D396,products!$A$1:$A$49,products!$E$1:$E$49,"",0)</f>
        <v>27.484999999999996</v>
      </c>
      <c r="M396" s="10">
        <f>(orders!E396*orders!L396)</f>
        <v>109.93999999999998</v>
      </c>
      <c r="N396" t="str">
        <f t="shared" si="12"/>
        <v>Robusta</v>
      </c>
      <c r="O396" t="str">
        <f t="shared" si="13"/>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t="str">
        <f>_xlfn.XLOOKUP(C397,customers!$A$1:$A$1001,customers!$G$1:$G$1001,,0)</f>
        <v>United States</v>
      </c>
      <c r="I397" t="str">
        <f>IF(_xlfn.XLOOKUP(orders!D397,products!$A$1:$A$49,products!$B$1:$B$49,,0)=0,"",_xlfn.XLOOKUP(orders!D397,products!$A$1:$A$49,products!$B$1:$B$49,,0))</f>
        <v>Lib</v>
      </c>
      <c r="J397" t="str">
        <f>_xlfn.XLOOKUP(D397,products!$A$1:$A$49,products!$C$1:$C$49,,0)</f>
        <v>D</v>
      </c>
      <c r="K397" s="6">
        <f>_xlfn.XLOOKUP(orders!D397,products!$A$1:$A$49,products!$D$1:$D$49,0)</f>
        <v>0.5</v>
      </c>
      <c r="L397" s="8">
        <f>_xlfn.XLOOKUP(orders!D397,products!$A$1:$A$49,products!$E$1:$E$49,"",0)</f>
        <v>7.77</v>
      </c>
      <c r="M397" s="10">
        <f>(orders!E397*orders!L397)</f>
        <v>46.62</v>
      </c>
      <c r="N397" t="str">
        <f t="shared" si="12"/>
        <v>Liberca</v>
      </c>
      <c r="O397" t="str">
        <f t="shared" si="13"/>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t="str">
        <f>_xlfn.XLOOKUP(C398,customers!$A$1:$A$1001,customers!$G$1:$G$1001,,0)</f>
        <v>United States</v>
      </c>
      <c r="I398" t="str">
        <f>IF(_xlfn.XLOOKUP(orders!D398,products!$A$1:$A$49,products!$B$1:$B$49,,0)=0,"",_xlfn.XLOOKUP(orders!D398,products!$A$1:$A$49,products!$B$1:$B$49,,0))</f>
        <v>Ara</v>
      </c>
      <c r="J398" t="str">
        <f>_xlfn.XLOOKUP(D398,products!$A$1:$A$49,products!$C$1:$C$49,,0)</f>
        <v>L</v>
      </c>
      <c r="K398" s="6">
        <f>_xlfn.XLOOKUP(orders!D398,products!$A$1:$A$49,products!$D$1:$D$49,0)</f>
        <v>0.5</v>
      </c>
      <c r="L398" s="8">
        <f>_xlfn.XLOOKUP(orders!D398,products!$A$1:$A$49,products!$E$1:$E$49,"",0)</f>
        <v>7.77</v>
      </c>
      <c r="M398" s="10">
        <f>(orders!E398*orders!L398)</f>
        <v>38.849999999999994</v>
      </c>
      <c r="N398" t="str">
        <f t="shared" si="12"/>
        <v>Arabica</v>
      </c>
      <c r="O398" t="str">
        <f t="shared" si="13"/>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t="str">
        <f>_xlfn.XLOOKUP(C399,customers!$A$1:$A$1001,customers!$G$1:$G$1001,,0)</f>
        <v>United States</v>
      </c>
      <c r="I399" t="str">
        <f>IF(_xlfn.XLOOKUP(orders!D399,products!$A$1:$A$49,products!$B$1:$B$49,,0)=0,"",_xlfn.XLOOKUP(orders!D399,products!$A$1:$A$49,products!$B$1:$B$49,,0))</f>
        <v>Lib</v>
      </c>
      <c r="J399" t="str">
        <f>_xlfn.XLOOKUP(D399,products!$A$1:$A$49,products!$C$1:$C$49,,0)</f>
        <v>D</v>
      </c>
      <c r="K399" s="6">
        <f>_xlfn.XLOOKUP(orders!D399,products!$A$1:$A$49,products!$D$1:$D$49,0)</f>
        <v>0.5</v>
      </c>
      <c r="L399" s="8">
        <f>_xlfn.XLOOKUP(orders!D399,products!$A$1:$A$49,products!$E$1:$E$49,"",0)</f>
        <v>7.77</v>
      </c>
      <c r="M399" s="10">
        <f>(orders!E399*orders!L399)</f>
        <v>31.08</v>
      </c>
      <c r="N399" t="str">
        <f t="shared" si="12"/>
        <v>Liberca</v>
      </c>
      <c r="O399" t="str">
        <f t="shared" si="13"/>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t="str">
        <f>_xlfn.XLOOKUP(C400,customers!$A$1:$A$1001,customers!$G$1:$G$1001,,0)</f>
        <v>United States</v>
      </c>
      <c r="I400" t="str">
        <f>IF(_xlfn.XLOOKUP(orders!D400,products!$A$1:$A$49,products!$B$1:$B$49,,0)=0,"",_xlfn.XLOOKUP(orders!D400,products!$A$1:$A$49,products!$B$1:$B$49,,0))</f>
        <v>Ara</v>
      </c>
      <c r="J400" t="str">
        <f>_xlfn.XLOOKUP(D400,products!$A$1:$A$49,products!$C$1:$C$49,,0)</f>
        <v>D</v>
      </c>
      <c r="K400" s="6">
        <f>_xlfn.XLOOKUP(orders!D400,products!$A$1:$A$49,products!$D$1:$D$49,0)</f>
        <v>0.2</v>
      </c>
      <c r="L400" s="8">
        <f>_xlfn.XLOOKUP(orders!D400,products!$A$1:$A$49,products!$E$1:$E$49,"",0)</f>
        <v>2.9849999999999999</v>
      </c>
      <c r="M400" s="10">
        <f>(orders!E400*orders!L400)</f>
        <v>17.91</v>
      </c>
      <c r="N400" t="str">
        <f t="shared" si="12"/>
        <v>Arabica</v>
      </c>
      <c r="O400" t="str">
        <f t="shared" si="13"/>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t="str">
        <f>_xlfn.XLOOKUP(C401,customers!$A$1:$A$1001,customers!$G$1:$G$1001,,0)</f>
        <v>United Kingdom</v>
      </c>
      <c r="I401" t="str">
        <f>IF(_xlfn.XLOOKUP(orders!D401,products!$A$1:$A$49,products!$B$1:$B$49,,0)=0,"",_xlfn.XLOOKUP(orders!D401,products!$A$1:$A$49,products!$B$1:$B$49,,0))</f>
        <v>Exc</v>
      </c>
      <c r="J401" t="str">
        <f>_xlfn.XLOOKUP(D401,products!$A$1:$A$49,products!$C$1:$C$49,,0)</f>
        <v>D</v>
      </c>
      <c r="K401" s="6">
        <f>_xlfn.XLOOKUP(orders!D401,products!$A$1:$A$49,products!$D$1:$D$49,0)</f>
        <v>2.5</v>
      </c>
      <c r="L401" s="8">
        <f>_xlfn.XLOOKUP(orders!D401,products!$A$1:$A$49,products!$E$1:$E$49,"",0)</f>
        <v>27.945</v>
      </c>
      <c r="M401" s="10">
        <f>(orders!E401*orders!L401)</f>
        <v>167.67000000000002</v>
      </c>
      <c r="N401" t="str">
        <f t="shared" si="12"/>
        <v>Excelsa</v>
      </c>
      <c r="O401" t="str">
        <f t="shared" si="13"/>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t="str">
        <f>_xlfn.XLOOKUP(C402,customers!$A$1:$A$1001,customers!$G$1:$G$1001,,0)</f>
        <v>United States</v>
      </c>
      <c r="I402" t="str">
        <f>IF(_xlfn.XLOOKUP(orders!D402,products!$A$1:$A$49,products!$B$1:$B$49,,0)=0,"",_xlfn.XLOOKUP(orders!D402,products!$A$1:$A$49,products!$B$1:$B$49,,0))</f>
        <v>Lib</v>
      </c>
      <c r="J402" t="str">
        <f>_xlfn.XLOOKUP(D402,products!$A$1:$A$49,products!$C$1:$C$49,,0)</f>
        <v>L</v>
      </c>
      <c r="K402" s="6">
        <f>_xlfn.XLOOKUP(orders!D402,products!$A$1:$A$49,products!$D$1:$D$49,0)</f>
        <v>1</v>
      </c>
      <c r="L402" s="8">
        <f>_xlfn.XLOOKUP(orders!D402,products!$A$1:$A$49,products!$E$1:$E$49,"",0)</f>
        <v>15.85</v>
      </c>
      <c r="M402" s="10">
        <f>(orders!E402*orders!L402)</f>
        <v>63.4</v>
      </c>
      <c r="N402" t="str">
        <f t="shared" si="12"/>
        <v>Liberca</v>
      </c>
      <c r="O402" t="str">
        <f t="shared" si="13"/>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t="str">
        <f>_xlfn.XLOOKUP(C403,customers!$A$1:$A$1001,customers!$G$1:$G$1001,,0)</f>
        <v>United States</v>
      </c>
      <c r="I403" t="str">
        <f>IF(_xlfn.XLOOKUP(orders!D403,products!$A$1:$A$49,products!$B$1:$B$49,,0)=0,"",_xlfn.XLOOKUP(orders!D403,products!$A$1:$A$49,products!$B$1:$B$49,,0))</f>
        <v>Lib</v>
      </c>
      <c r="J403" t="str">
        <f>_xlfn.XLOOKUP(D403,products!$A$1:$A$49,products!$C$1:$C$49,,0)</f>
        <v>M</v>
      </c>
      <c r="K403" s="6">
        <f>_xlfn.XLOOKUP(orders!D403,products!$A$1:$A$49,products!$D$1:$D$49,0)</f>
        <v>0.2</v>
      </c>
      <c r="L403" s="8">
        <f>_xlfn.XLOOKUP(orders!D403,products!$A$1:$A$49,products!$E$1:$E$49,"",0)</f>
        <v>4.3650000000000002</v>
      </c>
      <c r="M403" s="10">
        <f>(orders!E403*orders!L403)</f>
        <v>8.73</v>
      </c>
      <c r="N403" t="str">
        <f t="shared" si="12"/>
        <v>Liberca</v>
      </c>
      <c r="O403" t="str">
        <f t="shared" si="13"/>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t="str">
        <f>_xlfn.XLOOKUP(C404,customers!$A$1:$A$1001,customers!$G$1:$G$1001,,0)</f>
        <v>United States</v>
      </c>
      <c r="I404" t="str">
        <f>IF(_xlfn.XLOOKUP(orders!D404,products!$A$1:$A$49,products!$B$1:$B$49,,0)=0,"",_xlfn.XLOOKUP(orders!D404,products!$A$1:$A$49,products!$B$1:$B$49,,0))</f>
        <v>Rob</v>
      </c>
      <c r="J404" t="str">
        <f>_xlfn.XLOOKUP(D404,products!$A$1:$A$49,products!$C$1:$C$49,,0)</f>
        <v>D</v>
      </c>
      <c r="K404" s="6">
        <f>_xlfn.XLOOKUP(orders!D404,products!$A$1:$A$49,products!$D$1:$D$49,0)</f>
        <v>1</v>
      </c>
      <c r="L404" s="8">
        <f>_xlfn.XLOOKUP(orders!D404,products!$A$1:$A$49,products!$E$1:$E$49,"",0)</f>
        <v>8.9499999999999993</v>
      </c>
      <c r="M404" s="10">
        <f>(orders!E404*orders!L404)</f>
        <v>26.849999999999998</v>
      </c>
      <c r="N404" t="str">
        <f t="shared" si="12"/>
        <v>Robusta</v>
      </c>
      <c r="O404" t="str">
        <f t="shared" si="13"/>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t="str">
        <f>_xlfn.XLOOKUP(C405,customers!$A$1:$A$1001,customers!$G$1:$G$1001,,0)</f>
        <v>United States</v>
      </c>
      <c r="I405" t="str">
        <f>IF(_xlfn.XLOOKUP(orders!D405,products!$A$1:$A$49,products!$B$1:$B$49,,0)=0,"",_xlfn.XLOOKUP(orders!D405,products!$A$1:$A$49,products!$B$1:$B$49,,0))</f>
        <v>Lib</v>
      </c>
      <c r="J405" t="str">
        <f>_xlfn.XLOOKUP(D405,products!$A$1:$A$49,products!$C$1:$C$49,,0)</f>
        <v>L</v>
      </c>
      <c r="K405" s="6">
        <f>_xlfn.XLOOKUP(orders!D405,products!$A$1:$A$49,products!$D$1:$D$49,0)</f>
        <v>0.2</v>
      </c>
      <c r="L405" s="8">
        <f>_xlfn.XLOOKUP(orders!D405,products!$A$1:$A$49,products!$E$1:$E$49,"",0)</f>
        <v>4.7549999999999999</v>
      </c>
      <c r="M405" s="10">
        <f>(orders!E405*orders!L405)</f>
        <v>9.51</v>
      </c>
      <c r="N405" t="str">
        <f t="shared" si="12"/>
        <v>Liberca</v>
      </c>
      <c r="O405" t="str">
        <f t="shared" si="13"/>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t="str">
        <f>_xlfn.XLOOKUP(C406,customers!$A$1:$A$1001,customers!$G$1:$G$1001,,0)</f>
        <v>Ireland</v>
      </c>
      <c r="I406" t="str">
        <f>IF(_xlfn.XLOOKUP(orders!D406,products!$A$1:$A$49,products!$B$1:$B$49,,0)=0,"",_xlfn.XLOOKUP(orders!D406,products!$A$1:$A$49,products!$B$1:$B$49,,0))</f>
        <v>Ara</v>
      </c>
      <c r="J406" t="str">
        <f>_xlfn.XLOOKUP(D406,products!$A$1:$A$49,products!$C$1:$C$49,,0)</f>
        <v>D</v>
      </c>
      <c r="K406" s="6">
        <f>_xlfn.XLOOKUP(orders!D406,products!$A$1:$A$49,products!$D$1:$D$49,0)</f>
        <v>1</v>
      </c>
      <c r="L406" s="8">
        <f>_xlfn.XLOOKUP(orders!D406,products!$A$1:$A$49,products!$E$1:$E$49,"",0)</f>
        <v>9.9499999999999993</v>
      </c>
      <c r="M406" s="10">
        <f>(orders!E406*orders!L406)</f>
        <v>39.799999999999997</v>
      </c>
      <c r="N406" t="str">
        <f t="shared" si="12"/>
        <v>Arabica</v>
      </c>
      <c r="O406" t="str">
        <f t="shared" si="13"/>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t="str">
        <f>_xlfn.XLOOKUP(C407,customers!$A$1:$A$1001,customers!$G$1:$G$1001,,0)</f>
        <v>United States</v>
      </c>
      <c r="I407" t="str">
        <f>IF(_xlfn.XLOOKUP(orders!D407,products!$A$1:$A$49,products!$B$1:$B$49,,0)=0,"",_xlfn.XLOOKUP(orders!D407,products!$A$1:$A$49,products!$B$1:$B$49,,0))</f>
        <v>Exc</v>
      </c>
      <c r="J407" t="str">
        <f>_xlfn.XLOOKUP(D407,products!$A$1:$A$49,products!$C$1:$C$49,,0)</f>
        <v>M</v>
      </c>
      <c r="K407" s="6">
        <f>_xlfn.XLOOKUP(orders!D407,products!$A$1:$A$49,products!$D$1:$D$49,0)</f>
        <v>0.5</v>
      </c>
      <c r="L407" s="8">
        <f>_xlfn.XLOOKUP(orders!D407,products!$A$1:$A$49,products!$E$1:$E$49,"",0)</f>
        <v>8.25</v>
      </c>
      <c r="M407" s="10">
        <f>(orders!E407*orders!L407)</f>
        <v>24.75</v>
      </c>
      <c r="N407" t="str">
        <f t="shared" si="12"/>
        <v>Excelsa</v>
      </c>
      <c r="O407" t="str">
        <f t="shared" si="13"/>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t="str">
        <f>_xlfn.XLOOKUP(C408,customers!$A$1:$A$1001,customers!$G$1:$G$1001,,0)</f>
        <v>United States</v>
      </c>
      <c r="I408" t="str">
        <f>IF(_xlfn.XLOOKUP(orders!D408,products!$A$1:$A$49,products!$B$1:$B$49,,0)=0,"",_xlfn.XLOOKUP(orders!D408,products!$A$1:$A$49,products!$B$1:$B$49,,0))</f>
        <v>Exc</v>
      </c>
      <c r="J408" t="str">
        <f>_xlfn.XLOOKUP(D408,products!$A$1:$A$49,products!$C$1:$C$49,,0)</f>
        <v>M</v>
      </c>
      <c r="K408" s="6">
        <f>_xlfn.XLOOKUP(orders!D408,products!$A$1:$A$49,products!$D$1:$D$49,0)</f>
        <v>1</v>
      </c>
      <c r="L408" s="8">
        <f>_xlfn.XLOOKUP(orders!D408,products!$A$1:$A$49,products!$E$1:$E$49,"",0)</f>
        <v>13.75</v>
      </c>
      <c r="M408" s="10">
        <f>(orders!E408*orders!L408)</f>
        <v>68.75</v>
      </c>
      <c r="N408" t="str">
        <f t="shared" si="12"/>
        <v>Excelsa</v>
      </c>
      <c r="O408" t="str">
        <f t="shared" si="13"/>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t="str">
        <f>_xlfn.XLOOKUP(C409,customers!$A$1:$A$1001,customers!$G$1:$G$1001,,0)</f>
        <v>Ireland</v>
      </c>
      <c r="I409" t="str">
        <f>IF(_xlfn.XLOOKUP(orders!D409,products!$A$1:$A$49,products!$B$1:$B$49,,0)=0,"",_xlfn.XLOOKUP(orders!D409,products!$A$1:$A$49,products!$B$1:$B$49,,0))</f>
        <v>Exc</v>
      </c>
      <c r="J409" t="str">
        <f>_xlfn.XLOOKUP(D409,products!$A$1:$A$49,products!$C$1:$C$49,,0)</f>
        <v>M</v>
      </c>
      <c r="K409" s="6">
        <f>_xlfn.XLOOKUP(orders!D409,products!$A$1:$A$49,products!$D$1:$D$49,0)</f>
        <v>0.5</v>
      </c>
      <c r="L409" s="8">
        <f>_xlfn.XLOOKUP(orders!D409,products!$A$1:$A$49,products!$E$1:$E$49,"",0)</f>
        <v>8.25</v>
      </c>
      <c r="M409" s="10">
        <f>(orders!E409*orders!L409)</f>
        <v>49.5</v>
      </c>
      <c r="N409" t="str">
        <f t="shared" si="12"/>
        <v>Excelsa</v>
      </c>
      <c r="O409" t="str">
        <f t="shared" si="13"/>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t="str">
        <f>_xlfn.XLOOKUP(C410,customers!$A$1:$A$1001,customers!$G$1:$G$1001,,0)</f>
        <v>United States</v>
      </c>
      <c r="I410" t="str">
        <f>IF(_xlfn.XLOOKUP(orders!D410,products!$A$1:$A$49,products!$B$1:$B$49,,0)=0,"",_xlfn.XLOOKUP(orders!D410,products!$A$1:$A$49,products!$B$1:$B$49,,0))</f>
        <v>Ara</v>
      </c>
      <c r="J410" t="str">
        <f>_xlfn.XLOOKUP(D410,products!$A$1:$A$49,products!$C$1:$C$49,,0)</f>
        <v>M</v>
      </c>
      <c r="K410" s="6">
        <f>_xlfn.XLOOKUP(orders!D410,products!$A$1:$A$49,products!$D$1:$D$49,0)</f>
        <v>2.5</v>
      </c>
      <c r="L410" s="8">
        <f>_xlfn.XLOOKUP(orders!D410,products!$A$1:$A$49,products!$E$1:$E$49,"",0)</f>
        <v>25.874999999999996</v>
      </c>
      <c r="M410" s="10">
        <f>(orders!E410*orders!L410)</f>
        <v>51.749999999999993</v>
      </c>
      <c r="N410" t="str">
        <f t="shared" si="12"/>
        <v>Arabica</v>
      </c>
      <c r="O410" t="str">
        <f t="shared" si="13"/>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t="str">
        <f>_xlfn.XLOOKUP(C411,customers!$A$1:$A$1001,customers!$G$1:$G$1001,,0)</f>
        <v>Ireland</v>
      </c>
      <c r="I411" t="str">
        <f>IF(_xlfn.XLOOKUP(orders!D411,products!$A$1:$A$49,products!$B$1:$B$49,,0)=0,"",_xlfn.XLOOKUP(orders!D411,products!$A$1:$A$49,products!$B$1:$B$49,,0))</f>
        <v>Lib</v>
      </c>
      <c r="J411" t="str">
        <f>_xlfn.XLOOKUP(D411,products!$A$1:$A$49,products!$C$1:$C$49,,0)</f>
        <v>L</v>
      </c>
      <c r="K411" s="6">
        <f>_xlfn.XLOOKUP(orders!D411,products!$A$1:$A$49,products!$D$1:$D$49,0)</f>
        <v>1</v>
      </c>
      <c r="L411" s="8">
        <f>_xlfn.XLOOKUP(orders!D411,products!$A$1:$A$49,products!$E$1:$E$49,"",0)</f>
        <v>15.85</v>
      </c>
      <c r="M411" s="10">
        <f>(orders!E411*orders!L411)</f>
        <v>47.55</v>
      </c>
      <c r="N411" t="str">
        <f t="shared" si="12"/>
        <v>Liberca</v>
      </c>
      <c r="O411" t="str">
        <f t="shared" si="13"/>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t="str">
        <f>_xlfn.XLOOKUP(C412,customers!$A$1:$A$1001,customers!$G$1:$G$1001,,0)</f>
        <v>United States</v>
      </c>
      <c r="I412" t="str">
        <f>IF(_xlfn.XLOOKUP(orders!D412,products!$A$1:$A$49,products!$B$1:$B$49,,0)=0,"",_xlfn.XLOOKUP(orders!D412,products!$A$1:$A$49,products!$B$1:$B$49,,0))</f>
        <v>Ara</v>
      </c>
      <c r="J412" t="str">
        <f>_xlfn.XLOOKUP(D412,products!$A$1:$A$49,products!$C$1:$C$49,,0)</f>
        <v>L</v>
      </c>
      <c r="K412" s="6">
        <f>_xlfn.XLOOKUP(orders!D412,products!$A$1:$A$49,products!$D$1:$D$49,0)</f>
        <v>0.2</v>
      </c>
      <c r="L412" s="8">
        <f>_xlfn.XLOOKUP(orders!D412,products!$A$1:$A$49,products!$E$1:$E$49,"",0)</f>
        <v>3.8849999999999998</v>
      </c>
      <c r="M412" s="10">
        <f>(orders!E412*orders!L412)</f>
        <v>15.54</v>
      </c>
      <c r="N412" t="str">
        <f t="shared" si="12"/>
        <v>Arabica</v>
      </c>
      <c r="O412" t="str">
        <f t="shared" si="13"/>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t="str">
        <f>_xlfn.XLOOKUP(C413,customers!$A$1:$A$1001,customers!$G$1:$G$1001,,0)</f>
        <v>United States</v>
      </c>
      <c r="I413" t="str">
        <f>IF(_xlfn.XLOOKUP(orders!D413,products!$A$1:$A$49,products!$B$1:$B$49,,0)=0,"",_xlfn.XLOOKUP(orders!D413,products!$A$1:$A$49,products!$B$1:$B$49,,0))</f>
        <v>Lib</v>
      </c>
      <c r="J413" t="str">
        <f>_xlfn.XLOOKUP(D413,products!$A$1:$A$49,products!$C$1:$C$49,,0)</f>
        <v>M</v>
      </c>
      <c r="K413" s="6">
        <f>_xlfn.XLOOKUP(orders!D413,products!$A$1:$A$49,products!$D$1:$D$49,0)</f>
        <v>1</v>
      </c>
      <c r="L413" s="8">
        <f>_xlfn.XLOOKUP(orders!D413,products!$A$1:$A$49,products!$E$1:$E$49,"",0)</f>
        <v>14.55</v>
      </c>
      <c r="M413" s="10">
        <f>(orders!E413*orders!L413)</f>
        <v>87.300000000000011</v>
      </c>
      <c r="N413" t="str">
        <f t="shared" si="12"/>
        <v>Liberca</v>
      </c>
      <c r="O413" t="str">
        <f t="shared" si="13"/>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t="str">
        <f>_xlfn.XLOOKUP(C414,customers!$A$1:$A$1001,customers!$G$1:$G$1001,,0)</f>
        <v>United States</v>
      </c>
      <c r="I414" t="str">
        <f>IF(_xlfn.XLOOKUP(orders!D414,products!$A$1:$A$49,products!$B$1:$B$49,,0)=0,"",_xlfn.XLOOKUP(orders!D414,products!$A$1:$A$49,products!$B$1:$B$49,,0))</f>
        <v>Ara</v>
      </c>
      <c r="J414" t="str">
        <f>_xlfn.XLOOKUP(D414,products!$A$1:$A$49,products!$C$1:$C$49,,0)</f>
        <v>M</v>
      </c>
      <c r="K414" s="6">
        <f>_xlfn.XLOOKUP(orders!D414,products!$A$1:$A$49,products!$D$1:$D$49,0)</f>
        <v>1</v>
      </c>
      <c r="L414" s="8">
        <f>_xlfn.XLOOKUP(orders!D414,products!$A$1:$A$49,products!$E$1:$E$49,"",0)</f>
        <v>11.25</v>
      </c>
      <c r="M414" s="10">
        <f>(orders!E414*orders!L414)</f>
        <v>56.25</v>
      </c>
      <c r="N414" t="str">
        <f t="shared" si="12"/>
        <v>Arabica</v>
      </c>
      <c r="O414" t="str">
        <f t="shared" si="13"/>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t="str">
        <f>_xlfn.XLOOKUP(C415,customers!$A$1:$A$1001,customers!$G$1:$G$1001,,0)</f>
        <v>United States</v>
      </c>
      <c r="I415" t="str">
        <f>IF(_xlfn.XLOOKUP(orders!D415,products!$A$1:$A$49,products!$B$1:$B$49,,0)=0,"",_xlfn.XLOOKUP(orders!D415,products!$A$1:$A$49,products!$B$1:$B$49,,0))</f>
        <v>Lib</v>
      </c>
      <c r="J415" t="str">
        <f>_xlfn.XLOOKUP(D415,products!$A$1:$A$49,products!$C$1:$C$49,,0)</f>
        <v>L</v>
      </c>
      <c r="K415" s="6">
        <f>_xlfn.XLOOKUP(orders!D415,products!$A$1:$A$49,products!$D$1:$D$49,0)</f>
        <v>2.5</v>
      </c>
      <c r="L415" s="8">
        <f>_xlfn.XLOOKUP(orders!D415,products!$A$1:$A$49,products!$E$1:$E$49,"",0)</f>
        <v>36.454999999999998</v>
      </c>
      <c r="M415" s="10">
        <f>(orders!E415*orders!L415)</f>
        <v>36.454999999999998</v>
      </c>
      <c r="N415" t="str">
        <f t="shared" si="12"/>
        <v>Liberca</v>
      </c>
      <c r="O415" t="str">
        <f t="shared" si="13"/>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t="str">
        <f>_xlfn.XLOOKUP(C416,customers!$A$1:$A$1001,customers!$G$1:$G$1001,,0)</f>
        <v>United States</v>
      </c>
      <c r="I416" t="str">
        <f>IF(_xlfn.XLOOKUP(orders!D416,products!$A$1:$A$49,products!$B$1:$B$49,,0)=0,"",_xlfn.XLOOKUP(orders!D416,products!$A$1:$A$49,products!$B$1:$B$49,,0))</f>
        <v>Rob</v>
      </c>
      <c r="J416" t="str">
        <f>_xlfn.XLOOKUP(D416,products!$A$1:$A$49,products!$C$1:$C$49,,0)</f>
        <v>L</v>
      </c>
      <c r="K416" s="6">
        <f>_xlfn.XLOOKUP(orders!D416,products!$A$1:$A$49,products!$D$1:$D$49,0)</f>
        <v>0.2</v>
      </c>
      <c r="L416" s="8">
        <f>_xlfn.XLOOKUP(orders!D416,products!$A$1:$A$49,products!$E$1:$E$49,"",0)</f>
        <v>3.5849999999999995</v>
      </c>
      <c r="M416" s="10">
        <f>(orders!E416*orders!L416)</f>
        <v>10.754999999999999</v>
      </c>
      <c r="N416" t="str">
        <f t="shared" si="12"/>
        <v>Robusta</v>
      </c>
      <c r="O416" t="str">
        <f t="shared" si="13"/>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t="str">
        <f>_xlfn.XLOOKUP(C417,customers!$A$1:$A$1001,customers!$G$1:$G$1001,,0)</f>
        <v>United States</v>
      </c>
      <c r="I417" t="str">
        <f>IF(_xlfn.XLOOKUP(orders!D417,products!$A$1:$A$49,products!$B$1:$B$49,,0)=0,"",_xlfn.XLOOKUP(orders!D417,products!$A$1:$A$49,products!$B$1:$B$49,,0))</f>
        <v>Rob</v>
      </c>
      <c r="J417" t="str">
        <f>_xlfn.XLOOKUP(D417,products!$A$1:$A$49,products!$C$1:$C$49,,0)</f>
        <v>M</v>
      </c>
      <c r="K417" s="6">
        <f>_xlfn.XLOOKUP(orders!D417,products!$A$1:$A$49,products!$D$1:$D$49,0)</f>
        <v>0.2</v>
      </c>
      <c r="L417" s="8">
        <f>_xlfn.XLOOKUP(orders!D417,products!$A$1:$A$49,products!$E$1:$E$49,"",0)</f>
        <v>2.9849999999999999</v>
      </c>
      <c r="M417" s="10">
        <f>(orders!E417*orders!L417)</f>
        <v>8.9550000000000001</v>
      </c>
      <c r="N417" t="str">
        <f t="shared" si="12"/>
        <v>Robusta</v>
      </c>
      <c r="O417" t="str">
        <f t="shared" si="13"/>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t="str">
        <f>_xlfn.XLOOKUP(C418,customers!$A$1:$A$1001,customers!$G$1:$G$1001,,0)</f>
        <v>United States</v>
      </c>
      <c r="I418" t="str">
        <f>IF(_xlfn.XLOOKUP(orders!D418,products!$A$1:$A$49,products!$B$1:$B$49,,0)=0,"",_xlfn.XLOOKUP(orders!D418,products!$A$1:$A$49,products!$B$1:$B$49,,0))</f>
        <v>Ara</v>
      </c>
      <c r="J418" t="str">
        <f>_xlfn.XLOOKUP(D418,products!$A$1:$A$49,products!$C$1:$C$49,,0)</f>
        <v>L</v>
      </c>
      <c r="K418" s="6">
        <f>_xlfn.XLOOKUP(orders!D418,products!$A$1:$A$49,products!$D$1:$D$49,0)</f>
        <v>0.5</v>
      </c>
      <c r="L418" s="8">
        <f>_xlfn.XLOOKUP(orders!D418,products!$A$1:$A$49,products!$E$1:$E$49,"",0)</f>
        <v>7.77</v>
      </c>
      <c r="M418" s="10">
        <f>(orders!E418*orders!L418)</f>
        <v>23.31</v>
      </c>
      <c r="N418" t="str">
        <f t="shared" si="12"/>
        <v>Arabica</v>
      </c>
      <c r="O418" t="str">
        <f t="shared" si="13"/>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t="str">
        <f>_xlfn.XLOOKUP(C419,customers!$A$1:$A$1001,customers!$G$1:$G$1001,,0)</f>
        <v>United States</v>
      </c>
      <c r="I419" t="str">
        <f>IF(_xlfn.XLOOKUP(orders!D419,products!$A$1:$A$49,products!$B$1:$B$49,,0)=0,"",_xlfn.XLOOKUP(orders!D419,products!$A$1:$A$49,products!$B$1:$B$49,,0))</f>
        <v>Ara</v>
      </c>
      <c r="J419" t="str">
        <f>_xlfn.XLOOKUP(D419,products!$A$1:$A$49,products!$C$1:$C$49,,0)</f>
        <v>L</v>
      </c>
      <c r="K419" s="6">
        <f>_xlfn.XLOOKUP(orders!D419,products!$A$1:$A$49,products!$D$1:$D$49,0)</f>
        <v>2.5</v>
      </c>
      <c r="L419" s="8">
        <f>_xlfn.XLOOKUP(orders!D419,products!$A$1:$A$49,products!$E$1:$E$49,"",0)</f>
        <v>29.784999999999997</v>
      </c>
      <c r="M419" s="10">
        <f>(orders!E419*orders!L419)</f>
        <v>29.784999999999997</v>
      </c>
      <c r="N419" t="str">
        <f t="shared" si="12"/>
        <v>Arabica</v>
      </c>
      <c r="O419" t="str">
        <f t="shared" si="13"/>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t="str">
        <f>_xlfn.XLOOKUP(C420,customers!$A$1:$A$1001,customers!$G$1:$G$1001,,0)</f>
        <v>United States</v>
      </c>
      <c r="I420" t="str">
        <f>IF(_xlfn.XLOOKUP(orders!D420,products!$A$1:$A$49,products!$B$1:$B$49,,0)=0,"",_xlfn.XLOOKUP(orders!D420,products!$A$1:$A$49,products!$B$1:$B$49,,0))</f>
        <v>Ara</v>
      </c>
      <c r="J420" t="str">
        <f>_xlfn.XLOOKUP(D420,products!$A$1:$A$49,products!$C$1:$C$49,,0)</f>
        <v>L</v>
      </c>
      <c r="K420" s="6">
        <f>_xlfn.XLOOKUP(orders!D420,products!$A$1:$A$49,products!$D$1:$D$49,0)</f>
        <v>2.5</v>
      </c>
      <c r="L420" s="8">
        <f>_xlfn.XLOOKUP(orders!D420,products!$A$1:$A$49,products!$E$1:$E$49,"",0)</f>
        <v>29.784999999999997</v>
      </c>
      <c r="M420" s="10">
        <f>(orders!E420*orders!L420)</f>
        <v>148.92499999999998</v>
      </c>
      <c r="N420" t="str">
        <f t="shared" si="12"/>
        <v>Arabica</v>
      </c>
      <c r="O420" t="str">
        <f t="shared" si="13"/>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t="str">
        <f>_xlfn.XLOOKUP(C421,customers!$A$1:$A$1001,customers!$G$1:$G$1001,,0)</f>
        <v>United States</v>
      </c>
      <c r="I421" t="str">
        <f>IF(_xlfn.XLOOKUP(orders!D421,products!$A$1:$A$49,products!$B$1:$B$49,,0)=0,"",_xlfn.XLOOKUP(orders!D421,products!$A$1:$A$49,products!$B$1:$B$49,,0))</f>
        <v>Lib</v>
      </c>
      <c r="J421" t="str">
        <f>_xlfn.XLOOKUP(D421,products!$A$1:$A$49,products!$C$1:$C$49,,0)</f>
        <v>M</v>
      </c>
      <c r="K421" s="6">
        <f>_xlfn.XLOOKUP(orders!D421,products!$A$1:$A$49,products!$D$1:$D$49,0)</f>
        <v>0.5</v>
      </c>
      <c r="L421" s="8">
        <f>_xlfn.XLOOKUP(orders!D421,products!$A$1:$A$49,products!$E$1:$E$49,"",0)</f>
        <v>8.73</v>
      </c>
      <c r="M421" s="10">
        <f>(orders!E421*orders!L421)</f>
        <v>8.73</v>
      </c>
      <c r="N421" t="str">
        <f t="shared" si="12"/>
        <v>Liberca</v>
      </c>
      <c r="O421" t="str">
        <f t="shared" si="13"/>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t="str">
        <f>_xlfn.XLOOKUP(C422,customers!$A$1:$A$1001,customers!$G$1:$G$1001,,0)</f>
        <v>United States</v>
      </c>
      <c r="I422" t="str">
        <f>IF(_xlfn.XLOOKUP(orders!D422,products!$A$1:$A$49,products!$B$1:$B$49,,0)=0,"",_xlfn.XLOOKUP(orders!D422,products!$A$1:$A$49,products!$B$1:$B$49,,0))</f>
        <v>Lib</v>
      </c>
      <c r="J422" t="str">
        <f>_xlfn.XLOOKUP(D422,products!$A$1:$A$49,products!$C$1:$C$49,,0)</f>
        <v>D</v>
      </c>
      <c r="K422" s="6">
        <f>_xlfn.XLOOKUP(orders!D422,products!$A$1:$A$49,products!$D$1:$D$49,0)</f>
        <v>0.5</v>
      </c>
      <c r="L422" s="8">
        <f>_xlfn.XLOOKUP(orders!D422,products!$A$1:$A$49,products!$E$1:$E$49,"",0)</f>
        <v>7.77</v>
      </c>
      <c r="M422" s="10">
        <f>(orders!E422*orders!L422)</f>
        <v>31.08</v>
      </c>
      <c r="N422" t="str">
        <f t="shared" si="12"/>
        <v>Liberca</v>
      </c>
      <c r="O422" t="str">
        <f t="shared" si="13"/>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t="str">
        <f>_xlfn.XLOOKUP(C423,customers!$A$1:$A$1001,customers!$G$1:$G$1001,,0)</f>
        <v>United States</v>
      </c>
      <c r="I423" t="str">
        <f>IF(_xlfn.XLOOKUP(orders!D423,products!$A$1:$A$49,products!$B$1:$B$49,,0)=0,"",_xlfn.XLOOKUP(orders!D423,products!$A$1:$A$49,products!$B$1:$B$49,,0))</f>
        <v>Ara</v>
      </c>
      <c r="J423" t="str">
        <f>_xlfn.XLOOKUP(D423,products!$A$1:$A$49,products!$C$1:$C$49,,0)</f>
        <v>D</v>
      </c>
      <c r="K423" s="6">
        <f>_xlfn.XLOOKUP(orders!D423,products!$A$1:$A$49,products!$D$1:$D$49,0)</f>
        <v>2.5</v>
      </c>
      <c r="L423" s="8">
        <f>_xlfn.XLOOKUP(orders!D423,products!$A$1:$A$49,products!$E$1:$E$49,"",0)</f>
        <v>22.884999999999998</v>
      </c>
      <c r="M423" s="10">
        <f>(orders!E423*orders!L423)</f>
        <v>137.31</v>
      </c>
      <c r="N423" t="str">
        <f t="shared" si="12"/>
        <v>Arabica</v>
      </c>
      <c r="O423" t="str">
        <f t="shared" si="13"/>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t="str">
        <f>_xlfn.XLOOKUP(C424,customers!$A$1:$A$1001,customers!$G$1:$G$1001,,0)</f>
        <v>United States</v>
      </c>
      <c r="I424" t="str">
        <f>IF(_xlfn.XLOOKUP(orders!D424,products!$A$1:$A$49,products!$B$1:$B$49,,0)=0,"",_xlfn.XLOOKUP(orders!D424,products!$A$1:$A$49,products!$B$1:$B$49,,0))</f>
        <v>Ara</v>
      </c>
      <c r="J424" t="str">
        <f>_xlfn.XLOOKUP(D424,products!$A$1:$A$49,products!$C$1:$C$49,,0)</f>
        <v>D</v>
      </c>
      <c r="K424" s="6">
        <f>_xlfn.XLOOKUP(orders!D424,products!$A$1:$A$49,products!$D$1:$D$49,0)</f>
        <v>0.5</v>
      </c>
      <c r="L424" s="8">
        <f>_xlfn.XLOOKUP(orders!D424,products!$A$1:$A$49,products!$E$1:$E$49,"",0)</f>
        <v>5.97</v>
      </c>
      <c r="M424" s="10">
        <f>(orders!E424*orders!L424)</f>
        <v>29.849999999999998</v>
      </c>
      <c r="N424" t="str">
        <f t="shared" si="12"/>
        <v>Arabica</v>
      </c>
      <c r="O424" t="str">
        <f t="shared" si="13"/>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t="str">
        <f>_xlfn.XLOOKUP(C425,customers!$A$1:$A$1001,customers!$G$1:$G$1001,,0)</f>
        <v>United States</v>
      </c>
      <c r="I425" t="str">
        <f>IF(_xlfn.XLOOKUP(orders!D425,products!$A$1:$A$49,products!$B$1:$B$49,,0)=0,"",_xlfn.XLOOKUP(orders!D425,products!$A$1:$A$49,products!$B$1:$B$49,,0))</f>
        <v>Rob</v>
      </c>
      <c r="J425" t="str">
        <f>_xlfn.XLOOKUP(D425,products!$A$1:$A$49,products!$C$1:$C$49,,0)</f>
        <v>M</v>
      </c>
      <c r="K425" s="6">
        <f>_xlfn.XLOOKUP(orders!D425,products!$A$1:$A$49,products!$D$1:$D$49,0)</f>
        <v>0.5</v>
      </c>
      <c r="L425" s="8">
        <f>_xlfn.XLOOKUP(orders!D425,products!$A$1:$A$49,products!$E$1:$E$49,"",0)</f>
        <v>5.97</v>
      </c>
      <c r="M425" s="10">
        <f>(orders!E425*orders!L425)</f>
        <v>17.91</v>
      </c>
      <c r="N425" t="str">
        <f t="shared" si="12"/>
        <v>Robusta</v>
      </c>
      <c r="O425" t="str">
        <f t="shared" si="13"/>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t="str">
        <f>_xlfn.XLOOKUP(C426,customers!$A$1:$A$1001,customers!$G$1:$G$1001,,0)</f>
        <v>United States</v>
      </c>
      <c r="I426" t="str">
        <f>IF(_xlfn.XLOOKUP(orders!D426,products!$A$1:$A$49,products!$B$1:$B$49,,0)=0,"",_xlfn.XLOOKUP(orders!D426,products!$A$1:$A$49,products!$B$1:$B$49,,0))</f>
        <v>Exc</v>
      </c>
      <c r="J426" t="str">
        <f>_xlfn.XLOOKUP(D426,products!$A$1:$A$49,products!$C$1:$C$49,,0)</f>
        <v>L</v>
      </c>
      <c r="K426" s="6">
        <f>_xlfn.XLOOKUP(orders!D426,products!$A$1:$A$49,products!$D$1:$D$49,0)</f>
        <v>0.5</v>
      </c>
      <c r="L426" s="8">
        <f>_xlfn.XLOOKUP(orders!D426,products!$A$1:$A$49,products!$E$1:$E$49,"",0)</f>
        <v>8.91</v>
      </c>
      <c r="M426" s="10">
        <f>(orders!E426*orders!L426)</f>
        <v>26.73</v>
      </c>
      <c r="N426" t="str">
        <f t="shared" si="12"/>
        <v>Excelsa</v>
      </c>
      <c r="O426" t="str">
        <f t="shared" si="13"/>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t="str">
        <f>_xlfn.XLOOKUP(C427,customers!$A$1:$A$1001,customers!$G$1:$G$1001,,0)</f>
        <v>United States</v>
      </c>
      <c r="I427" t="str">
        <f>IF(_xlfn.XLOOKUP(orders!D427,products!$A$1:$A$49,products!$B$1:$B$49,,0)=0,"",_xlfn.XLOOKUP(orders!D427,products!$A$1:$A$49,products!$B$1:$B$49,,0))</f>
        <v>Rob</v>
      </c>
      <c r="J427" t="str">
        <f>_xlfn.XLOOKUP(D427,products!$A$1:$A$49,products!$C$1:$C$49,,0)</f>
        <v>D</v>
      </c>
      <c r="K427" s="6">
        <f>_xlfn.XLOOKUP(orders!D427,products!$A$1:$A$49,products!$D$1:$D$49,0)</f>
        <v>1</v>
      </c>
      <c r="L427" s="8">
        <f>_xlfn.XLOOKUP(orders!D427,products!$A$1:$A$49,products!$E$1:$E$49,"",0)</f>
        <v>8.9499999999999993</v>
      </c>
      <c r="M427" s="10">
        <f>(orders!E427*orders!L427)</f>
        <v>17.899999999999999</v>
      </c>
      <c r="N427" t="str">
        <f t="shared" si="12"/>
        <v>Robusta</v>
      </c>
      <c r="O427" t="str">
        <f t="shared" si="13"/>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t="str">
        <f>_xlfn.XLOOKUP(C428,customers!$A$1:$A$1001,customers!$G$1:$G$1001,,0)</f>
        <v>Ireland</v>
      </c>
      <c r="I428" t="str">
        <f>IF(_xlfn.XLOOKUP(orders!D428,products!$A$1:$A$49,products!$B$1:$B$49,,0)=0,"",_xlfn.XLOOKUP(orders!D428,products!$A$1:$A$49,products!$B$1:$B$49,,0))</f>
        <v>Rob</v>
      </c>
      <c r="J428" t="str">
        <f>_xlfn.XLOOKUP(D428,products!$A$1:$A$49,products!$C$1:$C$49,,0)</f>
        <v>L</v>
      </c>
      <c r="K428" s="6">
        <f>_xlfn.XLOOKUP(orders!D428,products!$A$1:$A$49,products!$D$1:$D$49,0)</f>
        <v>0.2</v>
      </c>
      <c r="L428" s="8">
        <f>_xlfn.XLOOKUP(orders!D428,products!$A$1:$A$49,products!$E$1:$E$49,"",0)</f>
        <v>3.5849999999999995</v>
      </c>
      <c r="M428" s="10">
        <f>(orders!E428*orders!L428)</f>
        <v>14.339999999999998</v>
      </c>
      <c r="N428" t="str">
        <f t="shared" si="12"/>
        <v>Robusta</v>
      </c>
      <c r="O428" t="str">
        <f t="shared" si="13"/>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t="str">
        <f>_xlfn.XLOOKUP(C429,customers!$A$1:$A$1001,customers!$G$1:$G$1001,,0)</f>
        <v>United States</v>
      </c>
      <c r="I429" t="str">
        <f>IF(_xlfn.XLOOKUP(orders!D429,products!$A$1:$A$49,products!$B$1:$B$49,,0)=0,"",_xlfn.XLOOKUP(orders!D429,products!$A$1:$A$49,products!$B$1:$B$49,,0))</f>
        <v>Ara</v>
      </c>
      <c r="J429" t="str">
        <f>_xlfn.XLOOKUP(D429,products!$A$1:$A$49,products!$C$1:$C$49,,0)</f>
        <v>M</v>
      </c>
      <c r="K429" s="6">
        <f>_xlfn.XLOOKUP(orders!D429,products!$A$1:$A$49,products!$D$1:$D$49,0)</f>
        <v>2.5</v>
      </c>
      <c r="L429" s="8">
        <f>_xlfn.XLOOKUP(orders!D429,products!$A$1:$A$49,products!$E$1:$E$49,"",0)</f>
        <v>25.874999999999996</v>
      </c>
      <c r="M429" s="10">
        <f>(orders!E429*orders!L429)</f>
        <v>77.624999999999986</v>
      </c>
      <c r="N429" t="str">
        <f t="shared" si="12"/>
        <v>Arabica</v>
      </c>
      <c r="O429" t="str">
        <f t="shared" si="13"/>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t="str">
        <f>_xlfn.XLOOKUP(C430,customers!$A$1:$A$1001,customers!$G$1:$G$1001,,0)</f>
        <v>United States</v>
      </c>
      <c r="I430" t="str">
        <f>IF(_xlfn.XLOOKUP(orders!D430,products!$A$1:$A$49,products!$B$1:$B$49,,0)=0,"",_xlfn.XLOOKUP(orders!D430,products!$A$1:$A$49,products!$B$1:$B$49,,0))</f>
        <v>Rob</v>
      </c>
      <c r="J430" t="str">
        <f>_xlfn.XLOOKUP(D430,products!$A$1:$A$49,products!$C$1:$C$49,,0)</f>
        <v>L</v>
      </c>
      <c r="K430" s="6">
        <f>_xlfn.XLOOKUP(orders!D430,products!$A$1:$A$49,products!$D$1:$D$49,0)</f>
        <v>1</v>
      </c>
      <c r="L430" s="8">
        <f>_xlfn.XLOOKUP(orders!D430,products!$A$1:$A$49,products!$E$1:$E$49,"",0)</f>
        <v>11.95</v>
      </c>
      <c r="M430" s="10">
        <f>(orders!E430*orders!L430)</f>
        <v>59.75</v>
      </c>
      <c r="N430" t="str">
        <f t="shared" si="12"/>
        <v>Robusta</v>
      </c>
      <c r="O430" t="str">
        <f t="shared" si="13"/>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t="str">
        <f>_xlfn.XLOOKUP(C431,customers!$A$1:$A$1001,customers!$G$1:$G$1001,,0)</f>
        <v>United States</v>
      </c>
      <c r="I431" t="str">
        <f>IF(_xlfn.XLOOKUP(orders!D431,products!$A$1:$A$49,products!$B$1:$B$49,,0)=0,"",_xlfn.XLOOKUP(orders!D431,products!$A$1:$A$49,products!$B$1:$B$49,,0))</f>
        <v>Ara</v>
      </c>
      <c r="J431" t="str">
        <f>_xlfn.XLOOKUP(D431,products!$A$1:$A$49,products!$C$1:$C$49,,0)</f>
        <v>L</v>
      </c>
      <c r="K431" s="6">
        <f>_xlfn.XLOOKUP(orders!D431,products!$A$1:$A$49,products!$D$1:$D$49,0)</f>
        <v>1</v>
      </c>
      <c r="L431" s="8">
        <f>_xlfn.XLOOKUP(orders!D431,products!$A$1:$A$49,products!$E$1:$E$49,"",0)</f>
        <v>12.95</v>
      </c>
      <c r="M431" s="10">
        <f>(orders!E431*orders!L431)</f>
        <v>77.699999999999989</v>
      </c>
      <c r="N431" t="str">
        <f t="shared" si="12"/>
        <v>Arabica</v>
      </c>
      <c r="O431" t="str">
        <f t="shared" si="13"/>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t="str">
        <f>_xlfn.XLOOKUP(C432,customers!$A$1:$A$1001,customers!$G$1:$G$1001,,0)</f>
        <v>United States</v>
      </c>
      <c r="I432" t="str">
        <f>IF(_xlfn.XLOOKUP(orders!D432,products!$A$1:$A$49,products!$B$1:$B$49,,0)=0,"",_xlfn.XLOOKUP(orders!D432,products!$A$1:$A$49,products!$B$1:$B$49,,0))</f>
        <v>Rob</v>
      </c>
      <c r="J432" t="str">
        <f>_xlfn.XLOOKUP(D432,products!$A$1:$A$49,products!$C$1:$C$49,,0)</f>
        <v>D</v>
      </c>
      <c r="K432" s="6">
        <f>_xlfn.XLOOKUP(orders!D432,products!$A$1:$A$49,products!$D$1:$D$49,0)</f>
        <v>0.2</v>
      </c>
      <c r="L432" s="8">
        <f>_xlfn.XLOOKUP(orders!D432,products!$A$1:$A$49,products!$E$1:$E$49,"",0)</f>
        <v>2.6849999999999996</v>
      </c>
      <c r="M432" s="10">
        <f>(orders!E432*orders!L432)</f>
        <v>5.3699999999999992</v>
      </c>
      <c r="N432" t="str">
        <f t="shared" si="12"/>
        <v>Robusta</v>
      </c>
      <c r="O432" t="str">
        <f t="shared" si="13"/>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t="str">
        <f>_xlfn.XLOOKUP(C433,customers!$A$1:$A$1001,customers!$G$1:$G$1001,,0)</f>
        <v>Ireland</v>
      </c>
      <c r="I433" t="str">
        <f>IF(_xlfn.XLOOKUP(orders!D433,products!$A$1:$A$49,products!$B$1:$B$49,,0)=0,"",_xlfn.XLOOKUP(orders!D433,products!$A$1:$A$49,products!$B$1:$B$49,,0))</f>
        <v>Exc</v>
      </c>
      <c r="J433" t="str">
        <f>_xlfn.XLOOKUP(D433,products!$A$1:$A$49,products!$C$1:$C$49,,0)</f>
        <v>D</v>
      </c>
      <c r="K433" s="6">
        <f>_xlfn.XLOOKUP(orders!D433,products!$A$1:$A$49,products!$D$1:$D$49,0)</f>
        <v>2.5</v>
      </c>
      <c r="L433" s="8">
        <f>_xlfn.XLOOKUP(orders!D433,products!$A$1:$A$49,products!$E$1:$E$49,"",0)</f>
        <v>27.945</v>
      </c>
      <c r="M433" s="10">
        <f>(orders!E433*orders!L433)</f>
        <v>83.835000000000008</v>
      </c>
      <c r="N433" t="str">
        <f t="shared" si="12"/>
        <v>Excelsa</v>
      </c>
      <c r="O433" t="str">
        <f t="shared" si="13"/>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t="str">
        <f>_xlfn.XLOOKUP(C434,customers!$A$1:$A$1001,customers!$G$1:$G$1001,,0)</f>
        <v>United States</v>
      </c>
      <c r="I434" t="str">
        <f>IF(_xlfn.XLOOKUP(orders!D434,products!$A$1:$A$49,products!$B$1:$B$49,,0)=0,"",_xlfn.XLOOKUP(orders!D434,products!$A$1:$A$49,products!$B$1:$B$49,,0))</f>
        <v>Ara</v>
      </c>
      <c r="J434" t="str">
        <f>_xlfn.XLOOKUP(D434,products!$A$1:$A$49,products!$C$1:$C$49,,0)</f>
        <v>M</v>
      </c>
      <c r="K434" s="6">
        <f>_xlfn.XLOOKUP(orders!D434,products!$A$1:$A$49,products!$D$1:$D$49,0)</f>
        <v>1</v>
      </c>
      <c r="L434" s="8">
        <f>_xlfn.XLOOKUP(orders!D434,products!$A$1:$A$49,products!$E$1:$E$49,"",0)</f>
        <v>11.25</v>
      </c>
      <c r="M434" s="10">
        <f>(orders!E434*orders!L434)</f>
        <v>22.5</v>
      </c>
      <c r="N434" t="str">
        <f t="shared" si="12"/>
        <v>Arabica</v>
      </c>
      <c r="O434" t="str">
        <f t="shared" si="13"/>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t="str">
        <f>_xlfn.XLOOKUP(C435,customers!$A$1:$A$1001,customers!$G$1:$G$1001,,0)</f>
        <v>United States</v>
      </c>
      <c r="I435" t="str">
        <f>IF(_xlfn.XLOOKUP(orders!D435,products!$A$1:$A$49,products!$B$1:$B$49,,0)=0,"",_xlfn.XLOOKUP(orders!D435,products!$A$1:$A$49,products!$B$1:$B$49,,0))</f>
        <v>Lib</v>
      </c>
      <c r="J435" t="str">
        <f>_xlfn.XLOOKUP(D435,products!$A$1:$A$49,products!$C$1:$C$49,,0)</f>
        <v>M</v>
      </c>
      <c r="K435" s="6">
        <f>_xlfn.XLOOKUP(orders!D435,products!$A$1:$A$49,products!$D$1:$D$49,0)</f>
        <v>2.5</v>
      </c>
      <c r="L435" s="8">
        <f>_xlfn.XLOOKUP(orders!D435,products!$A$1:$A$49,products!$E$1:$E$49,"",0)</f>
        <v>33.464999999999996</v>
      </c>
      <c r="M435" s="10">
        <f>(orders!E435*orders!L435)</f>
        <v>200.78999999999996</v>
      </c>
      <c r="N435" t="str">
        <f t="shared" si="12"/>
        <v>Liberca</v>
      </c>
      <c r="O435" t="str">
        <f t="shared" si="13"/>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t="str">
        <f>_xlfn.XLOOKUP(C436,customers!$A$1:$A$1001,customers!$G$1:$G$1001,,0)</f>
        <v>United States</v>
      </c>
      <c r="I436" t="str">
        <f>IF(_xlfn.XLOOKUP(orders!D436,products!$A$1:$A$49,products!$B$1:$B$49,,0)=0,"",_xlfn.XLOOKUP(orders!D436,products!$A$1:$A$49,products!$B$1:$B$49,,0))</f>
        <v>Ara</v>
      </c>
      <c r="J436" t="str">
        <f>_xlfn.XLOOKUP(D436,products!$A$1:$A$49,products!$C$1:$C$49,,0)</f>
        <v>M</v>
      </c>
      <c r="K436" s="6">
        <f>_xlfn.XLOOKUP(orders!D436,products!$A$1:$A$49,products!$D$1:$D$49,0)</f>
        <v>1</v>
      </c>
      <c r="L436" s="8">
        <f>_xlfn.XLOOKUP(orders!D436,products!$A$1:$A$49,products!$E$1:$E$49,"",0)</f>
        <v>11.25</v>
      </c>
      <c r="M436" s="10">
        <f>(orders!E436*orders!L436)</f>
        <v>67.5</v>
      </c>
      <c r="N436" t="str">
        <f t="shared" si="12"/>
        <v>Arabica</v>
      </c>
      <c r="O436" t="str">
        <f t="shared" si="13"/>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t="str">
        <f>_xlfn.XLOOKUP(C437,customers!$A$1:$A$1001,customers!$G$1:$G$1001,,0)</f>
        <v>United States</v>
      </c>
      <c r="I437" t="str">
        <f>IF(_xlfn.XLOOKUP(orders!D437,products!$A$1:$A$49,products!$B$1:$B$49,,0)=0,"",_xlfn.XLOOKUP(orders!D437,products!$A$1:$A$49,products!$B$1:$B$49,,0))</f>
        <v>Exc</v>
      </c>
      <c r="J437" t="str">
        <f>_xlfn.XLOOKUP(D437,products!$A$1:$A$49,products!$C$1:$C$49,,0)</f>
        <v>M</v>
      </c>
      <c r="K437" s="6">
        <f>_xlfn.XLOOKUP(orders!D437,products!$A$1:$A$49,products!$D$1:$D$49,0)</f>
        <v>0.5</v>
      </c>
      <c r="L437" s="8">
        <f>_xlfn.XLOOKUP(orders!D437,products!$A$1:$A$49,products!$E$1:$E$49,"",0)</f>
        <v>8.25</v>
      </c>
      <c r="M437" s="10">
        <f>(orders!E437*orders!L437)</f>
        <v>8.25</v>
      </c>
      <c r="N437" t="str">
        <f t="shared" si="12"/>
        <v>Excelsa</v>
      </c>
      <c r="O437" t="str">
        <f t="shared" si="13"/>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t="str">
        <f>_xlfn.XLOOKUP(C438,customers!$A$1:$A$1001,customers!$G$1:$G$1001,,0)</f>
        <v>United States</v>
      </c>
      <c r="I438" t="str">
        <f>IF(_xlfn.XLOOKUP(orders!D438,products!$A$1:$A$49,products!$B$1:$B$49,,0)=0,"",_xlfn.XLOOKUP(orders!D438,products!$A$1:$A$49,products!$B$1:$B$49,,0))</f>
        <v>Lib</v>
      </c>
      <c r="J438" t="str">
        <f>_xlfn.XLOOKUP(D438,products!$A$1:$A$49,products!$C$1:$C$49,,0)</f>
        <v>L</v>
      </c>
      <c r="K438" s="6">
        <f>_xlfn.XLOOKUP(orders!D438,products!$A$1:$A$49,products!$D$1:$D$49,0)</f>
        <v>0.2</v>
      </c>
      <c r="L438" s="8">
        <f>_xlfn.XLOOKUP(orders!D438,products!$A$1:$A$49,products!$E$1:$E$49,"",0)</f>
        <v>4.7549999999999999</v>
      </c>
      <c r="M438" s="10">
        <f>(orders!E438*orders!L438)</f>
        <v>9.51</v>
      </c>
      <c r="N438" t="str">
        <f t="shared" si="12"/>
        <v>Liberca</v>
      </c>
      <c r="O438" t="str">
        <f t="shared" si="13"/>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t="str">
        <f>_xlfn.XLOOKUP(C439,customers!$A$1:$A$1001,customers!$G$1:$G$1001,,0)</f>
        <v>United States</v>
      </c>
      <c r="I439" t="str">
        <f>IF(_xlfn.XLOOKUP(orders!D439,products!$A$1:$A$49,products!$B$1:$B$49,,0)=0,"",_xlfn.XLOOKUP(orders!D439,products!$A$1:$A$49,products!$B$1:$B$49,,0))</f>
        <v>Lib</v>
      </c>
      <c r="J439" t="str">
        <f>_xlfn.XLOOKUP(D439,products!$A$1:$A$49,products!$C$1:$C$49,,0)</f>
        <v>D</v>
      </c>
      <c r="K439" s="6">
        <f>_xlfn.XLOOKUP(orders!D439,products!$A$1:$A$49,products!$D$1:$D$49,0)</f>
        <v>2.5</v>
      </c>
      <c r="L439" s="8">
        <f>_xlfn.XLOOKUP(orders!D439,products!$A$1:$A$49,products!$E$1:$E$49,"",0)</f>
        <v>29.784999999999997</v>
      </c>
      <c r="M439" s="10">
        <f>(orders!E439*orders!L439)</f>
        <v>29.784999999999997</v>
      </c>
      <c r="N439" t="str">
        <f t="shared" si="12"/>
        <v>Liberca</v>
      </c>
      <c r="O439" t="str">
        <f t="shared" si="13"/>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t="str">
        <f>_xlfn.XLOOKUP(C440,customers!$A$1:$A$1001,customers!$G$1:$G$1001,,0)</f>
        <v>United States</v>
      </c>
      <c r="I440" t="str">
        <f>IF(_xlfn.XLOOKUP(orders!D440,products!$A$1:$A$49,products!$B$1:$B$49,,0)=0,"",_xlfn.XLOOKUP(orders!D440,products!$A$1:$A$49,products!$B$1:$B$49,,0))</f>
        <v>Lib</v>
      </c>
      <c r="J440" t="str">
        <f>_xlfn.XLOOKUP(D440,products!$A$1:$A$49,products!$C$1:$C$49,,0)</f>
        <v>D</v>
      </c>
      <c r="K440" s="6">
        <f>_xlfn.XLOOKUP(orders!D440,products!$A$1:$A$49,products!$D$1:$D$49,0)</f>
        <v>0.5</v>
      </c>
      <c r="L440" s="8">
        <f>_xlfn.XLOOKUP(orders!D440,products!$A$1:$A$49,products!$E$1:$E$49,"",0)</f>
        <v>7.77</v>
      </c>
      <c r="M440" s="10">
        <f>(orders!E440*orders!L440)</f>
        <v>15.54</v>
      </c>
      <c r="N440" t="str">
        <f t="shared" si="12"/>
        <v>Liberca</v>
      </c>
      <c r="O440" t="str">
        <f t="shared" si="13"/>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t="str">
        <f>_xlfn.XLOOKUP(C441,customers!$A$1:$A$1001,customers!$G$1:$G$1001,,0)</f>
        <v>Ireland</v>
      </c>
      <c r="I441" t="str">
        <f>IF(_xlfn.XLOOKUP(orders!D441,products!$A$1:$A$49,products!$B$1:$B$49,,0)=0,"",_xlfn.XLOOKUP(orders!D441,products!$A$1:$A$49,products!$B$1:$B$49,,0))</f>
        <v>Exc</v>
      </c>
      <c r="J441" t="str">
        <f>_xlfn.XLOOKUP(D441,products!$A$1:$A$49,products!$C$1:$C$49,,0)</f>
        <v>L</v>
      </c>
      <c r="K441" s="6">
        <f>_xlfn.XLOOKUP(orders!D441,products!$A$1:$A$49,products!$D$1:$D$49,0)</f>
        <v>0.5</v>
      </c>
      <c r="L441" s="8">
        <f>_xlfn.XLOOKUP(orders!D441,products!$A$1:$A$49,products!$E$1:$E$49,"",0)</f>
        <v>8.91</v>
      </c>
      <c r="M441" s="10">
        <f>(orders!E441*orders!L441)</f>
        <v>35.64</v>
      </c>
      <c r="N441" t="str">
        <f t="shared" si="12"/>
        <v>Excelsa</v>
      </c>
      <c r="O441" t="str">
        <f t="shared" si="13"/>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t="str">
        <f>_xlfn.XLOOKUP(C442,customers!$A$1:$A$1001,customers!$G$1:$G$1001,,0)</f>
        <v>United States</v>
      </c>
      <c r="I442" t="str">
        <f>IF(_xlfn.XLOOKUP(orders!D442,products!$A$1:$A$49,products!$B$1:$B$49,,0)=0,"",_xlfn.XLOOKUP(orders!D442,products!$A$1:$A$49,products!$B$1:$B$49,,0))</f>
        <v>Ara</v>
      </c>
      <c r="J442" t="str">
        <f>_xlfn.XLOOKUP(D442,products!$A$1:$A$49,products!$C$1:$C$49,,0)</f>
        <v>M</v>
      </c>
      <c r="K442" s="6">
        <f>_xlfn.XLOOKUP(orders!D442,products!$A$1:$A$49,products!$D$1:$D$49,0)</f>
        <v>2.5</v>
      </c>
      <c r="L442" s="8">
        <f>_xlfn.XLOOKUP(orders!D442,products!$A$1:$A$49,products!$E$1:$E$49,"",0)</f>
        <v>25.874999999999996</v>
      </c>
      <c r="M442" s="10">
        <f>(orders!E442*orders!L442)</f>
        <v>103.49999999999999</v>
      </c>
      <c r="N442" t="str">
        <f t="shared" si="12"/>
        <v>Arabica</v>
      </c>
      <c r="O442" t="str">
        <f t="shared" si="13"/>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t="str">
        <f>_xlfn.XLOOKUP(C443,customers!$A$1:$A$1001,customers!$G$1:$G$1001,,0)</f>
        <v>Ireland</v>
      </c>
      <c r="I443" t="str">
        <f>IF(_xlfn.XLOOKUP(orders!D443,products!$A$1:$A$49,products!$B$1:$B$49,,0)=0,"",_xlfn.XLOOKUP(orders!D443,products!$A$1:$A$49,products!$B$1:$B$49,,0))</f>
        <v>Exc</v>
      </c>
      <c r="J443" t="str">
        <f>_xlfn.XLOOKUP(D443,products!$A$1:$A$49,products!$C$1:$C$49,,0)</f>
        <v>D</v>
      </c>
      <c r="K443" s="6">
        <f>_xlfn.XLOOKUP(orders!D443,products!$A$1:$A$49,products!$D$1:$D$49,0)</f>
        <v>1</v>
      </c>
      <c r="L443" s="8">
        <f>_xlfn.XLOOKUP(orders!D443,products!$A$1:$A$49,products!$E$1:$E$49,"",0)</f>
        <v>12.15</v>
      </c>
      <c r="M443" s="10">
        <f>(orders!E443*orders!L443)</f>
        <v>36.450000000000003</v>
      </c>
      <c r="N443" t="str">
        <f t="shared" si="12"/>
        <v>Excelsa</v>
      </c>
      <c r="O443" t="str">
        <f t="shared" si="13"/>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t="str">
        <f>_xlfn.XLOOKUP(C444,customers!$A$1:$A$1001,customers!$G$1:$G$1001,,0)</f>
        <v>United States</v>
      </c>
      <c r="I444" t="str">
        <f>IF(_xlfn.XLOOKUP(orders!D444,products!$A$1:$A$49,products!$B$1:$B$49,,0)=0,"",_xlfn.XLOOKUP(orders!D444,products!$A$1:$A$49,products!$B$1:$B$49,,0))</f>
        <v>Rob</v>
      </c>
      <c r="J444" t="str">
        <f>_xlfn.XLOOKUP(D444,products!$A$1:$A$49,products!$C$1:$C$49,,0)</f>
        <v>L</v>
      </c>
      <c r="K444" s="6">
        <f>_xlfn.XLOOKUP(orders!D444,products!$A$1:$A$49,products!$D$1:$D$49,0)</f>
        <v>0.5</v>
      </c>
      <c r="L444" s="8">
        <f>_xlfn.XLOOKUP(orders!D444,products!$A$1:$A$49,products!$E$1:$E$49,"",0)</f>
        <v>7.169999999999999</v>
      </c>
      <c r="M444" s="10">
        <f>(orders!E444*orders!L444)</f>
        <v>35.849999999999994</v>
      </c>
      <c r="N444" t="str">
        <f t="shared" si="12"/>
        <v>Robusta</v>
      </c>
      <c r="O444" t="str">
        <f t="shared" si="13"/>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t="str">
        <f>_xlfn.XLOOKUP(C445,customers!$A$1:$A$1001,customers!$G$1:$G$1001,,0)</f>
        <v>Ireland</v>
      </c>
      <c r="I445" t="str">
        <f>IF(_xlfn.XLOOKUP(orders!D445,products!$A$1:$A$49,products!$B$1:$B$49,,0)=0,"",_xlfn.XLOOKUP(orders!D445,products!$A$1:$A$49,products!$B$1:$B$49,,0))</f>
        <v>Exc</v>
      </c>
      <c r="J445" t="str">
        <f>_xlfn.XLOOKUP(D445,products!$A$1:$A$49,products!$C$1:$C$49,,0)</f>
        <v>L</v>
      </c>
      <c r="K445" s="6">
        <f>_xlfn.XLOOKUP(orders!D445,products!$A$1:$A$49,products!$D$1:$D$49,0)</f>
        <v>0.2</v>
      </c>
      <c r="L445" s="8">
        <f>_xlfn.XLOOKUP(orders!D445,products!$A$1:$A$49,products!$E$1:$E$49,"",0)</f>
        <v>4.4550000000000001</v>
      </c>
      <c r="M445" s="10">
        <f>(orders!E445*orders!L445)</f>
        <v>22.274999999999999</v>
      </c>
      <c r="N445" t="str">
        <f t="shared" si="12"/>
        <v>Excelsa</v>
      </c>
      <c r="O445" t="str">
        <f t="shared" si="13"/>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t="str">
        <f>_xlfn.XLOOKUP(C446,customers!$A$1:$A$1001,customers!$G$1:$G$1001,,0)</f>
        <v>Ireland</v>
      </c>
      <c r="I446" t="str">
        <f>IF(_xlfn.XLOOKUP(orders!D446,products!$A$1:$A$49,products!$B$1:$B$49,,0)=0,"",_xlfn.XLOOKUP(orders!D446,products!$A$1:$A$49,products!$B$1:$B$49,,0))</f>
        <v>Exc</v>
      </c>
      <c r="J446" t="str">
        <f>_xlfn.XLOOKUP(D446,products!$A$1:$A$49,products!$C$1:$C$49,,0)</f>
        <v>M</v>
      </c>
      <c r="K446" s="6">
        <f>_xlfn.XLOOKUP(orders!D446,products!$A$1:$A$49,products!$D$1:$D$49,0)</f>
        <v>0.2</v>
      </c>
      <c r="L446" s="8">
        <f>_xlfn.XLOOKUP(orders!D446,products!$A$1:$A$49,products!$E$1:$E$49,"",0)</f>
        <v>4.125</v>
      </c>
      <c r="M446" s="10">
        <f>(orders!E446*orders!L446)</f>
        <v>24.75</v>
      </c>
      <c r="N446" t="str">
        <f t="shared" si="12"/>
        <v>Excelsa</v>
      </c>
      <c r="O446" t="str">
        <f t="shared" si="13"/>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t="str">
        <f>_xlfn.XLOOKUP(C447,customers!$A$1:$A$1001,customers!$G$1:$G$1001,,0)</f>
        <v>Ireland</v>
      </c>
      <c r="I447" t="str">
        <f>IF(_xlfn.XLOOKUP(orders!D447,products!$A$1:$A$49,products!$B$1:$B$49,,0)=0,"",_xlfn.XLOOKUP(orders!D447,products!$A$1:$A$49,products!$B$1:$B$49,,0))</f>
        <v>Lib</v>
      </c>
      <c r="J447" t="str">
        <f>_xlfn.XLOOKUP(D447,products!$A$1:$A$49,products!$C$1:$C$49,,0)</f>
        <v>M</v>
      </c>
      <c r="K447" s="6">
        <f>_xlfn.XLOOKUP(orders!D447,products!$A$1:$A$49,products!$D$1:$D$49,0)</f>
        <v>2.5</v>
      </c>
      <c r="L447" s="8">
        <f>_xlfn.XLOOKUP(orders!D447,products!$A$1:$A$49,products!$E$1:$E$49,"",0)</f>
        <v>33.464999999999996</v>
      </c>
      <c r="M447" s="10">
        <f>(orders!E447*orders!L447)</f>
        <v>66.929999999999993</v>
      </c>
      <c r="N447" t="str">
        <f t="shared" si="12"/>
        <v>Liberca</v>
      </c>
      <c r="O447" t="str">
        <f t="shared" si="13"/>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t="str">
        <f>_xlfn.XLOOKUP(C448,customers!$A$1:$A$1001,customers!$G$1:$G$1001,,0)</f>
        <v>United Kingdom</v>
      </c>
      <c r="I448" t="str">
        <f>IF(_xlfn.XLOOKUP(orders!D448,products!$A$1:$A$49,products!$B$1:$B$49,,0)=0,"",_xlfn.XLOOKUP(orders!D448,products!$A$1:$A$49,products!$B$1:$B$49,,0))</f>
        <v>Lib</v>
      </c>
      <c r="J448" t="str">
        <f>_xlfn.XLOOKUP(D448,products!$A$1:$A$49,products!$C$1:$C$49,,0)</f>
        <v>M</v>
      </c>
      <c r="K448" s="6">
        <f>_xlfn.XLOOKUP(orders!D448,products!$A$1:$A$49,products!$D$1:$D$49,0)</f>
        <v>0.5</v>
      </c>
      <c r="L448" s="8">
        <f>_xlfn.XLOOKUP(orders!D448,products!$A$1:$A$49,products!$E$1:$E$49,"",0)</f>
        <v>8.73</v>
      </c>
      <c r="M448" s="10">
        <f>(orders!E448*orders!L448)</f>
        <v>8.73</v>
      </c>
      <c r="N448" t="str">
        <f t="shared" si="12"/>
        <v>Liberca</v>
      </c>
      <c r="O448" t="str">
        <f t="shared" si="13"/>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t="str">
        <f>_xlfn.XLOOKUP(C449,customers!$A$1:$A$1001,customers!$G$1:$G$1001,,0)</f>
        <v>United States</v>
      </c>
      <c r="I449" t="str">
        <f>IF(_xlfn.XLOOKUP(orders!D449,products!$A$1:$A$49,products!$B$1:$B$49,,0)=0,"",_xlfn.XLOOKUP(orders!D449,products!$A$1:$A$49,products!$B$1:$B$49,,0))</f>
        <v>Rob</v>
      </c>
      <c r="J449" t="str">
        <f>_xlfn.XLOOKUP(D449,products!$A$1:$A$49,products!$C$1:$C$49,,0)</f>
        <v>M</v>
      </c>
      <c r="K449" s="6">
        <f>_xlfn.XLOOKUP(orders!D449,products!$A$1:$A$49,products!$D$1:$D$49,0)</f>
        <v>0.5</v>
      </c>
      <c r="L449" s="8">
        <f>_xlfn.XLOOKUP(orders!D449,products!$A$1:$A$49,products!$E$1:$E$49,"",0)</f>
        <v>5.97</v>
      </c>
      <c r="M449" s="10">
        <f>(orders!E449*orders!L449)</f>
        <v>17.91</v>
      </c>
      <c r="N449" t="str">
        <f t="shared" si="12"/>
        <v>Robusta</v>
      </c>
      <c r="O449" t="str">
        <f t="shared" si="13"/>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t="str">
        <f>_xlfn.XLOOKUP(C450,customers!$A$1:$A$1001,customers!$G$1:$G$1001,,0)</f>
        <v>Ireland</v>
      </c>
      <c r="I450" t="str">
        <f>IF(_xlfn.XLOOKUP(orders!D450,products!$A$1:$A$49,products!$B$1:$B$49,,0)=0,"",_xlfn.XLOOKUP(orders!D450,products!$A$1:$A$49,products!$B$1:$B$49,,0))</f>
        <v>Rob</v>
      </c>
      <c r="J450" t="str">
        <f>_xlfn.XLOOKUP(D450,products!$A$1:$A$49,products!$C$1:$C$49,,0)</f>
        <v>L</v>
      </c>
      <c r="K450" s="6">
        <f>_xlfn.XLOOKUP(orders!D450,products!$A$1:$A$49,products!$D$1:$D$49,0)</f>
        <v>0.5</v>
      </c>
      <c r="L450" s="8">
        <f>_xlfn.XLOOKUP(orders!D450,products!$A$1:$A$49,products!$E$1:$E$49,"",0)</f>
        <v>7.169999999999999</v>
      </c>
      <c r="M450" s="10">
        <f>(orders!E450*orders!L450)</f>
        <v>7.169999999999999</v>
      </c>
      <c r="N450" t="str">
        <f t="shared" si="12"/>
        <v>Robusta</v>
      </c>
      <c r="O450" t="str">
        <f t="shared" si="13"/>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t="str">
        <f>_xlfn.XLOOKUP(C451,customers!$A$1:$A$1001,customers!$G$1:$G$1001,,0)</f>
        <v>United States</v>
      </c>
      <c r="I451" t="str">
        <f>IF(_xlfn.XLOOKUP(orders!D451,products!$A$1:$A$49,products!$B$1:$B$49,,0)=0,"",_xlfn.XLOOKUP(orders!D451,products!$A$1:$A$49,products!$B$1:$B$49,,0))</f>
        <v>Rob</v>
      </c>
      <c r="J451" t="str">
        <f>_xlfn.XLOOKUP(D451,products!$A$1:$A$49,products!$C$1:$C$49,,0)</f>
        <v>D</v>
      </c>
      <c r="K451" s="6">
        <f>_xlfn.XLOOKUP(orders!D451,products!$A$1:$A$49,products!$D$1:$D$49,0)</f>
        <v>0.2</v>
      </c>
      <c r="L451" s="8">
        <f>_xlfn.XLOOKUP(orders!D451,products!$A$1:$A$49,products!$E$1:$E$49,"",0)</f>
        <v>2.6849999999999996</v>
      </c>
      <c r="M451" s="10">
        <f>(orders!E451*orders!L451)</f>
        <v>5.3699999999999992</v>
      </c>
      <c r="N451" t="str">
        <f t="shared" ref="N451:N514" si="14">IF(I451="Rob","Robusta",IF(I451="Exc","Excelsa",IF(I451="Ara","Arabica",IF(I451="Lib","Liberca",""))))</f>
        <v>Robusta</v>
      </c>
      <c r="O451" t="str">
        <f t="shared" ref="O451:O514" si="15">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t="str">
        <f>_xlfn.XLOOKUP(C452,customers!$A$1:$A$1001,customers!$G$1:$G$1001,,0)</f>
        <v>Ireland</v>
      </c>
      <c r="I452" t="str">
        <f>IF(_xlfn.XLOOKUP(orders!D452,products!$A$1:$A$49,products!$B$1:$B$49,,0)=0,"",_xlfn.XLOOKUP(orders!D452,products!$A$1:$A$49,products!$B$1:$B$49,,0))</f>
        <v>Lib</v>
      </c>
      <c r="J452" t="str">
        <f>_xlfn.XLOOKUP(D452,products!$A$1:$A$49,products!$C$1:$C$49,,0)</f>
        <v>L</v>
      </c>
      <c r="K452" s="6">
        <f>_xlfn.XLOOKUP(orders!D452,products!$A$1:$A$49,products!$D$1:$D$49,0)</f>
        <v>0.2</v>
      </c>
      <c r="L452" s="8">
        <f>_xlfn.XLOOKUP(orders!D452,products!$A$1:$A$49,products!$E$1:$E$49,"",0)</f>
        <v>4.7549999999999999</v>
      </c>
      <c r="M452" s="10">
        <f>(orders!E452*orders!L452)</f>
        <v>23.774999999999999</v>
      </c>
      <c r="N452" t="str">
        <f t="shared" si="14"/>
        <v>Liberca</v>
      </c>
      <c r="O452" t="str">
        <f t="shared" si="15"/>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t="str">
        <f>_xlfn.XLOOKUP(C453,customers!$A$1:$A$1001,customers!$G$1:$G$1001,,0)</f>
        <v>United States</v>
      </c>
      <c r="I453" t="str">
        <f>IF(_xlfn.XLOOKUP(orders!D453,products!$A$1:$A$49,products!$B$1:$B$49,,0)=0,"",_xlfn.XLOOKUP(orders!D453,products!$A$1:$A$49,products!$B$1:$B$49,,0))</f>
        <v>Rob</v>
      </c>
      <c r="J453" t="str">
        <f>_xlfn.XLOOKUP(D453,products!$A$1:$A$49,products!$C$1:$C$49,,0)</f>
        <v>D</v>
      </c>
      <c r="K453" s="6">
        <f>_xlfn.XLOOKUP(orders!D453,products!$A$1:$A$49,products!$D$1:$D$49,0)</f>
        <v>2.5</v>
      </c>
      <c r="L453" s="8">
        <f>_xlfn.XLOOKUP(orders!D453,products!$A$1:$A$49,products!$E$1:$E$49,"",0)</f>
        <v>20.584999999999997</v>
      </c>
      <c r="M453" s="10">
        <f>(orders!E453*orders!L453)</f>
        <v>41.169999999999995</v>
      </c>
      <c r="N453" t="str">
        <f t="shared" si="14"/>
        <v>Robusta</v>
      </c>
      <c r="O453" t="str">
        <f t="shared" si="15"/>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t="str">
        <f>_xlfn.XLOOKUP(C454,customers!$A$1:$A$1001,customers!$G$1:$G$1001,,0)</f>
        <v>United States</v>
      </c>
      <c r="I454" t="str">
        <f>IF(_xlfn.XLOOKUP(orders!D454,products!$A$1:$A$49,products!$B$1:$B$49,,0)=0,"",_xlfn.XLOOKUP(orders!D454,products!$A$1:$A$49,products!$B$1:$B$49,,0))</f>
        <v>Ara</v>
      </c>
      <c r="J454" t="str">
        <f>_xlfn.XLOOKUP(D454,products!$A$1:$A$49,products!$C$1:$C$49,,0)</f>
        <v>L</v>
      </c>
      <c r="K454" s="6">
        <f>_xlfn.XLOOKUP(orders!D454,products!$A$1:$A$49,products!$D$1:$D$49,0)</f>
        <v>0.2</v>
      </c>
      <c r="L454" s="8">
        <f>_xlfn.XLOOKUP(orders!D454,products!$A$1:$A$49,products!$E$1:$E$49,"",0)</f>
        <v>3.8849999999999998</v>
      </c>
      <c r="M454" s="10">
        <f>(orders!E454*orders!L454)</f>
        <v>11.654999999999999</v>
      </c>
      <c r="N454" t="str">
        <f t="shared" si="14"/>
        <v>Arabica</v>
      </c>
      <c r="O454" t="str">
        <f t="shared" si="15"/>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t="str">
        <f>_xlfn.XLOOKUP(C455,customers!$A$1:$A$1001,customers!$G$1:$G$1001,,0)</f>
        <v>United States</v>
      </c>
      <c r="I455" t="str">
        <f>IF(_xlfn.XLOOKUP(orders!D455,products!$A$1:$A$49,products!$B$1:$B$49,,0)=0,"",_xlfn.XLOOKUP(orders!D455,products!$A$1:$A$49,products!$B$1:$B$49,,0))</f>
        <v>Lib</v>
      </c>
      <c r="J455" t="str">
        <f>_xlfn.XLOOKUP(D455,products!$A$1:$A$49,products!$C$1:$C$49,,0)</f>
        <v>L</v>
      </c>
      <c r="K455" s="6">
        <f>_xlfn.XLOOKUP(orders!D455,products!$A$1:$A$49,products!$D$1:$D$49,0)</f>
        <v>0.5</v>
      </c>
      <c r="L455" s="8">
        <f>_xlfn.XLOOKUP(orders!D455,products!$A$1:$A$49,products!$E$1:$E$49,"",0)</f>
        <v>9.51</v>
      </c>
      <c r="M455" s="10">
        <f>(orders!E455*orders!L455)</f>
        <v>38.04</v>
      </c>
      <c r="N455" t="str">
        <f t="shared" si="14"/>
        <v>Liberca</v>
      </c>
      <c r="O455" t="str">
        <f t="shared" si="15"/>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t="str">
        <f>_xlfn.XLOOKUP(C456,customers!$A$1:$A$1001,customers!$G$1:$G$1001,,0)</f>
        <v>Ireland</v>
      </c>
      <c r="I456" t="str">
        <f>IF(_xlfn.XLOOKUP(orders!D456,products!$A$1:$A$49,products!$B$1:$B$49,,0)=0,"",_xlfn.XLOOKUP(orders!D456,products!$A$1:$A$49,products!$B$1:$B$49,,0))</f>
        <v>Rob</v>
      </c>
      <c r="J456" t="str">
        <f>_xlfn.XLOOKUP(D456,products!$A$1:$A$49,products!$C$1:$C$49,,0)</f>
        <v>D</v>
      </c>
      <c r="K456" s="6">
        <f>_xlfn.XLOOKUP(orders!D456,products!$A$1:$A$49,products!$D$1:$D$49,0)</f>
        <v>2.5</v>
      </c>
      <c r="L456" s="8">
        <f>_xlfn.XLOOKUP(orders!D456,products!$A$1:$A$49,products!$E$1:$E$49,"",0)</f>
        <v>20.584999999999997</v>
      </c>
      <c r="M456" s="10">
        <f>(orders!E456*orders!L456)</f>
        <v>82.339999999999989</v>
      </c>
      <c r="N456" t="str">
        <f t="shared" si="14"/>
        <v>Robusta</v>
      </c>
      <c r="O456" t="str">
        <f t="shared" si="15"/>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t="str">
        <f>_xlfn.XLOOKUP(C457,customers!$A$1:$A$1001,customers!$G$1:$G$1001,,0)</f>
        <v>Ireland</v>
      </c>
      <c r="I457" t="str">
        <f>IF(_xlfn.XLOOKUP(orders!D457,products!$A$1:$A$49,products!$B$1:$B$49,,0)=0,"",_xlfn.XLOOKUP(orders!D457,products!$A$1:$A$49,products!$B$1:$B$49,,0))</f>
        <v>Lib</v>
      </c>
      <c r="J457" t="str">
        <f>_xlfn.XLOOKUP(D457,products!$A$1:$A$49,products!$C$1:$C$49,,0)</f>
        <v>L</v>
      </c>
      <c r="K457" s="6">
        <f>_xlfn.XLOOKUP(orders!D457,products!$A$1:$A$49,products!$D$1:$D$49,0)</f>
        <v>0.2</v>
      </c>
      <c r="L457" s="8">
        <f>_xlfn.XLOOKUP(orders!D457,products!$A$1:$A$49,products!$E$1:$E$49,"",0)</f>
        <v>4.7549999999999999</v>
      </c>
      <c r="M457" s="10">
        <f>(orders!E457*orders!L457)</f>
        <v>9.51</v>
      </c>
      <c r="N457" t="str">
        <f t="shared" si="14"/>
        <v>Liberca</v>
      </c>
      <c r="O457" t="str">
        <f t="shared" si="15"/>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t="str">
        <f>_xlfn.XLOOKUP(C458,customers!$A$1:$A$1001,customers!$G$1:$G$1001,,0)</f>
        <v>United Kingdom</v>
      </c>
      <c r="I458" t="str">
        <f>IF(_xlfn.XLOOKUP(orders!D458,products!$A$1:$A$49,products!$B$1:$B$49,,0)=0,"",_xlfn.XLOOKUP(orders!D458,products!$A$1:$A$49,products!$B$1:$B$49,,0))</f>
        <v>Rob</v>
      </c>
      <c r="J458" t="str">
        <f>_xlfn.XLOOKUP(D458,products!$A$1:$A$49,products!$C$1:$C$49,,0)</f>
        <v>D</v>
      </c>
      <c r="K458" s="6">
        <f>_xlfn.XLOOKUP(orders!D458,products!$A$1:$A$49,products!$D$1:$D$49,0)</f>
        <v>2.5</v>
      </c>
      <c r="L458" s="8">
        <f>_xlfn.XLOOKUP(orders!D458,products!$A$1:$A$49,products!$E$1:$E$49,"",0)</f>
        <v>20.584999999999997</v>
      </c>
      <c r="M458" s="10">
        <f>(orders!E458*orders!L458)</f>
        <v>41.169999999999995</v>
      </c>
      <c r="N458" t="str">
        <f t="shared" si="14"/>
        <v>Robusta</v>
      </c>
      <c r="O458" t="str">
        <f t="shared" si="15"/>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t="str">
        <f>_xlfn.XLOOKUP(C459,customers!$A$1:$A$1001,customers!$G$1:$G$1001,,0)</f>
        <v>United States</v>
      </c>
      <c r="I459" t="str">
        <f>IF(_xlfn.XLOOKUP(orders!D459,products!$A$1:$A$49,products!$B$1:$B$49,,0)=0,"",_xlfn.XLOOKUP(orders!D459,products!$A$1:$A$49,products!$B$1:$B$49,,0))</f>
        <v>Lib</v>
      </c>
      <c r="J459" t="str">
        <f>_xlfn.XLOOKUP(D459,products!$A$1:$A$49,products!$C$1:$C$49,,0)</f>
        <v>L</v>
      </c>
      <c r="K459" s="6">
        <f>_xlfn.XLOOKUP(orders!D459,products!$A$1:$A$49,products!$D$1:$D$49,0)</f>
        <v>0.5</v>
      </c>
      <c r="L459" s="8">
        <f>_xlfn.XLOOKUP(orders!D459,products!$A$1:$A$49,products!$E$1:$E$49,"",0)</f>
        <v>9.51</v>
      </c>
      <c r="M459" s="10">
        <f>(orders!E459*orders!L459)</f>
        <v>47.55</v>
      </c>
      <c r="N459" t="str">
        <f t="shared" si="14"/>
        <v>Liberca</v>
      </c>
      <c r="O459" t="str">
        <f t="shared" si="15"/>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t="str">
        <f>_xlfn.XLOOKUP(C460,customers!$A$1:$A$1001,customers!$G$1:$G$1001,,0)</f>
        <v>United States</v>
      </c>
      <c r="I460" t="str">
        <f>IF(_xlfn.XLOOKUP(orders!D460,products!$A$1:$A$49,products!$B$1:$B$49,,0)=0,"",_xlfn.XLOOKUP(orders!D460,products!$A$1:$A$49,products!$B$1:$B$49,,0))</f>
        <v>Ara</v>
      </c>
      <c r="J460" t="str">
        <f>_xlfn.XLOOKUP(D460,products!$A$1:$A$49,products!$C$1:$C$49,,0)</f>
        <v>M</v>
      </c>
      <c r="K460" s="6">
        <f>_xlfn.XLOOKUP(orders!D460,products!$A$1:$A$49,products!$D$1:$D$49,0)</f>
        <v>1</v>
      </c>
      <c r="L460" s="8">
        <f>_xlfn.XLOOKUP(orders!D460,products!$A$1:$A$49,products!$E$1:$E$49,"",0)</f>
        <v>11.25</v>
      </c>
      <c r="M460" s="10">
        <f>(orders!E460*orders!L460)</f>
        <v>45</v>
      </c>
      <c r="N460" t="str">
        <f t="shared" si="14"/>
        <v>Arabica</v>
      </c>
      <c r="O460" t="str">
        <f t="shared" si="15"/>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t="str">
        <f>_xlfn.XLOOKUP(C461,customers!$A$1:$A$1001,customers!$G$1:$G$1001,,0)</f>
        <v>United States</v>
      </c>
      <c r="I461" t="str">
        <f>IF(_xlfn.XLOOKUP(orders!D461,products!$A$1:$A$49,products!$B$1:$B$49,,0)=0,"",_xlfn.XLOOKUP(orders!D461,products!$A$1:$A$49,products!$B$1:$B$49,,0))</f>
        <v>Lib</v>
      </c>
      <c r="J461" t="str">
        <f>_xlfn.XLOOKUP(D461,products!$A$1:$A$49,products!$C$1:$C$49,,0)</f>
        <v>L</v>
      </c>
      <c r="K461" s="6">
        <f>_xlfn.XLOOKUP(orders!D461,products!$A$1:$A$49,products!$D$1:$D$49,0)</f>
        <v>0.2</v>
      </c>
      <c r="L461" s="8">
        <f>_xlfn.XLOOKUP(orders!D461,products!$A$1:$A$49,products!$E$1:$E$49,"",0)</f>
        <v>4.7549999999999999</v>
      </c>
      <c r="M461" s="10">
        <f>(orders!E461*orders!L461)</f>
        <v>23.774999999999999</v>
      </c>
      <c r="N461" t="str">
        <f t="shared" si="14"/>
        <v>Liberca</v>
      </c>
      <c r="O461" t="str">
        <f t="shared" si="15"/>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t="str">
        <f>_xlfn.XLOOKUP(C462,customers!$A$1:$A$1001,customers!$G$1:$G$1001,,0)</f>
        <v>Ireland</v>
      </c>
      <c r="I462" t="str">
        <f>IF(_xlfn.XLOOKUP(orders!D462,products!$A$1:$A$49,products!$B$1:$B$49,,0)=0,"",_xlfn.XLOOKUP(orders!D462,products!$A$1:$A$49,products!$B$1:$B$49,,0))</f>
        <v>Rob</v>
      </c>
      <c r="J462" t="str">
        <f>_xlfn.XLOOKUP(D462,products!$A$1:$A$49,products!$C$1:$C$49,,0)</f>
        <v>D</v>
      </c>
      <c r="K462" s="6">
        <f>_xlfn.XLOOKUP(orders!D462,products!$A$1:$A$49,products!$D$1:$D$49,0)</f>
        <v>0.5</v>
      </c>
      <c r="L462" s="8">
        <f>_xlfn.XLOOKUP(orders!D462,products!$A$1:$A$49,products!$E$1:$E$49,"",0)</f>
        <v>5.3699999999999992</v>
      </c>
      <c r="M462" s="10">
        <f>(orders!E462*orders!L462)</f>
        <v>16.11</v>
      </c>
      <c r="N462" t="str">
        <f t="shared" si="14"/>
        <v>Robusta</v>
      </c>
      <c r="O462" t="str">
        <f t="shared" si="15"/>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t="str">
        <f>_xlfn.XLOOKUP(C463,customers!$A$1:$A$1001,customers!$G$1:$G$1001,,0)</f>
        <v>United Kingdom</v>
      </c>
      <c r="I463" t="str">
        <f>IF(_xlfn.XLOOKUP(orders!D463,products!$A$1:$A$49,products!$B$1:$B$49,,0)=0,"",_xlfn.XLOOKUP(orders!D463,products!$A$1:$A$49,products!$B$1:$B$49,,0))</f>
        <v>Rob</v>
      </c>
      <c r="J463" t="str">
        <f>_xlfn.XLOOKUP(D463,products!$A$1:$A$49,products!$C$1:$C$49,,0)</f>
        <v>D</v>
      </c>
      <c r="K463" s="6">
        <f>_xlfn.XLOOKUP(orders!D463,products!$A$1:$A$49,products!$D$1:$D$49,0)</f>
        <v>0.2</v>
      </c>
      <c r="L463" s="8">
        <f>_xlfn.XLOOKUP(orders!D463,products!$A$1:$A$49,products!$E$1:$E$49,"",0)</f>
        <v>2.6849999999999996</v>
      </c>
      <c r="M463" s="10">
        <f>(orders!E463*orders!L463)</f>
        <v>10.739999999999998</v>
      </c>
      <c r="N463" t="str">
        <f t="shared" si="14"/>
        <v>Robusta</v>
      </c>
      <c r="O463" t="str">
        <f t="shared" si="15"/>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t="str">
        <f>_xlfn.XLOOKUP(C464,customers!$A$1:$A$1001,customers!$G$1:$G$1001,,0)</f>
        <v>United States</v>
      </c>
      <c r="I464" t="str">
        <f>IF(_xlfn.XLOOKUP(orders!D464,products!$A$1:$A$49,products!$B$1:$B$49,,0)=0,"",_xlfn.XLOOKUP(orders!D464,products!$A$1:$A$49,products!$B$1:$B$49,,0))</f>
        <v>Ara</v>
      </c>
      <c r="J464" t="str">
        <f>_xlfn.XLOOKUP(D464,products!$A$1:$A$49,products!$C$1:$C$49,,0)</f>
        <v>D</v>
      </c>
      <c r="K464" s="6">
        <f>_xlfn.XLOOKUP(orders!D464,products!$A$1:$A$49,products!$D$1:$D$49,0)</f>
        <v>1</v>
      </c>
      <c r="L464" s="8">
        <f>_xlfn.XLOOKUP(orders!D464,products!$A$1:$A$49,products!$E$1:$E$49,"",0)</f>
        <v>9.9499999999999993</v>
      </c>
      <c r="M464" s="10">
        <f>(orders!E464*orders!L464)</f>
        <v>49.75</v>
      </c>
      <c r="N464" t="str">
        <f t="shared" si="14"/>
        <v>Arabica</v>
      </c>
      <c r="O464" t="str">
        <f t="shared" si="15"/>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t="str">
        <f>_xlfn.XLOOKUP(C465,customers!$A$1:$A$1001,customers!$G$1:$G$1001,,0)</f>
        <v>Ireland</v>
      </c>
      <c r="I465" t="str">
        <f>IF(_xlfn.XLOOKUP(orders!D465,products!$A$1:$A$49,products!$B$1:$B$49,,0)=0,"",_xlfn.XLOOKUP(orders!D465,products!$A$1:$A$49,products!$B$1:$B$49,,0))</f>
        <v>Exc</v>
      </c>
      <c r="J465" t="str">
        <f>_xlfn.XLOOKUP(D465,products!$A$1:$A$49,products!$C$1:$C$49,,0)</f>
        <v>M</v>
      </c>
      <c r="K465" s="6">
        <f>_xlfn.XLOOKUP(orders!D465,products!$A$1:$A$49,products!$D$1:$D$49,0)</f>
        <v>1</v>
      </c>
      <c r="L465" s="8">
        <f>_xlfn.XLOOKUP(orders!D465,products!$A$1:$A$49,products!$E$1:$E$49,"",0)</f>
        <v>13.75</v>
      </c>
      <c r="M465" s="10">
        <f>(orders!E465*orders!L465)</f>
        <v>27.5</v>
      </c>
      <c r="N465" t="str">
        <f t="shared" si="14"/>
        <v>Excelsa</v>
      </c>
      <c r="O465" t="str">
        <f t="shared" si="15"/>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t="str">
        <f>_xlfn.XLOOKUP(C466,customers!$A$1:$A$1001,customers!$G$1:$G$1001,,0)</f>
        <v>United Kingdom</v>
      </c>
      <c r="I466" t="str">
        <f>IF(_xlfn.XLOOKUP(orders!D466,products!$A$1:$A$49,products!$B$1:$B$49,,0)=0,"",_xlfn.XLOOKUP(orders!D466,products!$A$1:$A$49,products!$B$1:$B$49,,0))</f>
        <v>Lib</v>
      </c>
      <c r="J466" t="str">
        <f>_xlfn.XLOOKUP(D466,products!$A$1:$A$49,products!$C$1:$C$49,,0)</f>
        <v>D</v>
      </c>
      <c r="K466" s="6">
        <f>_xlfn.XLOOKUP(orders!D466,products!$A$1:$A$49,products!$D$1:$D$49,0)</f>
        <v>2.5</v>
      </c>
      <c r="L466" s="8">
        <f>_xlfn.XLOOKUP(orders!D466,products!$A$1:$A$49,products!$E$1:$E$49,"",0)</f>
        <v>29.784999999999997</v>
      </c>
      <c r="M466" s="10">
        <f>(orders!E466*orders!L466)</f>
        <v>119.13999999999999</v>
      </c>
      <c r="N466" t="str">
        <f t="shared" si="14"/>
        <v>Liberca</v>
      </c>
      <c r="O466" t="str">
        <f t="shared" si="15"/>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t="str">
        <f>_xlfn.XLOOKUP(C467,customers!$A$1:$A$1001,customers!$G$1:$G$1001,,0)</f>
        <v>United States</v>
      </c>
      <c r="I467" t="str">
        <f>IF(_xlfn.XLOOKUP(orders!D467,products!$A$1:$A$49,products!$B$1:$B$49,,0)=0,"",_xlfn.XLOOKUP(orders!D467,products!$A$1:$A$49,products!$B$1:$B$49,,0))</f>
        <v>Rob</v>
      </c>
      <c r="J467" t="str">
        <f>_xlfn.XLOOKUP(D467,products!$A$1:$A$49,products!$C$1:$C$49,,0)</f>
        <v>D</v>
      </c>
      <c r="K467" s="6">
        <f>_xlfn.XLOOKUP(orders!D467,products!$A$1:$A$49,products!$D$1:$D$49,0)</f>
        <v>2.5</v>
      </c>
      <c r="L467" s="8">
        <f>_xlfn.XLOOKUP(orders!D467,products!$A$1:$A$49,products!$E$1:$E$49,"",0)</f>
        <v>20.584999999999997</v>
      </c>
      <c r="M467" s="10">
        <f>(orders!E467*orders!L467)</f>
        <v>20.584999999999997</v>
      </c>
      <c r="N467" t="str">
        <f t="shared" si="14"/>
        <v>Robusta</v>
      </c>
      <c r="O467" t="str">
        <f t="shared" si="15"/>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t="str">
        <f>_xlfn.XLOOKUP(C468,customers!$A$1:$A$1001,customers!$G$1:$G$1001,,0)</f>
        <v>United States</v>
      </c>
      <c r="I468" t="str">
        <f>IF(_xlfn.XLOOKUP(orders!D468,products!$A$1:$A$49,products!$B$1:$B$49,,0)=0,"",_xlfn.XLOOKUP(orders!D468,products!$A$1:$A$49,products!$B$1:$B$49,,0))</f>
        <v>Ara</v>
      </c>
      <c r="J468" t="str">
        <f>_xlfn.XLOOKUP(D468,products!$A$1:$A$49,products!$C$1:$C$49,,0)</f>
        <v>D</v>
      </c>
      <c r="K468" s="6">
        <f>_xlfn.XLOOKUP(orders!D468,products!$A$1:$A$49,products!$D$1:$D$49,0)</f>
        <v>0.2</v>
      </c>
      <c r="L468" s="8">
        <f>_xlfn.XLOOKUP(orders!D468,products!$A$1:$A$49,products!$E$1:$E$49,"",0)</f>
        <v>2.9849999999999999</v>
      </c>
      <c r="M468" s="10">
        <f>(orders!E468*orders!L468)</f>
        <v>8.9550000000000001</v>
      </c>
      <c r="N468" t="str">
        <f t="shared" si="14"/>
        <v>Arabica</v>
      </c>
      <c r="O468" t="str">
        <f t="shared" si="15"/>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t="str">
        <f>_xlfn.XLOOKUP(C469,customers!$A$1:$A$1001,customers!$G$1:$G$1001,,0)</f>
        <v>United States</v>
      </c>
      <c r="I469" t="str">
        <f>IF(_xlfn.XLOOKUP(orders!D469,products!$A$1:$A$49,products!$B$1:$B$49,,0)=0,"",_xlfn.XLOOKUP(orders!D469,products!$A$1:$A$49,products!$B$1:$B$49,,0))</f>
        <v>Ara</v>
      </c>
      <c r="J469" t="str">
        <f>_xlfn.XLOOKUP(D469,products!$A$1:$A$49,products!$C$1:$C$49,,0)</f>
        <v>D</v>
      </c>
      <c r="K469" s="6">
        <f>_xlfn.XLOOKUP(orders!D469,products!$A$1:$A$49,products!$D$1:$D$49,0)</f>
        <v>0.5</v>
      </c>
      <c r="L469" s="8">
        <f>_xlfn.XLOOKUP(orders!D469,products!$A$1:$A$49,products!$E$1:$E$49,"",0)</f>
        <v>5.97</v>
      </c>
      <c r="M469" s="10">
        <f>(orders!E469*orders!L469)</f>
        <v>5.97</v>
      </c>
      <c r="N469" t="str">
        <f t="shared" si="14"/>
        <v>Arabica</v>
      </c>
      <c r="O469" t="str">
        <f t="shared" si="15"/>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t="str">
        <f>_xlfn.XLOOKUP(C470,customers!$A$1:$A$1001,customers!$G$1:$G$1001,,0)</f>
        <v>United States</v>
      </c>
      <c r="I470" t="str">
        <f>IF(_xlfn.XLOOKUP(orders!D470,products!$A$1:$A$49,products!$B$1:$B$49,,0)=0,"",_xlfn.XLOOKUP(orders!D470,products!$A$1:$A$49,products!$B$1:$B$49,,0))</f>
        <v>Exc</v>
      </c>
      <c r="J470" t="str">
        <f>_xlfn.XLOOKUP(D470,products!$A$1:$A$49,products!$C$1:$C$49,,0)</f>
        <v>M</v>
      </c>
      <c r="K470" s="6">
        <f>_xlfn.XLOOKUP(orders!D470,products!$A$1:$A$49,products!$D$1:$D$49,0)</f>
        <v>1</v>
      </c>
      <c r="L470" s="8">
        <f>_xlfn.XLOOKUP(orders!D470,products!$A$1:$A$49,products!$E$1:$E$49,"",0)</f>
        <v>13.75</v>
      </c>
      <c r="M470" s="10">
        <f>(orders!E470*orders!L470)</f>
        <v>41.25</v>
      </c>
      <c r="N470" t="str">
        <f t="shared" si="14"/>
        <v>Excelsa</v>
      </c>
      <c r="O470" t="str">
        <f t="shared" si="15"/>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t="str">
        <f>_xlfn.XLOOKUP(C471,customers!$A$1:$A$1001,customers!$G$1:$G$1001,,0)</f>
        <v>United States</v>
      </c>
      <c r="I471" t="str">
        <f>IF(_xlfn.XLOOKUP(orders!D471,products!$A$1:$A$49,products!$B$1:$B$49,,0)=0,"",_xlfn.XLOOKUP(orders!D471,products!$A$1:$A$49,products!$B$1:$B$49,,0))</f>
        <v>Exc</v>
      </c>
      <c r="J471" t="str">
        <f>_xlfn.XLOOKUP(D471,products!$A$1:$A$49,products!$C$1:$C$49,,0)</f>
        <v>L</v>
      </c>
      <c r="K471" s="6">
        <f>_xlfn.XLOOKUP(orders!D471,products!$A$1:$A$49,products!$D$1:$D$49,0)</f>
        <v>0.2</v>
      </c>
      <c r="L471" s="8">
        <f>_xlfn.XLOOKUP(orders!D471,products!$A$1:$A$49,products!$E$1:$E$49,"",0)</f>
        <v>4.4550000000000001</v>
      </c>
      <c r="M471" s="10">
        <f>(orders!E471*orders!L471)</f>
        <v>22.274999999999999</v>
      </c>
      <c r="N471" t="str">
        <f t="shared" si="14"/>
        <v>Excelsa</v>
      </c>
      <c r="O471" t="str">
        <f t="shared" si="15"/>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t="str">
        <f>_xlfn.XLOOKUP(C472,customers!$A$1:$A$1001,customers!$G$1:$G$1001,,0)</f>
        <v>United States</v>
      </c>
      <c r="I472" t="str">
        <f>IF(_xlfn.XLOOKUP(orders!D472,products!$A$1:$A$49,products!$B$1:$B$49,,0)=0,"",_xlfn.XLOOKUP(orders!D472,products!$A$1:$A$49,products!$B$1:$B$49,,0))</f>
        <v>Ara</v>
      </c>
      <c r="J472" t="str">
        <f>_xlfn.XLOOKUP(D472,products!$A$1:$A$49,products!$C$1:$C$49,,0)</f>
        <v>M</v>
      </c>
      <c r="K472" s="6">
        <f>_xlfn.XLOOKUP(orders!D472,products!$A$1:$A$49,products!$D$1:$D$49,0)</f>
        <v>0.5</v>
      </c>
      <c r="L472" s="8">
        <f>_xlfn.XLOOKUP(orders!D472,products!$A$1:$A$49,products!$E$1:$E$49,"",0)</f>
        <v>6.75</v>
      </c>
      <c r="M472" s="10">
        <f>(orders!E472*orders!L472)</f>
        <v>6.75</v>
      </c>
      <c r="N472" t="str">
        <f t="shared" si="14"/>
        <v>Arabica</v>
      </c>
      <c r="O472" t="str">
        <f t="shared" si="15"/>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t="str">
        <f>_xlfn.XLOOKUP(C473,customers!$A$1:$A$1001,customers!$G$1:$G$1001,,0)</f>
        <v>United States</v>
      </c>
      <c r="I473" t="str">
        <f>IF(_xlfn.XLOOKUP(orders!D473,products!$A$1:$A$49,products!$B$1:$B$49,,0)=0,"",_xlfn.XLOOKUP(orders!D473,products!$A$1:$A$49,products!$B$1:$B$49,,0))</f>
        <v>Lib</v>
      </c>
      <c r="J473" t="str">
        <f>_xlfn.XLOOKUP(D473,products!$A$1:$A$49,products!$C$1:$C$49,,0)</f>
        <v>M</v>
      </c>
      <c r="K473" s="6">
        <f>_xlfn.XLOOKUP(orders!D473,products!$A$1:$A$49,products!$D$1:$D$49,0)</f>
        <v>2.5</v>
      </c>
      <c r="L473" s="8">
        <f>_xlfn.XLOOKUP(orders!D473,products!$A$1:$A$49,products!$E$1:$E$49,"",0)</f>
        <v>33.464999999999996</v>
      </c>
      <c r="M473" s="10">
        <f>(orders!E473*orders!L473)</f>
        <v>133.85999999999999</v>
      </c>
      <c r="N473" t="str">
        <f t="shared" si="14"/>
        <v>Liberca</v>
      </c>
      <c r="O473" t="str">
        <f t="shared" si="15"/>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t="str">
        <f>_xlfn.XLOOKUP(C474,customers!$A$1:$A$1001,customers!$G$1:$G$1001,,0)</f>
        <v>United States</v>
      </c>
      <c r="I474" t="str">
        <f>IF(_xlfn.XLOOKUP(orders!D474,products!$A$1:$A$49,products!$B$1:$B$49,,0)=0,"",_xlfn.XLOOKUP(orders!D474,products!$A$1:$A$49,products!$B$1:$B$49,,0))</f>
        <v>Ara</v>
      </c>
      <c r="J474" t="str">
        <f>_xlfn.XLOOKUP(D474,products!$A$1:$A$49,products!$C$1:$C$49,,0)</f>
        <v>D</v>
      </c>
      <c r="K474" s="6">
        <f>_xlfn.XLOOKUP(orders!D474,products!$A$1:$A$49,products!$D$1:$D$49,0)</f>
        <v>0.2</v>
      </c>
      <c r="L474" s="8">
        <f>_xlfn.XLOOKUP(orders!D474,products!$A$1:$A$49,products!$E$1:$E$49,"",0)</f>
        <v>2.9849999999999999</v>
      </c>
      <c r="M474" s="10">
        <f>(orders!E474*orders!L474)</f>
        <v>5.97</v>
      </c>
      <c r="N474" t="str">
        <f t="shared" si="14"/>
        <v>Arabica</v>
      </c>
      <c r="O474" t="str">
        <f t="shared" si="15"/>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t="str">
        <f>_xlfn.XLOOKUP(C475,customers!$A$1:$A$1001,customers!$G$1:$G$1001,,0)</f>
        <v>United States</v>
      </c>
      <c r="I475" t="str">
        <f>IF(_xlfn.XLOOKUP(orders!D475,products!$A$1:$A$49,products!$B$1:$B$49,,0)=0,"",_xlfn.XLOOKUP(orders!D475,products!$A$1:$A$49,products!$B$1:$B$49,,0))</f>
        <v>Ara</v>
      </c>
      <c r="J475" t="str">
        <f>_xlfn.XLOOKUP(D475,products!$A$1:$A$49,products!$C$1:$C$49,,0)</f>
        <v>L</v>
      </c>
      <c r="K475" s="6">
        <f>_xlfn.XLOOKUP(orders!D475,products!$A$1:$A$49,products!$D$1:$D$49,0)</f>
        <v>1</v>
      </c>
      <c r="L475" s="8">
        <f>_xlfn.XLOOKUP(orders!D475,products!$A$1:$A$49,products!$E$1:$E$49,"",0)</f>
        <v>12.95</v>
      </c>
      <c r="M475" s="10">
        <f>(orders!E475*orders!L475)</f>
        <v>25.9</v>
      </c>
      <c r="N475" t="str">
        <f t="shared" si="14"/>
        <v>Arabica</v>
      </c>
      <c r="O475" t="str">
        <f t="shared" si="15"/>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t="str">
        <f>_xlfn.XLOOKUP(C476,customers!$A$1:$A$1001,customers!$G$1:$G$1001,,0)</f>
        <v>Ireland</v>
      </c>
      <c r="I476" t="str">
        <f>IF(_xlfn.XLOOKUP(orders!D476,products!$A$1:$A$49,products!$B$1:$B$49,,0)=0,"",_xlfn.XLOOKUP(orders!D476,products!$A$1:$A$49,products!$B$1:$B$49,,0))</f>
        <v>Exc</v>
      </c>
      <c r="J476" t="str">
        <f>_xlfn.XLOOKUP(D476,products!$A$1:$A$49,products!$C$1:$C$49,,0)</f>
        <v>M</v>
      </c>
      <c r="K476" s="6">
        <f>_xlfn.XLOOKUP(orders!D476,products!$A$1:$A$49,products!$D$1:$D$49,0)</f>
        <v>2.5</v>
      </c>
      <c r="L476" s="8">
        <f>_xlfn.XLOOKUP(orders!D476,products!$A$1:$A$49,products!$E$1:$E$49,"",0)</f>
        <v>31.624999999999996</v>
      </c>
      <c r="M476" s="10">
        <f>(orders!E476*orders!L476)</f>
        <v>31.624999999999996</v>
      </c>
      <c r="N476" t="str">
        <f t="shared" si="14"/>
        <v>Excelsa</v>
      </c>
      <c r="O476" t="str">
        <f t="shared" si="15"/>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t="str">
        <f>_xlfn.XLOOKUP(C477,customers!$A$1:$A$1001,customers!$G$1:$G$1001,,0)</f>
        <v>United States</v>
      </c>
      <c r="I477" t="str">
        <f>IF(_xlfn.XLOOKUP(orders!D477,products!$A$1:$A$49,products!$B$1:$B$49,,0)=0,"",_xlfn.XLOOKUP(orders!D477,products!$A$1:$A$49,products!$B$1:$B$49,,0))</f>
        <v>Lib</v>
      </c>
      <c r="J477" t="str">
        <f>_xlfn.XLOOKUP(D477,products!$A$1:$A$49,products!$C$1:$C$49,,0)</f>
        <v>M</v>
      </c>
      <c r="K477" s="6">
        <f>_xlfn.XLOOKUP(orders!D477,products!$A$1:$A$49,products!$D$1:$D$49,0)</f>
        <v>0.2</v>
      </c>
      <c r="L477" s="8">
        <f>_xlfn.XLOOKUP(orders!D477,products!$A$1:$A$49,products!$E$1:$E$49,"",0)</f>
        <v>4.3650000000000002</v>
      </c>
      <c r="M477" s="10">
        <f>(orders!E477*orders!L477)</f>
        <v>8.73</v>
      </c>
      <c r="N477" t="str">
        <f t="shared" si="14"/>
        <v>Liberca</v>
      </c>
      <c r="O477" t="str">
        <f t="shared" si="15"/>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t="str">
        <f>_xlfn.XLOOKUP(C478,customers!$A$1:$A$1001,customers!$G$1:$G$1001,,0)</f>
        <v>United States</v>
      </c>
      <c r="I478" t="str">
        <f>IF(_xlfn.XLOOKUP(orders!D478,products!$A$1:$A$49,products!$B$1:$B$49,,0)=0,"",_xlfn.XLOOKUP(orders!D478,products!$A$1:$A$49,products!$B$1:$B$49,,0))</f>
        <v>Exc</v>
      </c>
      <c r="J478" t="str">
        <f>_xlfn.XLOOKUP(D478,products!$A$1:$A$49,products!$C$1:$C$49,,0)</f>
        <v>L</v>
      </c>
      <c r="K478" s="6">
        <f>_xlfn.XLOOKUP(orders!D478,products!$A$1:$A$49,products!$D$1:$D$49,0)</f>
        <v>0.2</v>
      </c>
      <c r="L478" s="8">
        <f>_xlfn.XLOOKUP(orders!D478,products!$A$1:$A$49,products!$E$1:$E$49,"",0)</f>
        <v>4.4550000000000001</v>
      </c>
      <c r="M478" s="10">
        <f>(orders!E478*orders!L478)</f>
        <v>26.73</v>
      </c>
      <c r="N478" t="str">
        <f t="shared" si="14"/>
        <v>Excelsa</v>
      </c>
      <c r="O478" t="str">
        <f t="shared" si="15"/>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t="str">
        <f>_xlfn.XLOOKUP(C479,customers!$A$1:$A$1001,customers!$G$1:$G$1001,,0)</f>
        <v>United States</v>
      </c>
      <c r="I479" t="str">
        <f>IF(_xlfn.XLOOKUP(orders!D479,products!$A$1:$A$49,products!$B$1:$B$49,,0)=0,"",_xlfn.XLOOKUP(orders!D479,products!$A$1:$A$49,products!$B$1:$B$49,,0))</f>
        <v>Lib</v>
      </c>
      <c r="J479" t="str">
        <f>_xlfn.XLOOKUP(D479,products!$A$1:$A$49,products!$C$1:$C$49,,0)</f>
        <v>M</v>
      </c>
      <c r="K479" s="6">
        <f>_xlfn.XLOOKUP(orders!D479,products!$A$1:$A$49,products!$D$1:$D$49,0)</f>
        <v>0.2</v>
      </c>
      <c r="L479" s="8">
        <f>_xlfn.XLOOKUP(orders!D479,products!$A$1:$A$49,products!$E$1:$E$49,"",0)</f>
        <v>4.3650000000000002</v>
      </c>
      <c r="M479" s="10">
        <f>(orders!E479*orders!L479)</f>
        <v>26.19</v>
      </c>
      <c r="N479" t="str">
        <f t="shared" si="14"/>
        <v>Liberca</v>
      </c>
      <c r="O479" t="str">
        <f t="shared" si="15"/>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t="str">
        <f>_xlfn.XLOOKUP(C480,customers!$A$1:$A$1001,customers!$G$1:$G$1001,,0)</f>
        <v>United States</v>
      </c>
      <c r="I480" t="str">
        <f>IF(_xlfn.XLOOKUP(orders!D480,products!$A$1:$A$49,products!$B$1:$B$49,,0)=0,"",_xlfn.XLOOKUP(orders!D480,products!$A$1:$A$49,products!$B$1:$B$49,,0))</f>
        <v>Rob</v>
      </c>
      <c r="J480" t="str">
        <f>_xlfn.XLOOKUP(D480,products!$A$1:$A$49,products!$C$1:$C$49,,0)</f>
        <v>D</v>
      </c>
      <c r="K480" s="6">
        <f>_xlfn.XLOOKUP(orders!D480,products!$A$1:$A$49,products!$D$1:$D$49,0)</f>
        <v>1</v>
      </c>
      <c r="L480" s="8">
        <f>_xlfn.XLOOKUP(orders!D480,products!$A$1:$A$49,products!$E$1:$E$49,"",0)</f>
        <v>8.9499999999999993</v>
      </c>
      <c r="M480" s="10">
        <f>(orders!E480*orders!L480)</f>
        <v>53.699999999999996</v>
      </c>
      <c r="N480" t="str">
        <f t="shared" si="14"/>
        <v>Robusta</v>
      </c>
      <c r="O480" t="str">
        <f t="shared" si="15"/>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t="str">
        <f>_xlfn.XLOOKUP(C481,customers!$A$1:$A$1001,customers!$G$1:$G$1001,,0)</f>
        <v>United States</v>
      </c>
      <c r="I481" t="str">
        <f>IF(_xlfn.XLOOKUP(orders!D481,products!$A$1:$A$49,products!$B$1:$B$49,,0)=0,"",_xlfn.XLOOKUP(orders!D481,products!$A$1:$A$49,products!$B$1:$B$49,,0))</f>
        <v>Exc</v>
      </c>
      <c r="J481" t="str">
        <f>_xlfn.XLOOKUP(D481,products!$A$1:$A$49,products!$C$1:$C$49,,0)</f>
        <v>M</v>
      </c>
      <c r="K481" s="6">
        <f>_xlfn.XLOOKUP(orders!D481,products!$A$1:$A$49,products!$D$1:$D$49,0)</f>
        <v>2.5</v>
      </c>
      <c r="L481" s="8">
        <f>_xlfn.XLOOKUP(orders!D481,products!$A$1:$A$49,products!$E$1:$E$49,"",0)</f>
        <v>31.624999999999996</v>
      </c>
      <c r="M481" s="10">
        <f>(orders!E481*orders!L481)</f>
        <v>126.49999999999999</v>
      </c>
      <c r="N481" t="str">
        <f t="shared" si="14"/>
        <v>Excelsa</v>
      </c>
      <c r="O481" t="str">
        <f t="shared" si="15"/>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t="str">
        <f>_xlfn.XLOOKUP(C482,customers!$A$1:$A$1001,customers!$G$1:$G$1001,,0)</f>
        <v>United States</v>
      </c>
      <c r="I482" t="str">
        <f>IF(_xlfn.XLOOKUP(orders!D482,products!$A$1:$A$49,products!$B$1:$B$49,,0)=0,"",_xlfn.XLOOKUP(orders!D482,products!$A$1:$A$49,products!$B$1:$B$49,,0))</f>
        <v>Exc</v>
      </c>
      <c r="J482" t="str">
        <f>_xlfn.XLOOKUP(D482,products!$A$1:$A$49,products!$C$1:$C$49,,0)</f>
        <v>M</v>
      </c>
      <c r="K482" s="6">
        <f>_xlfn.XLOOKUP(orders!D482,products!$A$1:$A$49,products!$D$1:$D$49,0)</f>
        <v>0.2</v>
      </c>
      <c r="L482" s="8">
        <f>_xlfn.XLOOKUP(orders!D482,products!$A$1:$A$49,products!$E$1:$E$49,"",0)</f>
        <v>4.125</v>
      </c>
      <c r="M482" s="10">
        <f>(orders!E482*orders!L482)</f>
        <v>4.125</v>
      </c>
      <c r="N482" t="str">
        <f t="shared" si="14"/>
        <v>Excelsa</v>
      </c>
      <c r="O482" t="str">
        <f t="shared" si="15"/>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t="str">
        <f>_xlfn.XLOOKUP(C483,customers!$A$1:$A$1001,customers!$G$1:$G$1001,,0)</f>
        <v>United Kingdom</v>
      </c>
      <c r="I483" t="str">
        <f>IF(_xlfn.XLOOKUP(orders!D483,products!$A$1:$A$49,products!$B$1:$B$49,,0)=0,"",_xlfn.XLOOKUP(orders!D483,products!$A$1:$A$49,products!$B$1:$B$49,,0))</f>
        <v>Rob</v>
      </c>
      <c r="J483" t="str">
        <f>_xlfn.XLOOKUP(D483,products!$A$1:$A$49,products!$C$1:$C$49,,0)</f>
        <v>L</v>
      </c>
      <c r="K483" s="6">
        <f>_xlfn.XLOOKUP(orders!D483,products!$A$1:$A$49,products!$D$1:$D$49,0)</f>
        <v>1</v>
      </c>
      <c r="L483" s="8">
        <f>_xlfn.XLOOKUP(orders!D483,products!$A$1:$A$49,products!$E$1:$E$49,"",0)</f>
        <v>11.95</v>
      </c>
      <c r="M483" s="10">
        <f>(orders!E483*orders!L483)</f>
        <v>23.9</v>
      </c>
      <c r="N483" t="str">
        <f t="shared" si="14"/>
        <v>Robusta</v>
      </c>
      <c r="O483" t="str">
        <f t="shared" si="15"/>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t="str">
        <f>_xlfn.XLOOKUP(C484,customers!$A$1:$A$1001,customers!$G$1:$G$1001,,0)</f>
        <v>United States</v>
      </c>
      <c r="I484" t="str">
        <f>IF(_xlfn.XLOOKUP(orders!D484,products!$A$1:$A$49,products!$B$1:$B$49,,0)=0,"",_xlfn.XLOOKUP(orders!D484,products!$A$1:$A$49,products!$B$1:$B$49,,0))</f>
        <v>Exc</v>
      </c>
      <c r="J484" t="str">
        <f>_xlfn.XLOOKUP(D484,products!$A$1:$A$49,products!$C$1:$C$49,,0)</f>
        <v>D</v>
      </c>
      <c r="K484" s="6">
        <f>_xlfn.XLOOKUP(orders!D484,products!$A$1:$A$49,products!$D$1:$D$49,0)</f>
        <v>2.5</v>
      </c>
      <c r="L484" s="8">
        <f>_xlfn.XLOOKUP(orders!D484,products!$A$1:$A$49,products!$E$1:$E$49,"",0)</f>
        <v>27.945</v>
      </c>
      <c r="M484" s="10">
        <f>(orders!E484*orders!L484)</f>
        <v>139.72499999999999</v>
      </c>
      <c r="N484" t="str">
        <f t="shared" si="14"/>
        <v>Excelsa</v>
      </c>
      <c r="O484" t="str">
        <f t="shared" si="15"/>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t="str">
        <f>_xlfn.XLOOKUP(C485,customers!$A$1:$A$1001,customers!$G$1:$G$1001,,0)</f>
        <v>United States</v>
      </c>
      <c r="I485" t="str">
        <f>IF(_xlfn.XLOOKUP(orders!D485,products!$A$1:$A$49,products!$B$1:$B$49,,0)=0,"",_xlfn.XLOOKUP(orders!D485,products!$A$1:$A$49,products!$B$1:$B$49,,0))</f>
        <v>Lib</v>
      </c>
      <c r="J485" t="str">
        <f>_xlfn.XLOOKUP(D485,products!$A$1:$A$49,products!$C$1:$C$49,,0)</f>
        <v>D</v>
      </c>
      <c r="K485" s="6">
        <f>_xlfn.XLOOKUP(orders!D485,products!$A$1:$A$49,products!$D$1:$D$49,0)</f>
        <v>2.5</v>
      </c>
      <c r="L485" s="8">
        <f>_xlfn.XLOOKUP(orders!D485,products!$A$1:$A$49,products!$E$1:$E$49,"",0)</f>
        <v>29.784999999999997</v>
      </c>
      <c r="M485" s="10">
        <f>(orders!E485*orders!L485)</f>
        <v>59.569999999999993</v>
      </c>
      <c r="N485" t="str">
        <f t="shared" si="14"/>
        <v>Liberca</v>
      </c>
      <c r="O485" t="str">
        <f t="shared" si="15"/>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t="str">
        <f>_xlfn.XLOOKUP(C486,customers!$A$1:$A$1001,customers!$G$1:$G$1001,,0)</f>
        <v>United States</v>
      </c>
      <c r="I486" t="str">
        <f>IF(_xlfn.XLOOKUP(orders!D486,products!$A$1:$A$49,products!$B$1:$B$49,,0)=0,"",_xlfn.XLOOKUP(orders!D486,products!$A$1:$A$49,products!$B$1:$B$49,,0))</f>
        <v>Lib</v>
      </c>
      <c r="J486" t="str">
        <f>_xlfn.XLOOKUP(D486,products!$A$1:$A$49,products!$C$1:$C$49,,0)</f>
        <v>L</v>
      </c>
      <c r="K486" s="6">
        <f>_xlfn.XLOOKUP(orders!D486,products!$A$1:$A$49,products!$D$1:$D$49,0)</f>
        <v>0.5</v>
      </c>
      <c r="L486" s="8">
        <f>_xlfn.XLOOKUP(orders!D486,products!$A$1:$A$49,products!$E$1:$E$49,"",0)</f>
        <v>9.51</v>
      </c>
      <c r="M486" s="10">
        <f>(orders!E486*orders!L486)</f>
        <v>57.06</v>
      </c>
      <c r="N486" t="str">
        <f t="shared" si="14"/>
        <v>Liberca</v>
      </c>
      <c r="O486" t="str">
        <f t="shared" si="15"/>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t="str">
        <f>_xlfn.XLOOKUP(C487,customers!$A$1:$A$1001,customers!$G$1:$G$1001,,0)</f>
        <v>Ireland</v>
      </c>
      <c r="I487" t="str">
        <f>IF(_xlfn.XLOOKUP(orders!D487,products!$A$1:$A$49,products!$B$1:$B$49,,0)=0,"",_xlfn.XLOOKUP(orders!D487,products!$A$1:$A$49,products!$B$1:$B$49,,0))</f>
        <v>Rob</v>
      </c>
      <c r="J487" t="str">
        <f>_xlfn.XLOOKUP(D487,products!$A$1:$A$49,products!$C$1:$C$49,,0)</f>
        <v>L</v>
      </c>
      <c r="K487" s="6">
        <f>_xlfn.XLOOKUP(orders!D487,products!$A$1:$A$49,products!$D$1:$D$49,0)</f>
        <v>0.2</v>
      </c>
      <c r="L487" s="8">
        <f>_xlfn.XLOOKUP(orders!D487,products!$A$1:$A$49,products!$E$1:$E$49,"",0)</f>
        <v>3.5849999999999995</v>
      </c>
      <c r="M487" s="10">
        <f>(orders!E487*orders!L487)</f>
        <v>21.509999999999998</v>
      </c>
      <c r="N487" t="str">
        <f t="shared" si="14"/>
        <v>Robusta</v>
      </c>
      <c r="O487" t="str">
        <f t="shared" si="15"/>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t="str">
        <f>_xlfn.XLOOKUP(C488,customers!$A$1:$A$1001,customers!$G$1:$G$1001,,0)</f>
        <v>Ireland</v>
      </c>
      <c r="I488" t="str">
        <f>IF(_xlfn.XLOOKUP(orders!D488,products!$A$1:$A$49,products!$B$1:$B$49,,0)=0,"",_xlfn.XLOOKUP(orders!D488,products!$A$1:$A$49,products!$B$1:$B$49,,0))</f>
        <v>Lib</v>
      </c>
      <c r="J488" t="str">
        <f>_xlfn.XLOOKUP(D488,products!$A$1:$A$49,products!$C$1:$C$49,,0)</f>
        <v>M</v>
      </c>
      <c r="K488" s="6">
        <f>_xlfn.XLOOKUP(orders!D488,products!$A$1:$A$49,products!$D$1:$D$49,0)</f>
        <v>0.5</v>
      </c>
      <c r="L488" s="8">
        <f>_xlfn.XLOOKUP(orders!D488,products!$A$1:$A$49,products!$E$1:$E$49,"",0)</f>
        <v>8.73</v>
      </c>
      <c r="M488" s="10">
        <f>(orders!E488*orders!L488)</f>
        <v>52.38</v>
      </c>
      <c r="N488" t="str">
        <f t="shared" si="14"/>
        <v>Liberca</v>
      </c>
      <c r="O488" t="str">
        <f t="shared" si="15"/>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t="str">
        <f>_xlfn.XLOOKUP(C489,customers!$A$1:$A$1001,customers!$G$1:$G$1001,,0)</f>
        <v>Ireland</v>
      </c>
      <c r="I489" t="str">
        <f>IF(_xlfn.XLOOKUP(orders!D489,products!$A$1:$A$49,products!$B$1:$B$49,,0)=0,"",_xlfn.XLOOKUP(orders!D489,products!$A$1:$A$49,products!$B$1:$B$49,,0))</f>
        <v>Exc</v>
      </c>
      <c r="J489" t="str">
        <f>_xlfn.XLOOKUP(D489,products!$A$1:$A$49,products!$C$1:$C$49,,0)</f>
        <v>D</v>
      </c>
      <c r="K489" s="6">
        <f>_xlfn.XLOOKUP(orders!D489,products!$A$1:$A$49,products!$D$1:$D$49,0)</f>
        <v>1</v>
      </c>
      <c r="L489" s="8">
        <f>_xlfn.XLOOKUP(orders!D489,products!$A$1:$A$49,products!$E$1:$E$49,"",0)</f>
        <v>12.15</v>
      </c>
      <c r="M489" s="10">
        <f>(orders!E489*orders!L489)</f>
        <v>72.900000000000006</v>
      </c>
      <c r="N489" t="str">
        <f t="shared" si="14"/>
        <v>Excelsa</v>
      </c>
      <c r="O489" t="str">
        <f t="shared" si="15"/>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t="str">
        <f>_xlfn.XLOOKUP(C490,customers!$A$1:$A$1001,customers!$G$1:$G$1001,,0)</f>
        <v>Ireland</v>
      </c>
      <c r="I490" t="str">
        <f>IF(_xlfn.XLOOKUP(orders!D490,products!$A$1:$A$49,products!$B$1:$B$49,,0)=0,"",_xlfn.XLOOKUP(orders!D490,products!$A$1:$A$49,products!$B$1:$B$49,,0))</f>
        <v>Rob</v>
      </c>
      <c r="J490" t="str">
        <f>_xlfn.XLOOKUP(D490,products!$A$1:$A$49,products!$C$1:$C$49,,0)</f>
        <v>M</v>
      </c>
      <c r="K490" s="6">
        <f>_xlfn.XLOOKUP(orders!D490,products!$A$1:$A$49,products!$D$1:$D$49,0)</f>
        <v>0.2</v>
      </c>
      <c r="L490" s="8">
        <f>_xlfn.XLOOKUP(orders!D490,products!$A$1:$A$49,products!$E$1:$E$49,"",0)</f>
        <v>2.9849999999999999</v>
      </c>
      <c r="M490" s="10">
        <f>(orders!E490*orders!L490)</f>
        <v>14.924999999999999</v>
      </c>
      <c r="N490" t="str">
        <f t="shared" si="14"/>
        <v>Robusta</v>
      </c>
      <c r="O490" t="str">
        <f t="shared" si="15"/>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t="str">
        <f>_xlfn.XLOOKUP(C491,customers!$A$1:$A$1001,customers!$G$1:$G$1001,,0)</f>
        <v>United States</v>
      </c>
      <c r="I491" t="str">
        <f>IF(_xlfn.XLOOKUP(orders!D491,products!$A$1:$A$49,products!$B$1:$B$49,,0)=0,"",_xlfn.XLOOKUP(orders!D491,products!$A$1:$A$49,products!$B$1:$B$49,,0))</f>
        <v>Lib</v>
      </c>
      <c r="J491" t="str">
        <f>_xlfn.XLOOKUP(D491,products!$A$1:$A$49,products!$C$1:$C$49,,0)</f>
        <v>L</v>
      </c>
      <c r="K491" s="6">
        <f>_xlfn.XLOOKUP(orders!D491,products!$A$1:$A$49,products!$D$1:$D$49,0)</f>
        <v>1</v>
      </c>
      <c r="L491" s="8">
        <f>_xlfn.XLOOKUP(orders!D491,products!$A$1:$A$49,products!$E$1:$E$49,"",0)</f>
        <v>15.85</v>
      </c>
      <c r="M491" s="10">
        <f>(orders!E491*orders!L491)</f>
        <v>95.1</v>
      </c>
      <c r="N491" t="str">
        <f t="shared" si="14"/>
        <v>Liberca</v>
      </c>
      <c r="O491" t="str">
        <f t="shared" si="15"/>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t="str">
        <f>_xlfn.XLOOKUP(C492,customers!$A$1:$A$1001,customers!$G$1:$G$1001,,0)</f>
        <v>United States</v>
      </c>
      <c r="I492" t="str">
        <f>IF(_xlfn.XLOOKUP(orders!D492,products!$A$1:$A$49,products!$B$1:$B$49,,0)=0,"",_xlfn.XLOOKUP(orders!D492,products!$A$1:$A$49,products!$B$1:$B$49,,0))</f>
        <v>Lib</v>
      </c>
      <c r="J492" t="str">
        <f>_xlfn.XLOOKUP(D492,products!$A$1:$A$49,products!$C$1:$C$49,,0)</f>
        <v>D</v>
      </c>
      <c r="K492" s="6">
        <f>_xlfn.XLOOKUP(orders!D492,products!$A$1:$A$49,products!$D$1:$D$49,0)</f>
        <v>0.5</v>
      </c>
      <c r="L492" s="8">
        <f>_xlfn.XLOOKUP(orders!D492,products!$A$1:$A$49,products!$E$1:$E$49,"",0)</f>
        <v>7.77</v>
      </c>
      <c r="M492" s="10">
        <f>(orders!E492*orders!L492)</f>
        <v>15.54</v>
      </c>
      <c r="N492" t="str">
        <f t="shared" si="14"/>
        <v>Liberca</v>
      </c>
      <c r="O492" t="str">
        <f t="shared" si="15"/>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t="str">
        <f>_xlfn.XLOOKUP(C493,customers!$A$1:$A$1001,customers!$G$1:$G$1001,,0)</f>
        <v>United States</v>
      </c>
      <c r="I493" t="str">
        <f>IF(_xlfn.XLOOKUP(orders!D493,products!$A$1:$A$49,products!$B$1:$B$49,,0)=0,"",_xlfn.XLOOKUP(orders!D493,products!$A$1:$A$49,products!$B$1:$B$49,,0))</f>
        <v>Lib</v>
      </c>
      <c r="J493" t="str">
        <f>_xlfn.XLOOKUP(D493,products!$A$1:$A$49,products!$C$1:$C$49,,0)</f>
        <v>D</v>
      </c>
      <c r="K493" s="6">
        <f>_xlfn.XLOOKUP(orders!D493,products!$A$1:$A$49,products!$D$1:$D$49,0)</f>
        <v>0.2</v>
      </c>
      <c r="L493" s="8">
        <f>_xlfn.XLOOKUP(orders!D493,products!$A$1:$A$49,products!$E$1:$E$49,"",0)</f>
        <v>3.8849999999999998</v>
      </c>
      <c r="M493" s="10">
        <f>(orders!E493*orders!L493)</f>
        <v>23.31</v>
      </c>
      <c r="N493" t="str">
        <f t="shared" si="14"/>
        <v>Liberca</v>
      </c>
      <c r="O493" t="str">
        <f t="shared" si="15"/>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t="str">
        <f>_xlfn.XLOOKUP(C494,customers!$A$1:$A$1001,customers!$G$1:$G$1001,,0)</f>
        <v>United States</v>
      </c>
      <c r="I494" t="str">
        <f>IF(_xlfn.XLOOKUP(orders!D494,products!$A$1:$A$49,products!$B$1:$B$49,,0)=0,"",_xlfn.XLOOKUP(orders!D494,products!$A$1:$A$49,products!$B$1:$B$49,,0))</f>
        <v>Exc</v>
      </c>
      <c r="J494" t="str">
        <f>_xlfn.XLOOKUP(D494,products!$A$1:$A$49,products!$C$1:$C$49,,0)</f>
        <v>M</v>
      </c>
      <c r="K494" s="6">
        <f>_xlfn.XLOOKUP(orders!D494,products!$A$1:$A$49,products!$D$1:$D$49,0)</f>
        <v>0.2</v>
      </c>
      <c r="L494" s="8">
        <f>_xlfn.XLOOKUP(orders!D494,products!$A$1:$A$49,products!$E$1:$E$49,"",0)</f>
        <v>4.125</v>
      </c>
      <c r="M494" s="10">
        <f>(orders!E494*orders!L494)</f>
        <v>4.125</v>
      </c>
      <c r="N494" t="str">
        <f t="shared" si="14"/>
        <v>Excelsa</v>
      </c>
      <c r="O494" t="str">
        <f t="shared" si="15"/>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t="str">
        <f>_xlfn.XLOOKUP(C495,customers!$A$1:$A$1001,customers!$G$1:$G$1001,,0)</f>
        <v>United Kingdom</v>
      </c>
      <c r="I495" t="str">
        <f>IF(_xlfn.XLOOKUP(orders!D495,products!$A$1:$A$49,products!$B$1:$B$49,,0)=0,"",_xlfn.XLOOKUP(orders!D495,products!$A$1:$A$49,products!$B$1:$B$49,,0))</f>
        <v>Rob</v>
      </c>
      <c r="J495" t="str">
        <f>_xlfn.XLOOKUP(D495,products!$A$1:$A$49,products!$C$1:$C$49,,0)</f>
        <v>M</v>
      </c>
      <c r="K495" s="6">
        <f>_xlfn.XLOOKUP(orders!D495,products!$A$1:$A$49,products!$D$1:$D$49,0)</f>
        <v>0.5</v>
      </c>
      <c r="L495" s="8">
        <f>_xlfn.XLOOKUP(orders!D495,products!$A$1:$A$49,products!$E$1:$E$49,"",0)</f>
        <v>5.97</v>
      </c>
      <c r="M495" s="10">
        <f>(orders!E495*orders!L495)</f>
        <v>35.82</v>
      </c>
      <c r="N495" t="str">
        <f t="shared" si="14"/>
        <v>Robusta</v>
      </c>
      <c r="O495" t="str">
        <f t="shared" si="15"/>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t="str">
        <f>_xlfn.XLOOKUP(C496,customers!$A$1:$A$1001,customers!$G$1:$G$1001,,0)</f>
        <v>United States</v>
      </c>
      <c r="I496" t="str">
        <f>IF(_xlfn.XLOOKUP(orders!D496,products!$A$1:$A$49,products!$B$1:$B$49,,0)=0,"",_xlfn.XLOOKUP(orders!D496,products!$A$1:$A$49,products!$B$1:$B$49,,0))</f>
        <v>Lib</v>
      </c>
      <c r="J496" t="str">
        <f>_xlfn.XLOOKUP(D496,products!$A$1:$A$49,products!$C$1:$C$49,,0)</f>
        <v>L</v>
      </c>
      <c r="K496" s="6">
        <f>_xlfn.XLOOKUP(orders!D496,products!$A$1:$A$49,products!$D$1:$D$49,0)</f>
        <v>1</v>
      </c>
      <c r="L496" s="8">
        <f>_xlfn.XLOOKUP(orders!D496,products!$A$1:$A$49,products!$E$1:$E$49,"",0)</f>
        <v>15.85</v>
      </c>
      <c r="M496" s="10">
        <f>(orders!E496*orders!L496)</f>
        <v>31.7</v>
      </c>
      <c r="N496" t="str">
        <f t="shared" si="14"/>
        <v>Liberca</v>
      </c>
      <c r="O496" t="str">
        <f t="shared" si="15"/>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t="str">
        <f>_xlfn.XLOOKUP(C497,customers!$A$1:$A$1001,customers!$G$1:$G$1001,,0)</f>
        <v>United States</v>
      </c>
      <c r="I497" t="str">
        <f>IF(_xlfn.XLOOKUP(orders!D497,products!$A$1:$A$49,products!$B$1:$B$49,,0)=0,"",_xlfn.XLOOKUP(orders!D497,products!$A$1:$A$49,products!$B$1:$B$49,,0))</f>
        <v>Lib</v>
      </c>
      <c r="J497" t="str">
        <f>_xlfn.XLOOKUP(D497,products!$A$1:$A$49,products!$C$1:$C$49,,0)</f>
        <v>L</v>
      </c>
      <c r="K497" s="6">
        <f>_xlfn.XLOOKUP(orders!D497,products!$A$1:$A$49,products!$D$1:$D$49,0)</f>
        <v>1</v>
      </c>
      <c r="L497" s="8">
        <f>_xlfn.XLOOKUP(orders!D497,products!$A$1:$A$49,products!$E$1:$E$49,"",0)</f>
        <v>15.85</v>
      </c>
      <c r="M497" s="10">
        <f>(orders!E497*orders!L497)</f>
        <v>79.25</v>
      </c>
      <c r="N497" t="str">
        <f t="shared" si="14"/>
        <v>Liberca</v>
      </c>
      <c r="O497" t="str">
        <f t="shared" si="15"/>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t="str">
        <f>_xlfn.XLOOKUP(C498,customers!$A$1:$A$1001,customers!$G$1:$G$1001,,0)</f>
        <v>United States</v>
      </c>
      <c r="I498" t="str">
        <f>IF(_xlfn.XLOOKUP(orders!D498,products!$A$1:$A$49,products!$B$1:$B$49,,0)=0,"",_xlfn.XLOOKUP(orders!D498,products!$A$1:$A$49,products!$B$1:$B$49,,0))</f>
        <v>Exc</v>
      </c>
      <c r="J498" t="str">
        <f>_xlfn.XLOOKUP(D498,products!$A$1:$A$49,products!$C$1:$C$49,,0)</f>
        <v>D</v>
      </c>
      <c r="K498" s="6">
        <f>_xlfn.XLOOKUP(orders!D498,products!$A$1:$A$49,products!$D$1:$D$49,0)</f>
        <v>0.2</v>
      </c>
      <c r="L498" s="8">
        <f>_xlfn.XLOOKUP(orders!D498,products!$A$1:$A$49,products!$E$1:$E$49,"",0)</f>
        <v>3.645</v>
      </c>
      <c r="M498" s="10">
        <f>(orders!E498*orders!L498)</f>
        <v>10.935</v>
      </c>
      <c r="N498" t="str">
        <f t="shared" si="14"/>
        <v>Excelsa</v>
      </c>
      <c r="O498" t="str">
        <f t="shared" si="15"/>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t="str">
        <f>_xlfn.XLOOKUP(C499,customers!$A$1:$A$1001,customers!$G$1:$G$1001,,0)</f>
        <v>Ireland</v>
      </c>
      <c r="I499" t="str">
        <f>IF(_xlfn.XLOOKUP(orders!D499,products!$A$1:$A$49,products!$B$1:$B$49,,0)=0,"",_xlfn.XLOOKUP(orders!D499,products!$A$1:$A$49,products!$B$1:$B$49,,0))</f>
        <v>Ara</v>
      </c>
      <c r="J499" t="str">
        <f>_xlfn.XLOOKUP(D499,products!$A$1:$A$49,products!$C$1:$C$49,,0)</f>
        <v>D</v>
      </c>
      <c r="K499" s="6">
        <f>_xlfn.XLOOKUP(orders!D499,products!$A$1:$A$49,products!$D$1:$D$49,0)</f>
        <v>1</v>
      </c>
      <c r="L499" s="8">
        <f>_xlfn.XLOOKUP(orders!D499,products!$A$1:$A$49,products!$E$1:$E$49,"",0)</f>
        <v>9.9499999999999993</v>
      </c>
      <c r="M499" s="10">
        <f>(orders!E499*orders!L499)</f>
        <v>39.799999999999997</v>
      </c>
      <c r="N499" t="str">
        <f t="shared" si="14"/>
        <v>Arabica</v>
      </c>
      <c r="O499" t="str">
        <f t="shared" si="15"/>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t="str">
        <f>_xlfn.XLOOKUP(C500,customers!$A$1:$A$1001,customers!$G$1:$G$1001,,0)</f>
        <v>Ireland</v>
      </c>
      <c r="I500" t="str">
        <f>IF(_xlfn.XLOOKUP(orders!D500,products!$A$1:$A$49,products!$B$1:$B$49,,0)=0,"",_xlfn.XLOOKUP(orders!D500,products!$A$1:$A$49,products!$B$1:$B$49,,0))</f>
        <v>Rob</v>
      </c>
      <c r="J500" t="str">
        <f>_xlfn.XLOOKUP(D500,products!$A$1:$A$49,products!$C$1:$C$49,,0)</f>
        <v>M</v>
      </c>
      <c r="K500" s="6">
        <f>_xlfn.XLOOKUP(orders!D500,products!$A$1:$A$49,products!$D$1:$D$49,0)</f>
        <v>1</v>
      </c>
      <c r="L500" s="8">
        <f>_xlfn.XLOOKUP(orders!D500,products!$A$1:$A$49,products!$E$1:$E$49,"",0)</f>
        <v>9.9499999999999993</v>
      </c>
      <c r="M500" s="10">
        <f>(orders!E500*orders!L500)</f>
        <v>49.75</v>
      </c>
      <c r="N500" t="str">
        <f t="shared" si="14"/>
        <v>Robusta</v>
      </c>
      <c r="O500" t="str">
        <f t="shared" si="15"/>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t="str">
        <f>_xlfn.XLOOKUP(C501,customers!$A$1:$A$1001,customers!$G$1:$G$1001,,0)</f>
        <v>Ireland</v>
      </c>
      <c r="I501" t="str">
        <f>IF(_xlfn.XLOOKUP(orders!D501,products!$A$1:$A$49,products!$B$1:$B$49,,0)=0,"",_xlfn.XLOOKUP(orders!D501,products!$A$1:$A$49,products!$B$1:$B$49,,0))</f>
        <v>Rob</v>
      </c>
      <c r="J501" t="str">
        <f>_xlfn.XLOOKUP(D501,products!$A$1:$A$49,products!$C$1:$C$49,,0)</f>
        <v>D</v>
      </c>
      <c r="K501" s="6">
        <f>_xlfn.XLOOKUP(orders!D501,products!$A$1:$A$49,products!$D$1:$D$49,0)</f>
        <v>0.2</v>
      </c>
      <c r="L501" s="8">
        <f>_xlfn.XLOOKUP(orders!D501,products!$A$1:$A$49,products!$E$1:$E$49,"",0)</f>
        <v>2.6849999999999996</v>
      </c>
      <c r="M501" s="10">
        <f>(orders!E501*orders!L501)</f>
        <v>8.0549999999999997</v>
      </c>
      <c r="N501" t="str">
        <f t="shared" si="14"/>
        <v>Robusta</v>
      </c>
      <c r="O501" t="str">
        <f t="shared" si="15"/>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t="str">
        <f>_xlfn.XLOOKUP(C502,customers!$A$1:$A$1001,customers!$G$1:$G$1001,,0)</f>
        <v>United States</v>
      </c>
      <c r="I502" t="str">
        <f>IF(_xlfn.XLOOKUP(orders!D502,products!$A$1:$A$49,products!$B$1:$B$49,,0)=0,"",_xlfn.XLOOKUP(orders!D502,products!$A$1:$A$49,products!$B$1:$B$49,,0))</f>
        <v>Rob</v>
      </c>
      <c r="J502" t="str">
        <f>_xlfn.XLOOKUP(D502,products!$A$1:$A$49,products!$C$1:$C$49,,0)</f>
        <v>L</v>
      </c>
      <c r="K502" s="6">
        <f>_xlfn.XLOOKUP(orders!D502,products!$A$1:$A$49,products!$D$1:$D$49,0)</f>
        <v>1</v>
      </c>
      <c r="L502" s="8">
        <f>_xlfn.XLOOKUP(orders!D502,products!$A$1:$A$49,products!$E$1:$E$49,"",0)</f>
        <v>11.95</v>
      </c>
      <c r="M502" s="10">
        <f>(orders!E502*orders!L502)</f>
        <v>47.8</v>
      </c>
      <c r="N502" t="str">
        <f t="shared" si="14"/>
        <v>Robusta</v>
      </c>
      <c r="O502" t="str">
        <f t="shared" si="15"/>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t="str">
        <f>_xlfn.XLOOKUP(C503,customers!$A$1:$A$1001,customers!$G$1:$G$1001,,0)</f>
        <v>United Kingdom</v>
      </c>
      <c r="I503" t="str">
        <f>IF(_xlfn.XLOOKUP(orders!D503,products!$A$1:$A$49,products!$B$1:$B$49,,0)=0,"",_xlfn.XLOOKUP(orders!D503,products!$A$1:$A$49,products!$B$1:$B$49,,0))</f>
        <v>Rob</v>
      </c>
      <c r="J503" t="str">
        <f>_xlfn.XLOOKUP(D503,products!$A$1:$A$49,products!$C$1:$C$49,,0)</f>
        <v>M</v>
      </c>
      <c r="K503" s="6">
        <f>_xlfn.XLOOKUP(orders!D503,products!$A$1:$A$49,products!$D$1:$D$49,0)</f>
        <v>0.2</v>
      </c>
      <c r="L503" s="8">
        <f>_xlfn.XLOOKUP(orders!D503,products!$A$1:$A$49,products!$E$1:$E$49,"",0)</f>
        <v>2.9849999999999999</v>
      </c>
      <c r="M503" s="10">
        <f>(orders!E503*orders!L503)</f>
        <v>11.94</v>
      </c>
      <c r="N503" t="str">
        <f t="shared" si="14"/>
        <v>Robusta</v>
      </c>
      <c r="O503" t="str">
        <f t="shared" si="15"/>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t="str">
        <f>_xlfn.XLOOKUP(C504,customers!$A$1:$A$1001,customers!$G$1:$G$1001,,0)</f>
        <v>United Kingdom</v>
      </c>
      <c r="I504" t="str">
        <f>IF(_xlfn.XLOOKUP(orders!D504,products!$A$1:$A$49,products!$B$1:$B$49,,0)=0,"",_xlfn.XLOOKUP(orders!D504,products!$A$1:$A$49,products!$B$1:$B$49,,0))</f>
        <v>Exc</v>
      </c>
      <c r="J504" t="str">
        <f>_xlfn.XLOOKUP(D504,products!$A$1:$A$49,products!$C$1:$C$49,,0)</f>
        <v>M</v>
      </c>
      <c r="K504" s="6">
        <f>_xlfn.XLOOKUP(orders!D504,products!$A$1:$A$49,products!$D$1:$D$49,0)</f>
        <v>0.2</v>
      </c>
      <c r="L504" s="8">
        <f>_xlfn.XLOOKUP(orders!D504,products!$A$1:$A$49,products!$E$1:$E$49,"",0)</f>
        <v>4.125</v>
      </c>
      <c r="M504" s="10">
        <f>(orders!E504*orders!L504)</f>
        <v>16.5</v>
      </c>
      <c r="N504" t="str">
        <f t="shared" si="14"/>
        <v>Excelsa</v>
      </c>
      <c r="O504" t="str">
        <f t="shared" si="15"/>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t="str">
        <f>_xlfn.XLOOKUP(C505,customers!$A$1:$A$1001,customers!$G$1:$G$1001,,0)</f>
        <v>United Kingdom</v>
      </c>
      <c r="I505" t="str">
        <f>IF(_xlfn.XLOOKUP(orders!D505,products!$A$1:$A$49,products!$B$1:$B$49,,0)=0,"",_xlfn.XLOOKUP(orders!D505,products!$A$1:$A$49,products!$B$1:$B$49,,0))</f>
        <v>Lib</v>
      </c>
      <c r="J505" t="str">
        <f>_xlfn.XLOOKUP(D505,products!$A$1:$A$49,products!$C$1:$C$49,,0)</f>
        <v>D</v>
      </c>
      <c r="K505" s="6">
        <f>_xlfn.XLOOKUP(orders!D505,products!$A$1:$A$49,products!$D$1:$D$49,0)</f>
        <v>1</v>
      </c>
      <c r="L505" s="8">
        <f>_xlfn.XLOOKUP(orders!D505,products!$A$1:$A$49,products!$E$1:$E$49,"",0)</f>
        <v>12.95</v>
      </c>
      <c r="M505" s="10">
        <f>(orders!E505*orders!L505)</f>
        <v>51.8</v>
      </c>
      <c r="N505" t="str">
        <f t="shared" si="14"/>
        <v>Liberca</v>
      </c>
      <c r="O505" t="str">
        <f t="shared" si="15"/>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t="str">
        <f>_xlfn.XLOOKUP(C506,customers!$A$1:$A$1001,customers!$G$1:$G$1001,,0)</f>
        <v>United Kingdom</v>
      </c>
      <c r="I506" t="str">
        <f>IF(_xlfn.XLOOKUP(orders!D506,products!$A$1:$A$49,products!$B$1:$B$49,,0)=0,"",_xlfn.XLOOKUP(orders!D506,products!$A$1:$A$49,products!$B$1:$B$49,,0))</f>
        <v>Lib</v>
      </c>
      <c r="J506" t="str">
        <f>_xlfn.XLOOKUP(D506,products!$A$1:$A$49,products!$C$1:$C$49,,0)</f>
        <v>L</v>
      </c>
      <c r="K506" s="6">
        <f>_xlfn.XLOOKUP(orders!D506,products!$A$1:$A$49,products!$D$1:$D$49,0)</f>
        <v>0.2</v>
      </c>
      <c r="L506" s="8">
        <f>_xlfn.XLOOKUP(orders!D506,products!$A$1:$A$49,products!$E$1:$E$49,"",0)</f>
        <v>4.7549999999999999</v>
      </c>
      <c r="M506" s="10">
        <f>(orders!E506*orders!L506)</f>
        <v>14.265000000000001</v>
      </c>
      <c r="N506" t="str">
        <f t="shared" si="14"/>
        <v>Liberca</v>
      </c>
      <c r="O506" t="str">
        <f t="shared" si="15"/>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t="str">
        <f>_xlfn.XLOOKUP(C507,customers!$A$1:$A$1001,customers!$G$1:$G$1001,,0)</f>
        <v>United States</v>
      </c>
      <c r="I507" t="str">
        <f>IF(_xlfn.XLOOKUP(orders!D507,products!$A$1:$A$49,products!$B$1:$B$49,,0)=0,"",_xlfn.XLOOKUP(orders!D507,products!$A$1:$A$49,products!$B$1:$B$49,,0))</f>
        <v>Lib</v>
      </c>
      <c r="J507" t="str">
        <f>_xlfn.XLOOKUP(D507,products!$A$1:$A$49,products!$C$1:$C$49,,0)</f>
        <v>M</v>
      </c>
      <c r="K507" s="6">
        <f>_xlfn.XLOOKUP(orders!D507,products!$A$1:$A$49,products!$D$1:$D$49,0)</f>
        <v>0.2</v>
      </c>
      <c r="L507" s="8">
        <f>_xlfn.XLOOKUP(orders!D507,products!$A$1:$A$49,products!$E$1:$E$49,"",0)</f>
        <v>4.3650000000000002</v>
      </c>
      <c r="M507" s="10">
        <f>(orders!E507*orders!L507)</f>
        <v>26.19</v>
      </c>
      <c r="N507" t="str">
        <f t="shared" si="14"/>
        <v>Liberca</v>
      </c>
      <c r="O507" t="str">
        <f t="shared" si="15"/>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t="str">
        <f>_xlfn.XLOOKUP(C508,customers!$A$1:$A$1001,customers!$G$1:$G$1001,,0)</f>
        <v>United States</v>
      </c>
      <c r="I508" t="str">
        <f>IF(_xlfn.XLOOKUP(orders!D508,products!$A$1:$A$49,products!$B$1:$B$49,,0)=0,"",_xlfn.XLOOKUP(orders!D508,products!$A$1:$A$49,products!$B$1:$B$49,,0))</f>
        <v>Ara</v>
      </c>
      <c r="J508" t="str">
        <f>_xlfn.XLOOKUP(D508,products!$A$1:$A$49,products!$C$1:$C$49,,0)</f>
        <v>L</v>
      </c>
      <c r="K508" s="6">
        <f>_xlfn.XLOOKUP(orders!D508,products!$A$1:$A$49,products!$D$1:$D$49,0)</f>
        <v>1</v>
      </c>
      <c r="L508" s="8">
        <f>_xlfn.XLOOKUP(orders!D508,products!$A$1:$A$49,products!$E$1:$E$49,"",0)</f>
        <v>12.95</v>
      </c>
      <c r="M508" s="10">
        <f>(orders!E508*orders!L508)</f>
        <v>25.9</v>
      </c>
      <c r="N508" t="str">
        <f t="shared" si="14"/>
        <v>Arabica</v>
      </c>
      <c r="O508" t="str">
        <f t="shared" si="15"/>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t="str">
        <f>_xlfn.XLOOKUP(C509,customers!$A$1:$A$1001,customers!$G$1:$G$1001,,0)</f>
        <v>United States</v>
      </c>
      <c r="I509" t="str">
        <f>IF(_xlfn.XLOOKUP(orders!D509,products!$A$1:$A$49,products!$B$1:$B$49,,0)=0,"",_xlfn.XLOOKUP(orders!D509,products!$A$1:$A$49,products!$B$1:$B$49,,0))</f>
        <v>Ara</v>
      </c>
      <c r="J509" t="str">
        <f>_xlfn.XLOOKUP(D509,products!$A$1:$A$49,products!$C$1:$C$49,,0)</f>
        <v>L</v>
      </c>
      <c r="K509" s="6">
        <f>_xlfn.XLOOKUP(orders!D509,products!$A$1:$A$49,products!$D$1:$D$49,0)</f>
        <v>2.5</v>
      </c>
      <c r="L509" s="8">
        <f>_xlfn.XLOOKUP(orders!D509,products!$A$1:$A$49,products!$E$1:$E$49,"",0)</f>
        <v>29.784999999999997</v>
      </c>
      <c r="M509" s="10">
        <f>(orders!E509*orders!L509)</f>
        <v>89.35499999999999</v>
      </c>
      <c r="N509" t="str">
        <f t="shared" si="14"/>
        <v>Arabica</v>
      </c>
      <c r="O509" t="str">
        <f t="shared" si="15"/>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t="str">
        <f>_xlfn.XLOOKUP(C510,customers!$A$1:$A$1001,customers!$G$1:$G$1001,,0)</f>
        <v>Ireland</v>
      </c>
      <c r="I510" t="str">
        <f>IF(_xlfn.XLOOKUP(orders!D510,products!$A$1:$A$49,products!$B$1:$B$49,,0)=0,"",_xlfn.XLOOKUP(orders!D510,products!$A$1:$A$49,products!$B$1:$B$49,,0))</f>
        <v>Lib</v>
      </c>
      <c r="J510" t="str">
        <f>_xlfn.XLOOKUP(D510,products!$A$1:$A$49,products!$C$1:$C$49,,0)</f>
        <v>D</v>
      </c>
      <c r="K510" s="6">
        <f>_xlfn.XLOOKUP(orders!D510,products!$A$1:$A$49,products!$D$1:$D$49,0)</f>
        <v>0.5</v>
      </c>
      <c r="L510" s="8">
        <f>_xlfn.XLOOKUP(orders!D510,products!$A$1:$A$49,products!$E$1:$E$49,"",0)</f>
        <v>7.77</v>
      </c>
      <c r="M510" s="10">
        <f>(orders!E510*orders!L510)</f>
        <v>46.62</v>
      </c>
      <c r="N510" t="str">
        <f t="shared" si="14"/>
        <v>Liberca</v>
      </c>
      <c r="O510" t="str">
        <f t="shared" si="15"/>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t="str">
        <f>_xlfn.XLOOKUP(C511,customers!$A$1:$A$1001,customers!$G$1:$G$1001,,0)</f>
        <v>Ireland</v>
      </c>
      <c r="I511" t="str">
        <f>IF(_xlfn.XLOOKUP(orders!D511,products!$A$1:$A$49,products!$B$1:$B$49,,0)=0,"",_xlfn.XLOOKUP(orders!D511,products!$A$1:$A$49,products!$B$1:$B$49,,0))</f>
        <v>Ara</v>
      </c>
      <c r="J511" t="str">
        <f>_xlfn.XLOOKUP(D511,products!$A$1:$A$49,products!$C$1:$C$49,,0)</f>
        <v>D</v>
      </c>
      <c r="K511" s="6">
        <f>_xlfn.XLOOKUP(orders!D511,products!$A$1:$A$49,products!$D$1:$D$49,0)</f>
        <v>1</v>
      </c>
      <c r="L511" s="8">
        <f>_xlfn.XLOOKUP(orders!D511,products!$A$1:$A$49,products!$E$1:$E$49,"",0)</f>
        <v>9.9499999999999993</v>
      </c>
      <c r="M511" s="10">
        <f>(orders!E511*orders!L511)</f>
        <v>29.849999999999998</v>
      </c>
      <c r="N511" t="str">
        <f t="shared" si="14"/>
        <v>Arabica</v>
      </c>
      <c r="O511" t="str">
        <f t="shared" si="15"/>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t="str">
        <f>_xlfn.XLOOKUP(C512,customers!$A$1:$A$1001,customers!$G$1:$G$1001,,0)</f>
        <v>Ireland</v>
      </c>
      <c r="I512" t="str">
        <f>IF(_xlfn.XLOOKUP(orders!D512,products!$A$1:$A$49,products!$B$1:$B$49,,0)=0,"",_xlfn.XLOOKUP(orders!D512,products!$A$1:$A$49,products!$B$1:$B$49,,0))</f>
        <v>Rob</v>
      </c>
      <c r="J512" t="str">
        <f>_xlfn.XLOOKUP(D512,products!$A$1:$A$49,products!$C$1:$C$49,,0)</f>
        <v>L</v>
      </c>
      <c r="K512" s="6">
        <f>_xlfn.XLOOKUP(orders!D512,products!$A$1:$A$49,products!$D$1:$D$49,0)</f>
        <v>0.2</v>
      </c>
      <c r="L512" s="8">
        <f>_xlfn.XLOOKUP(orders!D512,products!$A$1:$A$49,products!$E$1:$E$49,"",0)</f>
        <v>3.5849999999999995</v>
      </c>
      <c r="M512" s="10">
        <f>(orders!E512*orders!L512)</f>
        <v>10.754999999999999</v>
      </c>
      <c r="N512" t="str">
        <f t="shared" si="14"/>
        <v>Robusta</v>
      </c>
      <c r="O512" t="str">
        <f t="shared" si="15"/>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t="str">
        <f>_xlfn.XLOOKUP(C513,customers!$A$1:$A$1001,customers!$G$1:$G$1001,,0)</f>
        <v>United States</v>
      </c>
      <c r="I513" t="str">
        <f>IF(_xlfn.XLOOKUP(orders!D513,products!$A$1:$A$49,products!$B$1:$B$49,,0)=0,"",_xlfn.XLOOKUP(orders!D513,products!$A$1:$A$49,products!$B$1:$B$49,,0))</f>
        <v>Ara</v>
      </c>
      <c r="J513" t="str">
        <f>_xlfn.XLOOKUP(D513,products!$A$1:$A$49,products!$C$1:$C$49,,0)</f>
        <v>M</v>
      </c>
      <c r="K513" s="6">
        <f>_xlfn.XLOOKUP(orders!D513,products!$A$1:$A$49,products!$D$1:$D$49,0)</f>
        <v>0.2</v>
      </c>
      <c r="L513" s="8">
        <f>_xlfn.XLOOKUP(orders!D513,products!$A$1:$A$49,products!$E$1:$E$49,"",0)</f>
        <v>3.375</v>
      </c>
      <c r="M513" s="10">
        <f>(orders!E513*orders!L513)</f>
        <v>13.5</v>
      </c>
      <c r="N513" t="str">
        <f t="shared" si="14"/>
        <v>Arabica</v>
      </c>
      <c r="O513" t="str">
        <f t="shared" si="15"/>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t="str">
        <f>_xlfn.XLOOKUP(C514,customers!$A$1:$A$1001,customers!$G$1:$G$1001,,0)</f>
        <v>United States</v>
      </c>
      <c r="I514" t="str">
        <f>IF(_xlfn.XLOOKUP(orders!D514,products!$A$1:$A$49,products!$B$1:$B$49,,0)=0,"",_xlfn.XLOOKUP(orders!D514,products!$A$1:$A$49,products!$B$1:$B$49,,0))</f>
        <v>Lib</v>
      </c>
      <c r="J514" t="str">
        <f>_xlfn.XLOOKUP(D514,products!$A$1:$A$49,products!$C$1:$C$49,,0)</f>
        <v>L</v>
      </c>
      <c r="K514" s="6">
        <f>_xlfn.XLOOKUP(orders!D514,products!$A$1:$A$49,products!$D$1:$D$49,0)</f>
        <v>1</v>
      </c>
      <c r="L514" s="8">
        <f>_xlfn.XLOOKUP(orders!D514,products!$A$1:$A$49,products!$E$1:$E$49,"",0)</f>
        <v>15.85</v>
      </c>
      <c r="M514" s="10">
        <f>(orders!E514*orders!L514)</f>
        <v>47.55</v>
      </c>
      <c r="N514" t="str">
        <f t="shared" si="14"/>
        <v>Liberca</v>
      </c>
      <c r="O514" t="str">
        <f t="shared" si="15"/>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t="str">
        <f>_xlfn.XLOOKUP(C515,customers!$A$1:$A$1001,customers!$G$1:$G$1001,,0)</f>
        <v>United States</v>
      </c>
      <c r="I515" t="str">
        <f>IF(_xlfn.XLOOKUP(orders!D515,products!$A$1:$A$49,products!$B$1:$B$49,,0)=0,"",_xlfn.XLOOKUP(orders!D515,products!$A$1:$A$49,products!$B$1:$B$49,,0))</f>
        <v>Lib</v>
      </c>
      <c r="J515" t="str">
        <f>_xlfn.XLOOKUP(D515,products!$A$1:$A$49,products!$C$1:$C$49,,0)</f>
        <v>L</v>
      </c>
      <c r="K515" s="6">
        <f>_xlfn.XLOOKUP(orders!D515,products!$A$1:$A$49,products!$D$1:$D$49,0)</f>
        <v>1</v>
      </c>
      <c r="L515" s="8">
        <f>_xlfn.XLOOKUP(orders!D515,products!$A$1:$A$49,products!$E$1:$E$49,"",0)</f>
        <v>15.85</v>
      </c>
      <c r="M515" s="10">
        <f>(orders!E515*orders!L515)</f>
        <v>79.25</v>
      </c>
      <c r="N515" t="str">
        <f t="shared" ref="N515:N578" si="16">IF(I515="Rob","Robusta",IF(I515="Exc","Excelsa",IF(I515="Ara","Arabica",IF(I515="Lib","Liberca",""))))</f>
        <v>Liberca</v>
      </c>
      <c r="O515" t="str">
        <f t="shared" ref="O515:O578" si="17">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t="str">
        <f>_xlfn.XLOOKUP(C516,customers!$A$1:$A$1001,customers!$G$1:$G$1001,,0)</f>
        <v>United States</v>
      </c>
      <c r="I516" t="str">
        <f>IF(_xlfn.XLOOKUP(orders!D516,products!$A$1:$A$49,products!$B$1:$B$49,,0)=0,"",_xlfn.XLOOKUP(orders!D516,products!$A$1:$A$49,products!$B$1:$B$49,,0))</f>
        <v>Lib</v>
      </c>
      <c r="J516" t="str">
        <f>_xlfn.XLOOKUP(D516,products!$A$1:$A$49,products!$C$1:$C$49,,0)</f>
        <v>M</v>
      </c>
      <c r="K516" s="6">
        <f>_xlfn.XLOOKUP(orders!D516,products!$A$1:$A$49,products!$D$1:$D$49,0)</f>
        <v>0.2</v>
      </c>
      <c r="L516" s="8">
        <f>_xlfn.XLOOKUP(orders!D516,products!$A$1:$A$49,products!$E$1:$E$49,"",0)</f>
        <v>4.3650000000000002</v>
      </c>
      <c r="M516" s="10">
        <f>(orders!E516*orders!L516)</f>
        <v>26.19</v>
      </c>
      <c r="N516" t="str">
        <f t="shared" si="16"/>
        <v>Liberca</v>
      </c>
      <c r="O516" t="str">
        <f t="shared" si="17"/>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t="str">
        <f>_xlfn.XLOOKUP(C517,customers!$A$1:$A$1001,customers!$G$1:$G$1001,,0)</f>
        <v>United States</v>
      </c>
      <c r="I517" t="str">
        <f>IF(_xlfn.XLOOKUP(orders!D517,products!$A$1:$A$49,products!$B$1:$B$49,,0)=0,"",_xlfn.XLOOKUP(orders!D517,products!$A$1:$A$49,products!$B$1:$B$49,,0))</f>
        <v>Rob</v>
      </c>
      <c r="J517" t="str">
        <f>_xlfn.XLOOKUP(D517,products!$A$1:$A$49,products!$C$1:$C$49,,0)</f>
        <v>L</v>
      </c>
      <c r="K517" s="6">
        <f>_xlfn.XLOOKUP(orders!D517,products!$A$1:$A$49,products!$D$1:$D$49,0)</f>
        <v>0.5</v>
      </c>
      <c r="L517" s="8">
        <f>_xlfn.XLOOKUP(orders!D517,products!$A$1:$A$49,products!$E$1:$E$49,"",0)</f>
        <v>7.169999999999999</v>
      </c>
      <c r="M517" s="10">
        <f>(orders!E517*orders!L517)</f>
        <v>21.509999999999998</v>
      </c>
      <c r="N517" t="str">
        <f t="shared" si="16"/>
        <v>Robusta</v>
      </c>
      <c r="O517" t="str">
        <f t="shared" si="17"/>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t="str">
        <f>_xlfn.XLOOKUP(C518,customers!$A$1:$A$1001,customers!$G$1:$G$1001,,0)</f>
        <v>United States</v>
      </c>
      <c r="I518" t="str">
        <f>IF(_xlfn.XLOOKUP(orders!D518,products!$A$1:$A$49,products!$B$1:$B$49,,0)=0,"",_xlfn.XLOOKUP(orders!D518,products!$A$1:$A$49,products!$B$1:$B$49,,0))</f>
        <v>Rob</v>
      </c>
      <c r="J518" t="str">
        <f>_xlfn.XLOOKUP(D518,products!$A$1:$A$49,products!$C$1:$C$49,,0)</f>
        <v>D</v>
      </c>
      <c r="K518" s="6">
        <f>_xlfn.XLOOKUP(orders!D518,products!$A$1:$A$49,products!$D$1:$D$49,0)</f>
        <v>2.5</v>
      </c>
      <c r="L518" s="8">
        <f>_xlfn.XLOOKUP(orders!D518,products!$A$1:$A$49,products!$E$1:$E$49,"",0)</f>
        <v>20.584999999999997</v>
      </c>
      <c r="M518" s="10">
        <f>(orders!E518*orders!L518)</f>
        <v>102.92499999999998</v>
      </c>
      <c r="N518" t="str">
        <f t="shared" si="16"/>
        <v>Robusta</v>
      </c>
      <c r="O518" t="str">
        <f t="shared" si="17"/>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t="str">
        <f>_xlfn.XLOOKUP(C519,customers!$A$1:$A$1001,customers!$G$1:$G$1001,,0)</f>
        <v>United States</v>
      </c>
      <c r="I519" t="str">
        <f>IF(_xlfn.XLOOKUP(orders!D519,products!$A$1:$A$49,products!$B$1:$B$49,,0)=0,"",_xlfn.XLOOKUP(orders!D519,products!$A$1:$A$49,products!$B$1:$B$49,,0))</f>
        <v>Lib</v>
      </c>
      <c r="J519" t="str">
        <f>_xlfn.XLOOKUP(D519,products!$A$1:$A$49,products!$C$1:$C$49,,0)</f>
        <v>D</v>
      </c>
      <c r="K519" s="6">
        <f>_xlfn.XLOOKUP(orders!D519,products!$A$1:$A$49,products!$D$1:$D$49,0)</f>
        <v>0.2</v>
      </c>
      <c r="L519" s="8">
        <f>_xlfn.XLOOKUP(orders!D519,products!$A$1:$A$49,products!$E$1:$E$49,"",0)</f>
        <v>3.8849999999999998</v>
      </c>
      <c r="M519" s="10">
        <f>(orders!E519*orders!L519)</f>
        <v>7.77</v>
      </c>
      <c r="N519" t="str">
        <f t="shared" si="16"/>
        <v>Liberca</v>
      </c>
      <c r="O519" t="str">
        <f t="shared" si="17"/>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t="str">
        <f>_xlfn.XLOOKUP(C520,customers!$A$1:$A$1001,customers!$G$1:$G$1001,,0)</f>
        <v>United States</v>
      </c>
      <c r="I520" t="str">
        <f>IF(_xlfn.XLOOKUP(orders!D520,products!$A$1:$A$49,products!$B$1:$B$49,,0)=0,"",_xlfn.XLOOKUP(orders!D520,products!$A$1:$A$49,products!$B$1:$B$49,,0))</f>
        <v>Exc</v>
      </c>
      <c r="J520" t="str">
        <f>_xlfn.XLOOKUP(D520,products!$A$1:$A$49,products!$C$1:$C$49,,0)</f>
        <v>D</v>
      </c>
      <c r="K520" s="6">
        <f>_xlfn.XLOOKUP(orders!D520,products!$A$1:$A$49,products!$D$1:$D$49,0)</f>
        <v>2.5</v>
      </c>
      <c r="L520" s="8">
        <f>_xlfn.XLOOKUP(orders!D520,products!$A$1:$A$49,products!$E$1:$E$49,"",0)</f>
        <v>27.945</v>
      </c>
      <c r="M520" s="10">
        <f>(orders!E520*orders!L520)</f>
        <v>139.72499999999999</v>
      </c>
      <c r="N520" t="str">
        <f t="shared" si="16"/>
        <v>Excelsa</v>
      </c>
      <c r="O520" t="str">
        <f t="shared" si="17"/>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t="str">
        <f>_xlfn.XLOOKUP(C521,customers!$A$1:$A$1001,customers!$G$1:$G$1001,,0)</f>
        <v>Ireland</v>
      </c>
      <c r="I521" t="str">
        <f>IF(_xlfn.XLOOKUP(orders!D521,products!$A$1:$A$49,products!$B$1:$B$49,,0)=0,"",_xlfn.XLOOKUP(orders!D521,products!$A$1:$A$49,products!$B$1:$B$49,,0))</f>
        <v>Ara</v>
      </c>
      <c r="J521" t="str">
        <f>_xlfn.XLOOKUP(D521,products!$A$1:$A$49,products!$C$1:$C$49,,0)</f>
        <v>D</v>
      </c>
      <c r="K521" s="6">
        <f>_xlfn.XLOOKUP(orders!D521,products!$A$1:$A$49,products!$D$1:$D$49,0)</f>
        <v>0.5</v>
      </c>
      <c r="L521" s="8">
        <f>_xlfn.XLOOKUP(orders!D521,products!$A$1:$A$49,products!$E$1:$E$49,"",0)</f>
        <v>5.97</v>
      </c>
      <c r="M521" s="10">
        <f>(orders!E521*orders!L521)</f>
        <v>11.94</v>
      </c>
      <c r="N521" t="str">
        <f t="shared" si="16"/>
        <v>Arabica</v>
      </c>
      <c r="O521" t="str">
        <f t="shared" si="17"/>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t="str">
        <f>_xlfn.XLOOKUP(C522,customers!$A$1:$A$1001,customers!$G$1:$G$1001,,0)</f>
        <v>United States</v>
      </c>
      <c r="I522" t="str">
        <f>IF(_xlfn.XLOOKUP(orders!D522,products!$A$1:$A$49,products!$B$1:$B$49,,0)=0,"",_xlfn.XLOOKUP(orders!D522,products!$A$1:$A$49,products!$B$1:$B$49,,0))</f>
        <v>Lib</v>
      </c>
      <c r="J522" t="str">
        <f>_xlfn.XLOOKUP(D522,products!$A$1:$A$49,products!$C$1:$C$49,,0)</f>
        <v>D</v>
      </c>
      <c r="K522" s="6">
        <f>_xlfn.XLOOKUP(orders!D522,products!$A$1:$A$49,products!$D$1:$D$49,0)</f>
        <v>0.2</v>
      </c>
      <c r="L522" s="8">
        <f>_xlfn.XLOOKUP(orders!D522,products!$A$1:$A$49,products!$E$1:$E$49,"",0)</f>
        <v>3.8849999999999998</v>
      </c>
      <c r="M522" s="10">
        <f>(orders!E522*orders!L522)</f>
        <v>3.8849999999999998</v>
      </c>
      <c r="N522" t="str">
        <f t="shared" si="16"/>
        <v>Liberca</v>
      </c>
      <c r="O522" t="str">
        <f t="shared" si="17"/>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t="str">
        <f>_xlfn.XLOOKUP(C523,customers!$A$1:$A$1001,customers!$G$1:$G$1001,,0)</f>
        <v>United States</v>
      </c>
      <c r="I523" t="str">
        <f>IF(_xlfn.XLOOKUP(orders!D523,products!$A$1:$A$49,products!$B$1:$B$49,,0)=0,"",_xlfn.XLOOKUP(orders!D523,products!$A$1:$A$49,products!$B$1:$B$49,,0))</f>
        <v>Rob</v>
      </c>
      <c r="J523" t="str">
        <f>_xlfn.XLOOKUP(D523,products!$A$1:$A$49,products!$C$1:$C$49,,0)</f>
        <v>M</v>
      </c>
      <c r="K523" s="6">
        <f>_xlfn.XLOOKUP(orders!D523,products!$A$1:$A$49,products!$D$1:$D$49,0)</f>
        <v>1</v>
      </c>
      <c r="L523" s="8">
        <f>_xlfn.XLOOKUP(orders!D523,products!$A$1:$A$49,products!$E$1:$E$49,"",0)</f>
        <v>9.9499999999999993</v>
      </c>
      <c r="M523" s="10">
        <f>(orders!E523*orders!L523)</f>
        <v>39.799999999999997</v>
      </c>
      <c r="N523" t="str">
        <f t="shared" si="16"/>
        <v>Robusta</v>
      </c>
      <c r="O523" t="str">
        <f t="shared" si="17"/>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t="str">
        <f>_xlfn.XLOOKUP(C524,customers!$A$1:$A$1001,customers!$G$1:$G$1001,,0)</f>
        <v>United States</v>
      </c>
      <c r="I524" t="str">
        <f>IF(_xlfn.XLOOKUP(orders!D524,products!$A$1:$A$49,products!$B$1:$B$49,,0)=0,"",_xlfn.XLOOKUP(orders!D524,products!$A$1:$A$49,products!$B$1:$B$49,,0))</f>
        <v>Rob</v>
      </c>
      <c r="J524" t="str">
        <f>_xlfn.XLOOKUP(D524,products!$A$1:$A$49,products!$C$1:$C$49,,0)</f>
        <v>M</v>
      </c>
      <c r="K524" s="6">
        <f>_xlfn.XLOOKUP(orders!D524,products!$A$1:$A$49,products!$D$1:$D$49,0)</f>
        <v>0.5</v>
      </c>
      <c r="L524" s="8">
        <f>_xlfn.XLOOKUP(orders!D524,products!$A$1:$A$49,products!$E$1:$E$49,"",0)</f>
        <v>5.97</v>
      </c>
      <c r="M524" s="10">
        <f>(orders!E524*orders!L524)</f>
        <v>29.849999999999998</v>
      </c>
      <c r="N524" t="str">
        <f t="shared" si="16"/>
        <v>Robusta</v>
      </c>
      <c r="O524" t="str">
        <f t="shared" si="17"/>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t="str">
        <f>_xlfn.XLOOKUP(C525,customers!$A$1:$A$1001,customers!$G$1:$G$1001,,0)</f>
        <v>Ireland</v>
      </c>
      <c r="I525" t="str">
        <f>IF(_xlfn.XLOOKUP(orders!D525,products!$A$1:$A$49,products!$B$1:$B$49,,0)=0,"",_xlfn.XLOOKUP(orders!D525,products!$A$1:$A$49,products!$B$1:$B$49,,0))</f>
        <v>Lib</v>
      </c>
      <c r="J525" t="str">
        <f>_xlfn.XLOOKUP(D525,products!$A$1:$A$49,products!$C$1:$C$49,,0)</f>
        <v>D</v>
      </c>
      <c r="K525" s="6">
        <f>_xlfn.XLOOKUP(orders!D525,products!$A$1:$A$49,products!$D$1:$D$49,0)</f>
        <v>2.5</v>
      </c>
      <c r="L525" s="8">
        <f>_xlfn.XLOOKUP(orders!D525,products!$A$1:$A$49,products!$E$1:$E$49,"",0)</f>
        <v>29.784999999999997</v>
      </c>
      <c r="M525" s="10">
        <f>(orders!E525*orders!L525)</f>
        <v>29.784999999999997</v>
      </c>
      <c r="N525" t="str">
        <f t="shared" si="16"/>
        <v>Liberca</v>
      </c>
      <c r="O525" t="str">
        <f t="shared" si="17"/>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t="str">
        <f>_xlfn.XLOOKUP(C526,customers!$A$1:$A$1001,customers!$G$1:$G$1001,,0)</f>
        <v>United States</v>
      </c>
      <c r="I526" t="str">
        <f>IF(_xlfn.XLOOKUP(orders!D526,products!$A$1:$A$49,products!$B$1:$B$49,,0)=0,"",_xlfn.XLOOKUP(orders!D526,products!$A$1:$A$49,products!$B$1:$B$49,,0))</f>
        <v>Lib</v>
      </c>
      <c r="J526" t="str">
        <f>_xlfn.XLOOKUP(D526,products!$A$1:$A$49,products!$C$1:$C$49,,0)</f>
        <v>L</v>
      </c>
      <c r="K526" s="6">
        <f>_xlfn.XLOOKUP(orders!D526,products!$A$1:$A$49,products!$D$1:$D$49,0)</f>
        <v>2.5</v>
      </c>
      <c r="L526" s="8">
        <f>_xlfn.XLOOKUP(orders!D526,products!$A$1:$A$49,products!$E$1:$E$49,"",0)</f>
        <v>36.454999999999998</v>
      </c>
      <c r="M526" s="10">
        <f>(orders!E526*orders!L526)</f>
        <v>72.91</v>
      </c>
      <c r="N526" t="str">
        <f t="shared" si="16"/>
        <v>Liberca</v>
      </c>
      <c r="O526" t="str">
        <f t="shared" si="17"/>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t="str">
        <f>_xlfn.XLOOKUP(C527,customers!$A$1:$A$1001,customers!$G$1:$G$1001,,0)</f>
        <v>United States</v>
      </c>
      <c r="I527" t="str">
        <f>IF(_xlfn.XLOOKUP(orders!D527,products!$A$1:$A$49,products!$B$1:$B$49,,0)=0,"",_xlfn.XLOOKUP(orders!D527,products!$A$1:$A$49,products!$B$1:$B$49,,0))</f>
        <v>Rob</v>
      </c>
      <c r="J527" t="str">
        <f>_xlfn.XLOOKUP(D527,products!$A$1:$A$49,products!$C$1:$C$49,,0)</f>
        <v>D</v>
      </c>
      <c r="K527" s="6">
        <f>_xlfn.XLOOKUP(orders!D527,products!$A$1:$A$49,products!$D$1:$D$49,0)</f>
        <v>0.2</v>
      </c>
      <c r="L527" s="8">
        <f>_xlfn.XLOOKUP(orders!D527,products!$A$1:$A$49,products!$E$1:$E$49,"",0)</f>
        <v>2.6849999999999996</v>
      </c>
      <c r="M527" s="10">
        <f>(orders!E527*orders!L527)</f>
        <v>13.424999999999997</v>
      </c>
      <c r="N527" t="str">
        <f t="shared" si="16"/>
        <v>Robusta</v>
      </c>
      <c r="O527" t="str">
        <f t="shared" si="17"/>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t="str">
        <f>_xlfn.XLOOKUP(C528,customers!$A$1:$A$1001,customers!$G$1:$G$1001,,0)</f>
        <v>United States</v>
      </c>
      <c r="I528" t="str">
        <f>IF(_xlfn.XLOOKUP(orders!D528,products!$A$1:$A$49,products!$B$1:$B$49,,0)=0,"",_xlfn.XLOOKUP(orders!D528,products!$A$1:$A$49,products!$B$1:$B$49,,0))</f>
        <v>Exc</v>
      </c>
      <c r="J528" t="str">
        <f>_xlfn.XLOOKUP(D528,products!$A$1:$A$49,products!$C$1:$C$49,,0)</f>
        <v>M</v>
      </c>
      <c r="K528" s="6">
        <f>_xlfn.XLOOKUP(orders!D528,products!$A$1:$A$49,products!$D$1:$D$49,0)</f>
        <v>2.5</v>
      </c>
      <c r="L528" s="8">
        <f>_xlfn.XLOOKUP(orders!D528,products!$A$1:$A$49,products!$E$1:$E$49,"",0)</f>
        <v>31.624999999999996</v>
      </c>
      <c r="M528" s="10">
        <f>(orders!E528*orders!L528)</f>
        <v>126.49999999999999</v>
      </c>
      <c r="N528" t="str">
        <f t="shared" si="16"/>
        <v>Excelsa</v>
      </c>
      <c r="O528" t="str">
        <f t="shared" si="17"/>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t="str">
        <f>_xlfn.XLOOKUP(C529,customers!$A$1:$A$1001,customers!$G$1:$G$1001,,0)</f>
        <v>United Kingdom</v>
      </c>
      <c r="I529" t="str">
        <f>IF(_xlfn.XLOOKUP(orders!D529,products!$A$1:$A$49,products!$B$1:$B$49,,0)=0,"",_xlfn.XLOOKUP(orders!D529,products!$A$1:$A$49,products!$B$1:$B$49,,0))</f>
        <v>Exc</v>
      </c>
      <c r="J529" t="str">
        <f>_xlfn.XLOOKUP(D529,products!$A$1:$A$49,products!$C$1:$C$49,,0)</f>
        <v>M</v>
      </c>
      <c r="K529" s="6">
        <f>_xlfn.XLOOKUP(orders!D529,products!$A$1:$A$49,products!$D$1:$D$49,0)</f>
        <v>0.5</v>
      </c>
      <c r="L529" s="8">
        <f>_xlfn.XLOOKUP(orders!D529,products!$A$1:$A$49,products!$E$1:$E$49,"",0)</f>
        <v>8.25</v>
      </c>
      <c r="M529" s="10">
        <f>(orders!E529*orders!L529)</f>
        <v>41.25</v>
      </c>
      <c r="N529" t="str">
        <f t="shared" si="16"/>
        <v>Excelsa</v>
      </c>
      <c r="O529" t="str">
        <f t="shared" si="17"/>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t="str">
        <f>_xlfn.XLOOKUP(C530,customers!$A$1:$A$1001,customers!$G$1:$G$1001,,0)</f>
        <v>United States</v>
      </c>
      <c r="I530" t="str">
        <f>IF(_xlfn.XLOOKUP(orders!D530,products!$A$1:$A$49,products!$B$1:$B$49,,0)=0,"",_xlfn.XLOOKUP(orders!D530,products!$A$1:$A$49,products!$B$1:$B$49,,0))</f>
        <v>Exc</v>
      </c>
      <c r="J530" t="str">
        <f>_xlfn.XLOOKUP(D530,products!$A$1:$A$49,products!$C$1:$C$49,,0)</f>
        <v>L</v>
      </c>
      <c r="K530" s="6">
        <f>_xlfn.XLOOKUP(orders!D530,products!$A$1:$A$49,products!$D$1:$D$49,0)</f>
        <v>0.5</v>
      </c>
      <c r="L530" s="8">
        <f>_xlfn.XLOOKUP(orders!D530,products!$A$1:$A$49,products!$E$1:$E$49,"",0)</f>
        <v>8.91</v>
      </c>
      <c r="M530" s="10">
        <f>(orders!E530*orders!L530)</f>
        <v>53.46</v>
      </c>
      <c r="N530" t="str">
        <f t="shared" si="16"/>
        <v>Excelsa</v>
      </c>
      <c r="O530" t="str">
        <f t="shared" si="17"/>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t="str">
        <f>_xlfn.XLOOKUP(C531,customers!$A$1:$A$1001,customers!$G$1:$G$1001,,0)</f>
        <v>United States</v>
      </c>
      <c r="I531" t="str">
        <f>IF(_xlfn.XLOOKUP(orders!D531,products!$A$1:$A$49,products!$B$1:$B$49,,0)=0,"",_xlfn.XLOOKUP(orders!D531,products!$A$1:$A$49,products!$B$1:$B$49,,0))</f>
        <v>Rob</v>
      </c>
      <c r="J531" t="str">
        <f>_xlfn.XLOOKUP(D531,products!$A$1:$A$49,products!$C$1:$C$49,,0)</f>
        <v>M</v>
      </c>
      <c r="K531" s="6">
        <f>_xlfn.XLOOKUP(orders!D531,products!$A$1:$A$49,products!$D$1:$D$49,0)</f>
        <v>1</v>
      </c>
      <c r="L531" s="8">
        <f>_xlfn.XLOOKUP(orders!D531,products!$A$1:$A$49,products!$E$1:$E$49,"",0)</f>
        <v>9.9499999999999993</v>
      </c>
      <c r="M531" s="10">
        <f>(orders!E531*orders!L531)</f>
        <v>59.699999999999996</v>
      </c>
      <c r="N531" t="str">
        <f t="shared" si="16"/>
        <v>Robusta</v>
      </c>
      <c r="O531" t="str">
        <f t="shared" si="17"/>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t="str">
        <f>_xlfn.XLOOKUP(C532,customers!$A$1:$A$1001,customers!$G$1:$G$1001,,0)</f>
        <v>United States</v>
      </c>
      <c r="I532" t="str">
        <f>IF(_xlfn.XLOOKUP(orders!D532,products!$A$1:$A$49,products!$B$1:$B$49,,0)=0,"",_xlfn.XLOOKUP(orders!D532,products!$A$1:$A$49,products!$B$1:$B$49,,0))</f>
        <v>Rob</v>
      </c>
      <c r="J532" t="str">
        <f>_xlfn.XLOOKUP(D532,products!$A$1:$A$49,products!$C$1:$C$49,,0)</f>
        <v>M</v>
      </c>
      <c r="K532" s="6">
        <f>_xlfn.XLOOKUP(orders!D532,products!$A$1:$A$49,products!$D$1:$D$49,0)</f>
        <v>1</v>
      </c>
      <c r="L532" s="8">
        <f>_xlfn.XLOOKUP(orders!D532,products!$A$1:$A$49,products!$E$1:$E$49,"",0)</f>
        <v>9.9499999999999993</v>
      </c>
      <c r="M532" s="10">
        <f>(orders!E532*orders!L532)</f>
        <v>59.699999999999996</v>
      </c>
      <c r="N532" t="str">
        <f t="shared" si="16"/>
        <v>Robusta</v>
      </c>
      <c r="O532" t="str">
        <f t="shared" si="17"/>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t="str">
        <f>_xlfn.XLOOKUP(C533,customers!$A$1:$A$1001,customers!$G$1:$G$1001,,0)</f>
        <v>United States</v>
      </c>
      <c r="I533" t="str">
        <f>IF(_xlfn.XLOOKUP(orders!D533,products!$A$1:$A$49,products!$B$1:$B$49,,0)=0,"",_xlfn.XLOOKUP(orders!D533,products!$A$1:$A$49,products!$B$1:$B$49,,0))</f>
        <v>Rob</v>
      </c>
      <c r="J533" t="str">
        <f>_xlfn.XLOOKUP(D533,products!$A$1:$A$49,products!$C$1:$C$49,,0)</f>
        <v>D</v>
      </c>
      <c r="K533" s="6">
        <f>_xlfn.XLOOKUP(orders!D533,products!$A$1:$A$49,products!$D$1:$D$49,0)</f>
        <v>1</v>
      </c>
      <c r="L533" s="8">
        <f>_xlfn.XLOOKUP(orders!D533,products!$A$1:$A$49,products!$E$1:$E$49,"",0)</f>
        <v>8.9499999999999993</v>
      </c>
      <c r="M533" s="10">
        <f>(orders!E533*orders!L533)</f>
        <v>44.75</v>
      </c>
      <c r="N533" t="str">
        <f t="shared" si="16"/>
        <v>Robusta</v>
      </c>
      <c r="O533" t="str">
        <f t="shared" si="17"/>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t="str">
        <f>_xlfn.XLOOKUP(C534,customers!$A$1:$A$1001,customers!$G$1:$G$1001,,0)</f>
        <v>United States</v>
      </c>
      <c r="I534" t="str">
        <f>IF(_xlfn.XLOOKUP(orders!D534,products!$A$1:$A$49,products!$B$1:$B$49,,0)=0,"",_xlfn.XLOOKUP(orders!D534,products!$A$1:$A$49,products!$B$1:$B$49,,0))</f>
        <v>Exc</v>
      </c>
      <c r="J534" t="str">
        <f>_xlfn.XLOOKUP(D534,products!$A$1:$A$49,products!$C$1:$C$49,,0)</f>
        <v>M</v>
      </c>
      <c r="K534" s="6">
        <f>_xlfn.XLOOKUP(orders!D534,products!$A$1:$A$49,products!$D$1:$D$49,0)</f>
        <v>0.5</v>
      </c>
      <c r="L534" s="8">
        <f>_xlfn.XLOOKUP(orders!D534,products!$A$1:$A$49,products!$E$1:$E$49,"",0)</f>
        <v>8.25</v>
      </c>
      <c r="M534" s="10">
        <f>(orders!E534*orders!L534)</f>
        <v>16.5</v>
      </c>
      <c r="N534" t="str">
        <f t="shared" si="16"/>
        <v>Excelsa</v>
      </c>
      <c r="O534" t="str">
        <f t="shared" si="17"/>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t="str">
        <f>_xlfn.XLOOKUP(C535,customers!$A$1:$A$1001,customers!$G$1:$G$1001,,0)</f>
        <v>United States</v>
      </c>
      <c r="I535" t="str">
        <f>IF(_xlfn.XLOOKUP(orders!D535,products!$A$1:$A$49,products!$B$1:$B$49,,0)=0,"",_xlfn.XLOOKUP(orders!D535,products!$A$1:$A$49,products!$B$1:$B$49,,0))</f>
        <v>Rob</v>
      </c>
      <c r="J535" t="str">
        <f>_xlfn.XLOOKUP(D535,products!$A$1:$A$49,products!$C$1:$C$49,,0)</f>
        <v>D</v>
      </c>
      <c r="K535" s="6">
        <f>_xlfn.XLOOKUP(orders!D535,products!$A$1:$A$49,products!$D$1:$D$49,0)</f>
        <v>0.5</v>
      </c>
      <c r="L535" s="8">
        <f>_xlfn.XLOOKUP(orders!D535,products!$A$1:$A$49,products!$E$1:$E$49,"",0)</f>
        <v>5.3699999999999992</v>
      </c>
      <c r="M535" s="10">
        <f>(orders!E535*orders!L535)</f>
        <v>21.479999999999997</v>
      </c>
      <c r="N535" t="str">
        <f t="shared" si="16"/>
        <v>Robusta</v>
      </c>
      <c r="O535" t="str">
        <f t="shared" si="17"/>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t="str">
        <f>_xlfn.XLOOKUP(C536,customers!$A$1:$A$1001,customers!$G$1:$G$1001,,0)</f>
        <v>Ireland</v>
      </c>
      <c r="I536" t="str">
        <f>IF(_xlfn.XLOOKUP(orders!D536,products!$A$1:$A$49,products!$B$1:$B$49,,0)=0,"",_xlfn.XLOOKUP(orders!D536,products!$A$1:$A$49,products!$B$1:$B$49,,0))</f>
        <v>Rob</v>
      </c>
      <c r="J536" t="str">
        <f>_xlfn.XLOOKUP(D536,products!$A$1:$A$49,products!$C$1:$C$49,,0)</f>
        <v>M</v>
      </c>
      <c r="K536" s="6">
        <f>_xlfn.XLOOKUP(orders!D536,products!$A$1:$A$49,products!$D$1:$D$49,0)</f>
        <v>2.5</v>
      </c>
      <c r="L536" s="8">
        <f>_xlfn.XLOOKUP(orders!D536,products!$A$1:$A$49,products!$E$1:$E$49,"",0)</f>
        <v>22.884999999999998</v>
      </c>
      <c r="M536" s="10">
        <f>(orders!E536*orders!L536)</f>
        <v>45.769999999999996</v>
      </c>
      <c r="N536" t="str">
        <f t="shared" si="16"/>
        <v>Robusta</v>
      </c>
      <c r="O536" t="str">
        <f t="shared" si="17"/>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t="str">
        <f>_xlfn.XLOOKUP(C537,customers!$A$1:$A$1001,customers!$G$1:$G$1001,,0)</f>
        <v>Ireland</v>
      </c>
      <c r="I537" t="str">
        <f>IF(_xlfn.XLOOKUP(orders!D537,products!$A$1:$A$49,products!$B$1:$B$49,,0)=0,"",_xlfn.XLOOKUP(orders!D537,products!$A$1:$A$49,products!$B$1:$B$49,,0))</f>
        <v>Lib</v>
      </c>
      <c r="J537" t="str">
        <f>_xlfn.XLOOKUP(D537,products!$A$1:$A$49,products!$C$1:$C$49,,0)</f>
        <v>L</v>
      </c>
      <c r="K537" s="6">
        <f>_xlfn.XLOOKUP(orders!D537,products!$A$1:$A$49,products!$D$1:$D$49,0)</f>
        <v>0.2</v>
      </c>
      <c r="L537" s="8">
        <f>_xlfn.XLOOKUP(orders!D537,products!$A$1:$A$49,products!$E$1:$E$49,"",0)</f>
        <v>4.7549999999999999</v>
      </c>
      <c r="M537" s="10">
        <f>(orders!E537*orders!L537)</f>
        <v>9.51</v>
      </c>
      <c r="N537" t="str">
        <f t="shared" si="16"/>
        <v>Liberca</v>
      </c>
      <c r="O537" t="str">
        <f t="shared" si="17"/>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t="str">
        <f>_xlfn.XLOOKUP(C538,customers!$A$1:$A$1001,customers!$G$1:$G$1001,,0)</f>
        <v>Ireland</v>
      </c>
      <c r="I538" t="str">
        <f>IF(_xlfn.XLOOKUP(orders!D538,products!$A$1:$A$49,products!$B$1:$B$49,,0)=0,"",_xlfn.XLOOKUP(orders!D538,products!$A$1:$A$49,products!$B$1:$B$49,,0))</f>
        <v>Rob</v>
      </c>
      <c r="J538" t="str">
        <f>_xlfn.XLOOKUP(D538,products!$A$1:$A$49,products!$C$1:$C$49,,0)</f>
        <v>D</v>
      </c>
      <c r="K538" s="6">
        <f>_xlfn.XLOOKUP(orders!D538,products!$A$1:$A$49,products!$D$1:$D$49,0)</f>
        <v>0.2</v>
      </c>
      <c r="L538" s="8">
        <f>_xlfn.XLOOKUP(orders!D538,products!$A$1:$A$49,products!$E$1:$E$49,"",0)</f>
        <v>2.6849999999999996</v>
      </c>
      <c r="M538" s="10">
        <f>(orders!E538*orders!L538)</f>
        <v>8.0549999999999997</v>
      </c>
      <c r="N538" t="str">
        <f t="shared" si="16"/>
        <v>Robusta</v>
      </c>
      <c r="O538" t="str">
        <f t="shared" si="17"/>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t="str">
        <f>_xlfn.XLOOKUP(C539,customers!$A$1:$A$1001,customers!$G$1:$G$1001,,0)</f>
        <v>United States</v>
      </c>
      <c r="I539" t="str">
        <f>IF(_xlfn.XLOOKUP(orders!D539,products!$A$1:$A$49,products!$B$1:$B$49,,0)=0,"",_xlfn.XLOOKUP(orders!D539,products!$A$1:$A$49,products!$B$1:$B$49,,0))</f>
        <v>Exc</v>
      </c>
      <c r="J539" t="str">
        <f>_xlfn.XLOOKUP(D539,products!$A$1:$A$49,products!$C$1:$C$49,,0)</f>
        <v>D</v>
      </c>
      <c r="K539" s="6">
        <f>_xlfn.XLOOKUP(orders!D539,products!$A$1:$A$49,products!$D$1:$D$49,0)</f>
        <v>2.5</v>
      </c>
      <c r="L539" s="8">
        <f>_xlfn.XLOOKUP(orders!D539,products!$A$1:$A$49,products!$E$1:$E$49,"",0)</f>
        <v>27.945</v>
      </c>
      <c r="M539" s="10">
        <f>(orders!E539*orders!L539)</f>
        <v>111.78</v>
      </c>
      <c r="N539" t="str">
        <f t="shared" si="16"/>
        <v>Excelsa</v>
      </c>
      <c r="O539" t="str">
        <f t="shared" si="17"/>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t="str">
        <f>_xlfn.XLOOKUP(C540,customers!$A$1:$A$1001,customers!$G$1:$G$1001,,0)</f>
        <v>United States</v>
      </c>
      <c r="I540" t="str">
        <f>IF(_xlfn.XLOOKUP(orders!D540,products!$A$1:$A$49,products!$B$1:$B$49,,0)=0,"",_xlfn.XLOOKUP(orders!D540,products!$A$1:$A$49,products!$B$1:$B$49,,0))</f>
        <v>Rob</v>
      </c>
      <c r="J540" t="str">
        <f>_xlfn.XLOOKUP(D540,products!$A$1:$A$49,products!$C$1:$C$49,,0)</f>
        <v>D</v>
      </c>
      <c r="K540" s="6">
        <f>_xlfn.XLOOKUP(orders!D540,products!$A$1:$A$49,products!$D$1:$D$49,0)</f>
        <v>0.2</v>
      </c>
      <c r="L540" s="8">
        <f>_xlfn.XLOOKUP(orders!D540,products!$A$1:$A$49,products!$E$1:$E$49,"",0)</f>
        <v>2.6849999999999996</v>
      </c>
      <c r="M540" s="10">
        <f>(orders!E540*orders!L540)</f>
        <v>10.739999999999998</v>
      </c>
      <c r="N540" t="str">
        <f t="shared" si="16"/>
        <v>Robusta</v>
      </c>
      <c r="O540" t="str">
        <f t="shared" si="17"/>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t="str">
        <f>_xlfn.XLOOKUP(C541,customers!$A$1:$A$1001,customers!$G$1:$G$1001,,0)</f>
        <v>United States</v>
      </c>
      <c r="I541" t="str">
        <f>IF(_xlfn.XLOOKUP(orders!D541,products!$A$1:$A$49,products!$B$1:$B$49,,0)=0,"",_xlfn.XLOOKUP(orders!D541,products!$A$1:$A$49,products!$B$1:$B$49,,0))</f>
        <v>Rob</v>
      </c>
      <c r="J541" t="str">
        <f>_xlfn.XLOOKUP(D541,products!$A$1:$A$49,products!$C$1:$C$49,,0)</f>
        <v>D</v>
      </c>
      <c r="K541" s="6">
        <f>_xlfn.XLOOKUP(orders!D541,products!$A$1:$A$49,products!$D$1:$D$49,0)</f>
        <v>0.5</v>
      </c>
      <c r="L541" s="8">
        <f>_xlfn.XLOOKUP(orders!D541,products!$A$1:$A$49,products!$E$1:$E$49,"",0)</f>
        <v>5.3699999999999992</v>
      </c>
      <c r="M541" s="10">
        <f>(orders!E541*orders!L541)</f>
        <v>26.849999999999994</v>
      </c>
      <c r="N541" t="str">
        <f t="shared" si="16"/>
        <v>Robusta</v>
      </c>
      <c r="O541" t="str">
        <f t="shared" si="17"/>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t="str">
        <f>_xlfn.XLOOKUP(C542,customers!$A$1:$A$1001,customers!$G$1:$G$1001,,0)</f>
        <v>United States</v>
      </c>
      <c r="I542" t="str">
        <f>IF(_xlfn.XLOOKUP(orders!D542,products!$A$1:$A$49,products!$B$1:$B$49,,0)=0,"",_xlfn.XLOOKUP(orders!D542,products!$A$1:$A$49,products!$B$1:$B$49,,0))</f>
        <v>Lib</v>
      </c>
      <c r="J542" t="str">
        <f>_xlfn.XLOOKUP(D542,products!$A$1:$A$49,products!$C$1:$C$49,,0)</f>
        <v>L</v>
      </c>
      <c r="K542" s="6">
        <f>_xlfn.XLOOKUP(orders!D542,products!$A$1:$A$49,products!$D$1:$D$49,0)</f>
        <v>1</v>
      </c>
      <c r="L542" s="8">
        <f>_xlfn.XLOOKUP(orders!D542,products!$A$1:$A$49,products!$E$1:$E$49,"",0)</f>
        <v>15.85</v>
      </c>
      <c r="M542" s="10">
        <f>(orders!E542*orders!L542)</f>
        <v>63.4</v>
      </c>
      <c r="N542" t="str">
        <f t="shared" si="16"/>
        <v>Liberca</v>
      </c>
      <c r="O542" t="str">
        <f t="shared" si="17"/>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t="str">
        <f>_xlfn.XLOOKUP(C543,customers!$A$1:$A$1001,customers!$G$1:$G$1001,,0)</f>
        <v>Ireland</v>
      </c>
      <c r="I543" t="str">
        <f>IF(_xlfn.XLOOKUP(orders!D543,products!$A$1:$A$49,products!$B$1:$B$49,,0)=0,"",_xlfn.XLOOKUP(orders!D543,products!$A$1:$A$49,products!$B$1:$B$49,,0))</f>
        <v>Ara</v>
      </c>
      <c r="J543" t="str">
        <f>_xlfn.XLOOKUP(D543,products!$A$1:$A$49,products!$C$1:$C$49,,0)</f>
        <v>D</v>
      </c>
      <c r="K543" s="6">
        <f>_xlfn.XLOOKUP(orders!D543,products!$A$1:$A$49,products!$D$1:$D$49,0)</f>
        <v>2.5</v>
      </c>
      <c r="L543" s="8">
        <f>_xlfn.XLOOKUP(orders!D543,products!$A$1:$A$49,products!$E$1:$E$49,"",0)</f>
        <v>22.884999999999998</v>
      </c>
      <c r="M543" s="10">
        <f>(orders!E543*orders!L543)</f>
        <v>22.884999999999998</v>
      </c>
      <c r="N543" t="str">
        <f t="shared" si="16"/>
        <v>Arabica</v>
      </c>
      <c r="O543" t="str">
        <f t="shared" si="17"/>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t="str">
        <f>_xlfn.XLOOKUP(C544,customers!$A$1:$A$1001,customers!$G$1:$G$1001,,0)</f>
        <v>United States</v>
      </c>
      <c r="I544" t="str">
        <f>IF(_xlfn.XLOOKUP(orders!D544,products!$A$1:$A$49,products!$B$1:$B$49,,0)=0,"",_xlfn.XLOOKUP(orders!D544,products!$A$1:$A$49,products!$B$1:$B$49,,0))</f>
        <v>Ara</v>
      </c>
      <c r="J544" t="str">
        <f>_xlfn.XLOOKUP(D544,products!$A$1:$A$49,products!$C$1:$C$49,,0)</f>
        <v>M</v>
      </c>
      <c r="K544" s="6">
        <f>_xlfn.XLOOKUP(orders!D544,products!$A$1:$A$49,products!$D$1:$D$49,0)</f>
        <v>2.5</v>
      </c>
      <c r="L544" s="8">
        <f>_xlfn.XLOOKUP(orders!D544,products!$A$1:$A$49,products!$E$1:$E$49,"",0)</f>
        <v>25.874999999999996</v>
      </c>
      <c r="M544" s="10">
        <f>(orders!E544*orders!L544)</f>
        <v>103.49999999999999</v>
      </c>
      <c r="N544" t="str">
        <f t="shared" si="16"/>
        <v>Arabica</v>
      </c>
      <c r="O544" t="str">
        <f t="shared" si="17"/>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t="str">
        <f>_xlfn.XLOOKUP(C545,customers!$A$1:$A$1001,customers!$G$1:$G$1001,,0)</f>
        <v>United States</v>
      </c>
      <c r="I545" t="str">
        <f>IF(_xlfn.XLOOKUP(orders!D545,products!$A$1:$A$49,products!$B$1:$B$49,,0)=0,"",_xlfn.XLOOKUP(orders!D545,products!$A$1:$A$49,products!$B$1:$B$49,,0))</f>
        <v>Rob</v>
      </c>
      <c r="J545" t="str">
        <f>_xlfn.XLOOKUP(D545,products!$A$1:$A$49,products!$C$1:$C$49,,0)</f>
        <v>L</v>
      </c>
      <c r="K545" s="6">
        <f>_xlfn.XLOOKUP(orders!D545,products!$A$1:$A$49,products!$D$1:$D$49,0)</f>
        <v>2.5</v>
      </c>
      <c r="L545" s="8">
        <f>_xlfn.XLOOKUP(orders!D545,products!$A$1:$A$49,products!$E$1:$E$49,"",0)</f>
        <v>27.484999999999996</v>
      </c>
      <c r="M545" s="10">
        <f>(orders!E545*orders!L545)</f>
        <v>54.969999999999992</v>
      </c>
      <c r="N545" t="str">
        <f t="shared" si="16"/>
        <v>Robusta</v>
      </c>
      <c r="O545" t="str">
        <f t="shared" si="17"/>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t="str">
        <f>_xlfn.XLOOKUP(C546,customers!$A$1:$A$1001,customers!$G$1:$G$1001,,0)</f>
        <v>United States</v>
      </c>
      <c r="I546" t="str">
        <f>IF(_xlfn.XLOOKUP(orders!D546,products!$A$1:$A$49,products!$B$1:$B$49,,0)=0,"",_xlfn.XLOOKUP(orders!D546,products!$A$1:$A$49,products!$B$1:$B$49,,0))</f>
        <v>Ara</v>
      </c>
      <c r="J546" t="str">
        <f>_xlfn.XLOOKUP(D546,products!$A$1:$A$49,products!$C$1:$C$49,,0)</f>
        <v>L</v>
      </c>
      <c r="K546" s="6">
        <f>_xlfn.XLOOKUP(orders!D546,products!$A$1:$A$49,products!$D$1:$D$49,0)</f>
        <v>0.5</v>
      </c>
      <c r="L546" s="8">
        <f>_xlfn.XLOOKUP(orders!D546,products!$A$1:$A$49,products!$E$1:$E$49,"",0)</f>
        <v>7.77</v>
      </c>
      <c r="M546" s="10">
        <f>(orders!E546*orders!L546)</f>
        <v>15.54</v>
      </c>
      <c r="N546" t="str">
        <f t="shared" si="16"/>
        <v>Arabica</v>
      </c>
      <c r="O546" t="str">
        <f t="shared" si="17"/>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t="str">
        <f>_xlfn.XLOOKUP(C547,customers!$A$1:$A$1001,customers!$G$1:$G$1001,,0)</f>
        <v>United Kingdom</v>
      </c>
      <c r="I547" t="str">
        <f>IF(_xlfn.XLOOKUP(orders!D547,products!$A$1:$A$49,products!$B$1:$B$49,,0)=0,"",_xlfn.XLOOKUP(orders!D547,products!$A$1:$A$49,products!$B$1:$B$49,,0))</f>
        <v>Lib</v>
      </c>
      <c r="J547" t="str">
        <f>_xlfn.XLOOKUP(D547,products!$A$1:$A$49,products!$C$1:$C$49,,0)</f>
        <v>D</v>
      </c>
      <c r="K547" s="6">
        <f>_xlfn.XLOOKUP(orders!D547,products!$A$1:$A$49,products!$D$1:$D$49,0)</f>
        <v>0.2</v>
      </c>
      <c r="L547" s="8">
        <f>_xlfn.XLOOKUP(orders!D547,products!$A$1:$A$49,products!$E$1:$E$49,"",0)</f>
        <v>3.8849999999999998</v>
      </c>
      <c r="M547" s="10">
        <f>(orders!E547*orders!L547)</f>
        <v>15.54</v>
      </c>
      <c r="N547" t="str">
        <f t="shared" si="16"/>
        <v>Liberca</v>
      </c>
      <c r="O547" t="str">
        <f t="shared" si="17"/>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t="str">
        <f>_xlfn.XLOOKUP(C548,customers!$A$1:$A$1001,customers!$G$1:$G$1001,,0)</f>
        <v>Ireland</v>
      </c>
      <c r="I548" t="str">
        <f>IF(_xlfn.XLOOKUP(orders!D548,products!$A$1:$A$49,products!$B$1:$B$49,,0)=0,"",_xlfn.XLOOKUP(orders!D548,products!$A$1:$A$49,products!$B$1:$B$49,,0))</f>
        <v>Exc</v>
      </c>
      <c r="J548" t="str">
        <f>_xlfn.XLOOKUP(D548,products!$A$1:$A$49,products!$C$1:$C$49,,0)</f>
        <v>D</v>
      </c>
      <c r="K548" s="6">
        <f>_xlfn.XLOOKUP(orders!D548,products!$A$1:$A$49,products!$D$1:$D$49,0)</f>
        <v>2.5</v>
      </c>
      <c r="L548" s="8">
        <f>_xlfn.XLOOKUP(orders!D548,products!$A$1:$A$49,products!$E$1:$E$49,"",0)</f>
        <v>27.945</v>
      </c>
      <c r="M548" s="10">
        <f>(orders!E548*orders!L548)</f>
        <v>83.835000000000008</v>
      </c>
      <c r="N548" t="str">
        <f t="shared" si="16"/>
        <v>Excelsa</v>
      </c>
      <c r="O548" t="str">
        <f t="shared" si="17"/>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t="str">
        <f>_xlfn.XLOOKUP(C549,customers!$A$1:$A$1001,customers!$G$1:$G$1001,,0)</f>
        <v>United States</v>
      </c>
      <c r="I549" t="str">
        <f>IF(_xlfn.XLOOKUP(orders!D549,products!$A$1:$A$49,products!$B$1:$B$49,,0)=0,"",_xlfn.XLOOKUP(orders!D549,products!$A$1:$A$49,products!$B$1:$B$49,,0))</f>
        <v>Rob</v>
      </c>
      <c r="J549" t="str">
        <f>_xlfn.XLOOKUP(D549,products!$A$1:$A$49,products!$C$1:$C$49,,0)</f>
        <v>L</v>
      </c>
      <c r="K549" s="6">
        <f>_xlfn.XLOOKUP(orders!D549,products!$A$1:$A$49,products!$D$1:$D$49,0)</f>
        <v>0.2</v>
      </c>
      <c r="L549" s="8">
        <f>_xlfn.XLOOKUP(orders!D549,products!$A$1:$A$49,products!$E$1:$E$49,"",0)</f>
        <v>3.5849999999999995</v>
      </c>
      <c r="M549" s="10">
        <f>(orders!E549*orders!L549)</f>
        <v>10.754999999999999</v>
      </c>
      <c r="N549" t="str">
        <f t="shared" si="16"/>
        <v>Robusta</v>
      </c>
      <c r="O549" t="str">
        <f t="shared" si="17"/>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t="str">
        <f>_xlfn.XLOOKUP(C550,customers!$A$1:$A$1001,customers!$G$1:$G$1001,,0)</f>
        <v>United States</v>
      </c>
      <c r="I550" t="str">
        <f>IF(_xlfn.XLOOKUP(orders!D550,products!$A$1:$A$49,products!$B$1:$B$49,,0)=0,"",_xlfn.XLOOKUP(orders!D550,products!$A$1:$A$49,products!$B$1:$B$49,,0))</f>
        <v>Exc</v>
      </c>
      <c r="J550" t="str">
        <f>_xlfn.XLOOKUP(D550,products!$A$1:$A$49,products!$C$1:$C$49,,0)</f>
        <v>L</v>
      </c>
      <c r="K550" s="6">
        <f>_xlfn.XLOOKUP(orders!D550,products!$A$1:$A$49,products!$D$1:$D$49,0)</f>
        <v>0.2</v>
      </c>
      <c r="L550" s="8">
        <f>_xlfn.XLOOKUP(orders!D550,products!$A$1:$A$49,products!$E$1:$E$49,"",0)</f>
        <v>4.4550000000000001</v>
      </c>
      <c r="M550" s="10">
        <f>(orders!E550*orders!L550)</f>
        <v>13.365</v>
      </c>
      <c r="N550" t="str">
        <f t="shared" si="16"/>
        <v>Excelsa</v>
      </c>
      <c r="O550" t="str">
        <f t="shared" si="17"/>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t="str">
        <f>_xlfn.XLOOKUP(C551,customers!$A$1:$A$1001,customers!$G$1:$G$1001,,0)</f>
        <v>United States</v>
      </c>
      <c r="I551" t="str">
        <f>IF(_xlfn.XLOOKUP(orders!D551,products!$A$1:$A$49,products!$B$1:$B$49,,0)=0,"",_xlfn.XLOOKUP(orders!D551,products!$A$1:$A$49,products!$B$1:$B$49,,0))</f>
        <v>Exc</v>
      </c>
      <c r="J551" t="str">
        <f>_xlfn.XLOOKUP(D551,products!$A$1:$A$49,products!$C$1:$C$49,,0)</f>
        <v>L</v>
      </c>
      <c r="K551" s="6">
        <f>_xlfn.XLOOKUP(orders!D551,products!$A$1:$A$49,products!$D$1:$D$49,0)</f>
        <v>0.2</v>
      </c>
      <c r="L551" s="8">
        <f>_xlfn.XLOOKUP(orders!D551,products!$A$1:$A$49,products!$E$1:$E$49,"",0)</f>
        <v>4.4550000000000001</v>
      </c>
      <c r="M551" s="10">
        <f>(orders!E551*orders!L551)</f>
        <v>17.82</v>
      </c>
      <c r="N551" t="str">
        <f t="shared" si="16"/>
        <v>Excelsa</v>
      </c>
      <c r="O551" t="str">
        <f t="shared" si="17"/>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t="str">
        <f>_xlfn.XLOOKUP(C552,customers!$A$1:$A$1001,customers!$G$1:$G$1001,,0)</f>
        <v>United States</v>
      </c>
      <c r="I552" t="str">
        <f>IF(_xlfn.XLOOKUP(orders!D552,products!$A$1:$A$49,products!$B$1:$B$49,,0)=0,"",_xlfn.XLOOKUP(orders!D552,products!$A$1:$A$49,products!$B$1:$B$49,,0))</f>
        <v>Lib</v>
      </c>
      <c r="J552" t="str">
        <f>_xlfn.XLOOKUP(D552,products!$A$1:$A$49,products!$C$1:$C$49,,0)</f>
        <v>D</v>
      </c>
      <c r="K552" s="6">
        <f>_xlfn.XLOOKUP(orders!D552,products!$A$1:$A$49,products!$D$1:$D$49,0)</f>
        <v>0.2</v>
      </c>
      <c r="L552" s="8">
        <f>_xlfn.XLOOKUP(orders!D552,products!$A$1:$A$49,products!$E$1:$E$49,"",0)</f>
        <v>3.8849999999999998</v>
      </c>
      <c r="M552" s="10">
        <f>(orders!E552*orders!L552)</f>
        <v>23.31</v>
      </c>
      <c r="N552" t="str">
        <f t="shared" si="16"/>
        <v>Liberca</v>
      </c>
      <c r="O552" t="str">
        <f t="shared" si="17"/>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t="str">
        <f>_xlfn.XLOOKUP(C553,customers!$A$1:$A$1001,customers!$G$1:$G$1001,,0)</f>
        <v>United States</v>
      </c>
      <c r="I553" t="str">
        <f>IF(_xlfn.XLOOKUP(orders!D553,products!$A$1:$A$49,products!$B$1:$B$49,,0)=0,"",_xlfn.XLOOKUP(orders!D553,products!$A$1:$A$49,products!$B$1:$B$49,,0))</f>
        <v>Exc</v>
      </c>
      <c r="J553" t="str">
        <f>_xlfn.XLOOKUP(D553,products!$A$1:$A$49,products!$C$1:$C$49,,0)</f>
        <v>D</v>
      </c>
      <c r="K553" s="6">
        <f>_xlfn.XLOOKUP(orders!D553,products!$A$1:$A$49,products!$D$1:$D$49,0)</f>
        <v>0.2</v>
      </c>
      <c r="L553" s="8">
        <f>_xlfn.XLOOKUP(orders!D553,products!$A$1:$A$49,products!$E$1:$E$49,"",0)</f>
        <v>3.645</v>
      </c>
      <c r="M553" s="10">
        <f>(orders!E553*orders!L553)</f>
        <v>7.29</v>
      </c>
      <c r="N553" t="str">
        <f t="shared" si="16"/>
        <v>Excelsa</v>
      </c>
      <c r="O553" t="str">
        <f t="shared" si="17"/>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t="str">
        <f>_xlfn.XLOOKUP(C554,customers!$A$1:$A$1001,customers!$G$1:$G$1001,,0)</f>
        <v>United Kingdom</v>
      </c>
      <c r="I554" t="str">
        <f>IF(_xlfn.XLOOKUP(orders!D554,products!$A$1:$A$49,products!$B$1:$B$49,,0)=0,"",_xlfn.XLOOKUP(orders!D554,products!$A$1:$A$49,products!$B$1:$B$49,,0))</f>
        <v>Exc</v>
      </c>
      <c r="J554" t="str">
        <f>_xlfn.XLOOKUP(D554,products!$A$1:$A$49,products!$C$1:$C$49,,0)</f>
        <v>L</v>
      </c>
      <c r="K554" s="6">
        <f>_xlfn.XLOOKUP(orders!D554,products!$A$1:$A$49,products!$D$1:$D$49,0)</f>
        <v>0.2</v>
      </c>
      <c r="L554" s="8">
        <f>_xlfn.XLOOKUP(orders!D554,products!$A$1:$A$49,products!$E$1:$E$49,"",0)</f>
        <v>4.4550000000000001</v>
      </c>
      <c r="M554" s="10">
        <f>(orders!E554*orders!L554)</f>
        <v>17.82</v>
      </c>
      <c r="N554" t="str">
        <f t="shared" si="16"/>
        <v>Excelsa</v>
      </c>
      <c r="O554" t="str">
        <f t="shared" si="17"/>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t="str">
        <f>_xlfn.XLOOKUP(C555,customers!$A$1:$A$1001,customers!$G$1:$G$1001,,0)</f>
        <v>United States</v>
      </c>
      <c r="I555" t="str">
        <f>IF(_xlfn.XLOOKUP(orders!D555,products!$A$1:$A$49,products!$B$1:$B$49,,0)=0,"",_xlfn.XLOOKUP(orders!D555,products!$A$1:$A$49,products!$B$1:$B$49,,0))</f>
        <v>Exc</v>
      </c>
      <c r="J555" t="str">
        <f>_xlfn.XLOOKUP(D555,products!$A$1:$A$49,products!$C$1:$C$49,,0)</f>
        <v>M</v>
      </c>
      <c r="K555" s="6">
        <f>_xlfn.XLOOKUP(orders!D555,products!$A$1:$A$49,products!$D$1:$D$49,0)</f>
        <v>1</v>
      </c>
      <c r="L555" s="8">
        <f>_xlfn.XLOOKUP(orders!D555,products!$A$1:$A$49,products!$E$1:$E$49,"",0)</f>
        <v>13.75</v>
      </c>
      <c r="M555" s="10">
        <f>(orders!E555*orders!L555)</f>
        <v>68.75</v>
      </c>
      <c r="N555" t="str">
        <f t="shared" si="16"/>
        <v>Excelsa</v>
      </c>
      <c r="O555" t="str">
        <f t="shared" si="17"/>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t="str">
        <f>_xlfn.XLOOKUP(C556,customers!$A$1:$A$1001,customers!$G$1:$G$1001,,0)</f>
        <v>United Kingdom</v>
      </c>
      <c r="I556" t="str">
        <f>IF(_xlfn.XLOOKUP(orders!D556,products!$A$1:$A$49,products!$B$1:$B$49,,0)=0,"",_xlfn.XLOOKUP(orders!D556,products!$A$1:$A$49,products!$B$1:$B$49,,0))</f>
        <v>Rob</v>
      </c>
      <c r="J556" t="str">
        <f>_xlfn.XLOOKUP(D556,products!$A$1:$A$49,products!$C$1:$C$49,,0)</f>
        <v>L</v>
      </c>
      <c r="K556" s="6">
        <f>_xlfn.XLOOKUP(orders!D556,products!$A$1:$A$49,products!$D$1:$D$49,0)</f>
        <v>2.5</v>
      </c>
      <c r="L556" s="8">
        <f>_xlfn.XLOOKUP(orders!D556,products!$A$1:$A$49,products!$E$1:$E$49,"",0)</f>
        <v>27.484999999999996</v>
      </c>
      <c r="M556" s="10">
        <f>(orders!E556*orders!L556)</f>
        <v>54.969999999999992</v>
      </c>
      <c r="N556" t="str">
        <f t="shared" si="16"/>
        <v>Robusta</v>
      </c>
      <c r="O556" t="str">
        <f t="shared" si="17"/>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t="str">
        <f>_xlfn.XLOOKUP(C557,customers!$A$1:$A$1001,customers!$G$1:$G$1001,,0)</f>
        <v>Ireland</v>
      </c>
      <c r="I557" t="str">
        <f>IF(_xlfn.XLOOKUP(orders!D557,products!$A$1:$A$49,products!$B$1:$B$49,,0)=0,"",_xlfn.XLOOKUP(orders!D557,products!$A$1:$A$49,products!$B$1:$B$49,,0))</f>
        <v>Exc</v>
      </c>
      <c r="J557" t="str">
        <f>_xlfn.XLOOKUP(D557,products!$A$1:$A$49,products!$C$1:$C$49,,0)</f>
        <v>M</v>
      </c>
      <c r="K557" s="6">
        <f>_xlfn.XLOOKUP(orders!D557,products!$A$1:$A$49,products!$D$1:$D$49,0)</f>
        <v>1</v>
      </c>
      <c r="L557" s="8">
        <f>_xlfn.XLOOKUP(orders!D557,products!$A$1:$A$49,products!$E$1:$E$49,"",0)</f>
        <v>13.75</v>
      </c>
      <c r="M557" s="10">
        <f>(orders!E557*orders!L557)</f>
        <v>82.5</v>
      </c>
      <c r="N557" t="str">
        <f t="shared" si="16"/>
        <v>Excelsa</v>
      </c>
      <c r="O557" t="str">
        <f t="shared" si="17"/>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t="str">
        <f>_xlfn.XLOOKUP(C558,customers!$A$1:$A$1001,customers!$G$1:$G$1001,,0)</f>
        <v>United States</v>
      </c>
      <c r="I558" t="str">
        <f>IF(_xlfn.XLOOKUP(orders!D558,products!$A$1:$A$49,products!$B$1:$B$49,,0)=0,"",_xlfn.XLOOKUP(orders!D558,products!$A$1:$A$49,products!$B$1:$B$49,,0))</f>
        <v>Lib</v>
      </c>
      <c r="J558" t="str">
        <f>_xlfn.XLOOKUP(D558,products!$A$1:$A$49,products!$C$1:$C$49,,0)</f>
        <v>M</v>
      </c>
      <c r="K558" s="6">
        <f>_xlfn.XLOOKUP(orders!D558,products!$A$1:$A$49,products!$D$1:$D$49,0)</f>
        <v>0.2</v>
      </c>
      <c r="L558" s="8">
        <f>_xlfn.XLOOKUP(orders!D558,products!$A$1:$A$49,products!$E$1:$E$49,"",0)</f>
        <v>4.3650000000000002</v>
      </c>
      <c r="M558" s="10">
        <f>(orders!E558*orders!L558)</f>
        <v>8.73</v>
      </c>
      <c r="N558" t="str">
        <f t="shared" si="16"/>
        <v>Liberca</v>
      </c>
      <c r="O558" t="str">
        <f t="shared" si="17"/>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t="str">
        <f>_xlfn.XLOOKUP(C559,customers!$A$1:$A$1001,customers!$G$1:$G$1001,,0)</f>
        <v>Ireland</v>
      </c>
      <c r="I559" t="str">
        <f>IF(_xlfn.XLOOKUP(orders!D559,products!$A$1:$A$49,products!$B$1:$B$49,,0)=0,"",_xlfn.XLOOKUP(orders!D559,products!$A$1:$A$49,products!$B$1:$B$49,,0))</f>
        <v>Exc</v>
      </c>
      <c r="J559" t="str">
        <f>_xlfn.XLOOKUP(D559,products!$A$1:$A$49,products!$C$1:$C$49,,0)</f>
        <v>L</v>
      </c>
      <c r="K559" s="6">
        <f>_xlfn.XLOOKUP(orders!D559,products!$A$1:$A$49,products!$D$1:$D$49,0)</f>
        <v>1</v>
      </c>
      <c r="L559" s="8">
        <f>_xlfn.XLOOKUP(orders!D559,products!$A$1:$A$49,products!$E$1:$E$49,"",0)</f>
        <v>14.85</v>
      </c>
      <c r="M559" s="10">
        <f>(orders!E559*orders!L559)</f>
        <v>59.4</v>
      </c>
      <c r="N559" t="str">
        <f t="shared" si="16"/>
        <v>Excelsa</v>
      </c>
      <c r="O559" t="str">
        <f t="shared" si="17"/>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t="str">
        <f>_xlfn.XLOOKUP(C560,customers!$A$1:$A$1001,customers!$G$1:$G$1001,,0)</f>
        <v>United States</v>
      </c>
      <c r="I560" t="str">
        <f>IF(_xlfn.XLOOKUP(orders!D560,products!$A$1:$A$49,products!$B$1:$B$49,,0)=0,"",_xlfn.XLOOKUP(orders!D560,products!$A$1:$A$49,products!$B$1:$B$49,,0))</f>
        <v>Lib</v>
      </c>
      <c r="J560" t="str">
        <f>_xlfn.XLOOKUP(D560,products!$A$1:$A$49,products!$C$1:$C$49,,0)</f>
        <v>D</v>
      </c>
      <c r="K560" s="6">
        <f>_xlfn.XLOOKUP(orders!D560,products!$A$1:$A$49,products!$D$1:$D$49,0)</f>
        <v>0.2</v>
      </c>
      <c r="L560" s="8">
        <f>_xlfn.XLOOKUP(orders!D560,products!$A$1:$A$49,products!$E$1:$E$49,"",0)</f>
        <v>3.8849999999999998</v>
      </c>
      <c r="M560" s="10">
        <f>(orders!E560*orders!L560)</f>
        <v>15.54</v>
      </c>
      <c r="N560" t="str">
        <f t="shared" si="16"/>
        <v>Liberca</v>
      </c>
      <c r="O560" t="str">
        <f t="shared" si="17"/>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t="str">
        <f>_xlfn.XLOOKUP(C561,customers!$A$1:$A$1001,customers!$G$1:$G$1001,,0)</f>
        <v>United States</v>
      </c>
      <c r="I561" t="str">
        <f>IF(_xlfn.XLOOKUP(orders!D561,products!$A$1:$A$49,products!$B$1:$B$49,,0)=0,"",_xlfn.XLOOKUP(orders!D561,products!$A$1:$A$49,products!$B$1:$B$49,,0))</f>
        <v>Ara</v>
      </c>
      <c r="J561" t="str">
        <f>_xlfn.XLOOKUP(D561,products!$A$1:$A$49,products!$C$1:$C$49,,0)</f>
        <v>L</v>
      </c>
      <c r="K561" s="6">
        <f>_xlfn.XLOOKUP(orders!D561,products!$A$1:$A$49,products!$D$1:$D$49,0)</f>
        <v>1</v>
      </c>
      <c r="L561" s="8">
        <f>_xlfn.XLOOKUP(orders!D561,products!$A$1:$A$49,products!$E$1:$E$49,"",0)</f>
        <v>12.95</v>
      </c>
      <c r="M561" s="10">
        <f>(orders!E561*orders!L561)</f>
        <v>38.849999999999994</v>
      </c>
      <c r="N561" t="str">
        <f t="shared" si="16"/>
        <v>Arabica</v>
      </c>
      <c r="O561" t="str">
        <f t="shared" si="17"/>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t="str">
        <f>_xlfn.XLOOKUP(C562,customers!$A$1:$A$1001,customers!$G$1:$G$1001,,0)</f>
        <v>United States</v>
      </c>
      <c r="I562" t="str">
        <f>IF(_xlfn.XLOOKUP(orders!D562,products!$A$1:$A$49,products!$B$1:$B$49,,0)=0,"",_xlfn.XLOOKUP(orders!D562,products!$A$1:$A$49,products!$B$1:$B$49,,0))</f>
        <v>Exc</v>
      </c>
      <c r="J562" t="str">
        <f>_xlfn.XLOOKUP(D562,products!$A$1:$A$49,products!$C$1:$C$49,,0)</f>
        <v>M</v>
      </c>
      <c r="K562" s="6">
        <f>_xlfn.XLOOKUP(orders!D562,products!$A$1:$A$49,products!$D$1:$D$49,0)</f>
        <v>2.5</v>
      </c>
      <c r="L562" s="8">
        <f>_xlfn.XLOOKUP(orders!D562,products!$A$1:$A$49,products!$E$1:$E$49,"",0)</f>
        <v>31.624999999999996</v>
      </c>
      <c r="M562" s="10">
        <f>(orders!E562*orders!L562)</f>
        <v>189.74999999999997</v>
      </c>
      <c r="N562" t="str">
        <f t="shared" si="16"/>
        <v>Excelsa</v>
      </c>
      <c r="O562" t="str">
        <f t="shared" si="17"/>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t="str">
        <f>_xlfn.XLOOKUP(C563,customers!$A$1:$A$1001,customers!$G$1:$G$1001,,0)</f>
        <v>Ireland</v>
      </c>
      <c r="I563" t="str">
        <f>IF(_xlfn.XLOOKUP(orders!D563,products!$A$1:$A$49,products!$B$1:$B$49,,0)=0,"",_xlfn.XLOOKUP(orders!D563,products!$A$1:$A$49,products!$B$1:$B$49,,0))</f>
        <v>Ara</v>
      </c>
      <c r="J563" t="str">
        <f>_xlfn.XLOOKUP(D563,products!$A$1:$A$49,products!$C$1:$C$49,,0)</f>
        <v>D</v>
      </c>
      <c r="K563" s="6">
        <f>_xlfn.XLOOKUP(orders!D563,products!$A$1:$A$49,products!$D$1:$D$49,0)</f>
        <v>0.2</v>
      </c>
      <c r="L563" s="8">
        <f>_xlfn.XLOOKUP(orders!D563,products!$A$1:$A$49,products!$E$1:$E$49,"",0)</f>
        <v>2.9849999999999999</v>
      </c>
      <c r="M563" s="10">
        <f>(orders!E563*orders!L563)</f>
        <v>17.91</v>
      </c>
      <c r="N563" t="str">
        <f t="shared" si="16"/>
        <v>Arabica</v>
      </c>
      <c r="O563" t="str">
        <f t="shared" si="17"/>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t="str">
        <f>_xlfn.XLOOKUP(C564,customers!$A$1:$A$1001,customers!$G$1:$G$1001,,0)</f>
        <v>United Kingdom</v>
      </c>
      <c r="I564" t="str">
        <f>IF(_xlfn.XLOOKUP(orders!D564,products!$A$1:$A$49,products!$B$1:$B$49,,0)=0,"",_xlfn.XLOOKUP(orders!D564,products!$A$1:$A$49,products!$B$1:$B$49,,0))</f>
        <v>Lib</v>
      </c>
      <c r="J564" t="str">
        <f>_xlfn.XLOOKUP(D564,products!$A$1:$A$49,products!$C$1:$C$49,,0)</f>
        <v>L</v>
      </c>
      <c r="K564" s="6">
        <f>_xlfn.XLOOKUP(orders!D564,products!$A$1:$A$49,products!$D$1:$D$49,0)</f>
        <v>0.2</v>
      </c>
      <c r="L564" s="8">
        <f>_xlfn.XLOOKUP(orders!D564,products!$A$1:$A$49,products!$E$1:$E$49,"",0)</f>
        <v>4.7549999999999999</v>
      </c>
      <c r="M564" s="10">
        <f>(orders!E564*orders!L564)</f>
        <v>28.53</v>
      </c>
      <c r="N564" t="str">
        <f t="shared" si="16"/>
        <v>Liberca</v>
      </c>
      <c r="O564" t="str">
        <f t="shared" si="17"/>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t="str">
        <f>_xlfn.XLOOKUP(C565,customers!$A$1:$A$1001,customers!$G$1:$G$1001,,0)</f>
        <v>United Kingdom</v>
      </c>
      <c r="I565" t="str">
        <f>IF(_xlfn.XLOOKUP(orders!D565,products!$A$1:$A$49,products!$B$1:$B$49,,0)=0,"",_xlfn.XLOOKUP(orders!D565,products!$A$1:$A$49,products!$B$1:$B$49,,0))</f>
        <v>Exc</v>
      </c>
      <c r="J565" t="str">
        <f>_xlfn.XLOOKUP(D565,products!$A$1:$A$49,products!$C$1:$C$49,,0)</f>
        <v>M</v>
      </c>
      <c r="K565" s="6">
        <f>_xlfn.XLOOKUP(orders!D565,products!$A$1:$A$49,products!$D$1:$D$49,0)</f>
        <v>1</v>
      </c>
      <c r="L565" s="8">
        <f>_xlfn.XLOOKUP(orders!D565,products!$A$1:$A$49,products!$E$1:$E$49,"",0)</f>
        <v>13.75</v>
      </c>
      <c r="M565" s="10">
        <f>(orders!E565*orders!L565)</f>
        <v>82.5</v>
      </c>
      <c r="N565" t="str">
        <f t="shared" si="16"/>
        <v>Excelsa</v>
      </c>
      <c r="O565" t="str">
        <f t="shared" si="17"/>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t="str">
        <f>_xlfn.XLOOKUP(C566,customers!$A$1:$A$1001,customers!$G$1:$G$1001,,0)</f>
        <v>United States</v>
      </c>
      <c r="I566" t="str">
        <f>IF(_xlfn.XLOOKUP(orders!D566,products!$A$1:$A$49,products!$B$1:$B$49,,0)=0,"",_xlfn.XLOOKUP(orders!D566,products!$A$1:$A$49,products!$B$1:$B$49,,0))</f>
        <v>Rob</v>
      </c>
      <c r="J566" t="str">
        <f>_xlfn.XLOOKUP(D566,products!$A$1:$A$49,products!$C$1:$C$49,,0)</f>
        <v>L</v>
      </c>
      <c r="K566" s="6">
        <f>_xlfn.XLOOKUP(orders!D566,products!$A$1:$A$49,products!$D$1:$D$49,0)</f>
        <v>0.5</v>
      </c>
      <c r="L566" s="8">
        <f>_xlfn.XLOOKUP(orders!D566,products!$A$1:$A$49,products!$E$1:$E$49,"",0)</f>
        <v>7.169999999999999</v>
      </c>
      <c r="M566" s="10">
        <f>(orders!E566*orders!L566)</f>
        <v>14.339999999999998</v>
      </c>
      <c r="N566" t="str">
        <f t="shared" si="16"/>
        <v>Robusta</v>
      </c>
      <c r="O566" t="str">
        <f t="shared" si="17"/>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t="str">
        <f>_xlfn.XLOOKUP(C567,customers!$A$1:$A$1001,customers!$G$1:$G$1001,,0)</f>
        <v>United States</v>
      </c>
      <c r="I567" t="str">
        <f>IF(_xlfn.XLOOKUP(orders!D567,products!$A$1:$A$49,products!$B$1:$B$49,,0)=0,"",_xlfn.XLOOKUP(orders!D567,products!$A$1:$A$49,products!$B$1:$B$49,,0))</f>
        <v>Rob</v>
      </c>
      <c r="J567" t="str">
        <f>_xlfn.XLOOKUP(D567,products!$A$1:$A$49,products!$C$1:$C$49,,0)</f>
        <v>D</v>
      </c>
      <c r="K567" s="6">
        <f>_xlfn.XLOOKUP(orders!D567,products!$A$1:$A$49,products!$D$1:$D$49,0)</f>
        <v>2.5</v>
      </c>
      <c r="L567" s="8">
        <f>_xlfn.XLOOKUP(orders!D567,products!$A$1:$A$49,products!$E$1:$E$49,"",0)</f>
        <v>20.584999999999997</v>
      </c>
      <c r="M567" s="10">
        <f>(orders!E567*orders!L567)</f>
        <v>82.339999999999989</v>
      </c>
      <c r="N567" t="str">
        <f t="shared" si="16"/>
        <v>Robusta</v>
      </c>
      <c r="O567" t="str">
        <f t="shared" si="17"/>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t="str">
        <f>_xlfn.XLOOKUP(C568,customers!$A$1:$A$1001,customers!$G$1:$G$1001,,0)</f>
        <v>United States</v>
      </c>
      <c r="I568" t="str">
        <f>IF(_xlfn.XLOOKUP(orders!D568,products!$A$1:$A$49,products!$B$1:$B$49,,0)=0,"",_xlfn.XLOOKUP(orders!D568,products!$A$1:$A$49,products!$B$1:$B$49,,0))</f>
        <v>Ara</v>
      </c>
      <c r="J568" t="str">
        <f>_xlfn.XLOOKUP(D568,products!$A$1:$A$49,products!$C$1:$C$49,,0)</f>
        <v>M</v>
      </c>
      <c r="K568" s="6">
        <f>_xlfn.XLOOKUP(orders!D568,products!$A$1:$A$49,products!$D$1:$D$49,0)</f>
        <v>0.2</v>
      </c>
      <c r="L568" s="8">
        <f>_xlfn.XLOOKUP(orders!D568,products!$A$1:$A$49,products!$E$1:$E$49,"",0)</f>
        <v>3.375</v>
      </c>
      <c r="M568" s="10">
        <f>(orders!E568*orders!L568)</f>
        <v>20.25</v>
      </c>
      <c r="N568" t="str">
        <f t="shared" si="16"/>
        <v>Arabica</v>
      </c>
      <c r="O568" t="str">
        <f t="shared" si="17"/>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t="str">
        <f>_xlfn.XLOOKUP(C569,customers!$A$1:$A$1001,customers!$G$1:$G$1001,,0)</f>
        <v>Ireland</v>
      </c>
      <c r="I569" t="str">
        <f>IF(_xlfn.XLOOKUP(orders!D569,products!$A$1:$A$49,products!$B$1:$B$49,,0)=0,"",_xlfn.XLOOKUP(orders!D569,products!$A$1:$A$49,products!$B$1:$B$49,,0))</f>
        <v>Rob</v>
      </c>
      <c r="J569" t="str">
        <f>_xlfn.XLOOKUP(D569,products!$A$1:$A$49,products!$C$1:$C$49,,0)</f>
        <v>L</v>
      </c>
      <c r="K569" s="6">
        <f>_xlfn.XLOOKUP(orders!D569,products!$A$1:$A$49,products!$D$1:$D$49,0)</f>
        <v>2.5</v>
      </c>
      <c r="L569" s="8">
        <f>_xlfn.XLOOKUP(orders!D569,products!$A$1:$A$49,products!$E$1:$E$49,"",0)</f>
        <v>27.484999999999996</v>
      </c>
      <c r="M569" s="10">
        <f>(orders!E569*orders!L569)</f>
        <v>164.90999999999997</v>
      </c>
      <c r="N569" t="str">
        <f t="shared" si="16"/>
        <v>Robusta</v>
      </c>
      <c r="O569" t="str">
        <f t="shared" si="17"/>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t="str">
        <f>_xlfn.XLOOKUP(C570,customers!$A$1:$A$1001,customers!$G$1:$G$1001,,0)</f>
        <v>United States</v>
      </c>
      <c r="I570" t="str">
        <f>IF(_xlfn.XLOOKUP(orders!D570,products!$A$1:$A$49,products!$B$1:$B$49,,0)=0,"",_xlfn.XLOOKUP(orders!D570,products!$A$1:$A$49,products!$B$1:$B$49,,0))</f>
        <v>Lib</v>
      </c>
      <c r="J570" t="str">
        <f>_xlfn.XLOOKUP(D570,products!$A$1:$A$49,products!$C$1:$C$49,,0)</f>
        <v>L</v>
      </c>
      <c r="K570" s="6">
        <f>_xlfn.XLOOKUP(orders!D570,products!$A$1:$A$49,products!$D$1:$D$49,0)</f>
        <v>0.2</v>
      </c>
      <c r="L570" s="8">
        <f>_xlfn.XLOOKUP(orders!D570,products!$A$1:$A$49,products!$E$1:$E$49,"",0)</f>
        <v>4.7549999999999999</v>
      </c>
      <c r="M570" s="10">
        <f>(orders!E570*orders!L570)</f>
        <v>19.02</v>
      </c>
      <c r="N570" t="str">
        <f t="shared" si="16"/>
        <v>Liberca</v>
      </c>
      <c r="O570" t="str">
        <f t="shared" si="17"/>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t="str">
        <f>_xlfn.XLOOKUP(C571,customers!$A$1:$A$1001,customers!$G$1:$G$1001,,0)</f>
        <v>United Kingdom</v>
      </c>
      <c r="I571" t="str">
        <f>IF(_xlfn.XLOOKUP(orders!D571,products!$A$1:$A$49,products!$B$1:$B$49,,0)=0,"",_xlfn.XLOOKUP(orders!D571,products!$A$1:$A$49,products!$B$1:$B$49,,0))</f>
        <v>Ara</v>
      </c>
      <c r="J571" t="str">
        <f>_xlfn.XLOOKUP(D571,products!$A$1:$A$49,products!$C$1:$C$49,,0)</f>
        <v>D</v>
      </c>
      <c r="K571" s="6">
        <f>_xlfn.XLOOKUP(orders!D571,products!$A$1:$A$49,products!$D$1:$D$49,0)</f>
        <v>2.5</v>
      </c>
      <c r="L571" s="8">
        <f>_xlfn.XLOOKUP(orders!D571,products!$A$1:$A$49,products!$E$1:$E$49,"",0)</f>
        <v>22.884999999999998</v>
      </c>
      <c r="M571" s="10">
        <f>(orders!E571*orders!L571)</f>
        <v>137.31</v>
      </c>
      <c r="N571" t="str">
        <f t="shared" si="16"/>
        <v>Arabica</v>
      </c>
      <c r="O571" t="str">
        <f t="shared" si="17"/>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t="str">
        <f>_xlfn.XLOOKUP(C572,customers!$A$1:$A$1001,customers!$G$1:$G$1001,,0)</f>
        <v>United States</v>
      </c>
      <c r="I572" t="str">
        <f>IF(_xlfn.XLOOKUP(orders!D572,products!$A$1:$A$49,products!$B$1:$B$49,,0)=0,"",_xlfn.XLOOKUP(orders!D572,products!$A$1:$A$49,products!$B$1:$B$49,,0))</f>
        <v>Ara</v>
      </c>
      <c r="J572" t="str">
        <f>_xlfn.XLOOKUP(D572,products!$A$1:$A$49,products!$C$1:$C$49,,0)</f>
        <v>M</v>
      </c>
      <c r="K572" s="6">
        <f>_xlfn.XLOOKUP(orders!D572,products!$A$1:$A$49,products!$D$1:$D$49,0)</f>
        <v>0.5</v>
      </c>
      <c r="L572" s="8">
        <f>_xlfn.XLOOKUP(orders!D572,products!$A$1:$A$49,products!$E$1:$E$49,"",0)</f>
        <v>6.75</v>
      </c>
      <c r="M572" s="10">
        <f>(orders!E572*orders!L572)</f>
        <v>27</v>
      </c>
      <c r="N572" t="str">
        <f t="shared" si="16"/>
        <v>Arabica</v>
      </c>
      <c r="O572" t="str">
        <f t="shared" si="17"/>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t="str">
        <f>_xlfn.XLOOKUP(C573,customers!$A$1:$A$1001,customers!$G$1:$G$1001,,0)</f>
        <v>United Kingdom</v>
      </c>
      <c r="I573" t="str">
        <f>IF(_xlfn.XLOOKUP(orders!D573,products!$A$1:$A$49,products!$B$1:$B$49,,0)=0,"",_xlfn.XLOOKUP(orders!D573,products!$A$1:$A$49,products!$B$1:$B$49,,0))</f>
        <v>Exc</v>
      </c>
      <c r="J573" t="str">
        <f>_xlfn.XLOOKUP(D573,products!$A$1:$A$49,products!$C$1:$C$49,,0)</f>
        <v>L</v>
      </c>
      <c r="K573" s="6">
        <f>_xlfn.XLOOKUP(orders!D573,products!$A$1:$A$49,products!$D$1:$D$49,0)</f>
        <v>0.5</v>
      </c>
      <c r="L573" s="8">
        <f>_xlfn.XLOOKUP(orders!D573,products!$A$1:$A$49,products!$E$1:$E$49,"",0)</f>
        <v>8.91</v>
      </c>
      <c r="M573" s="10">
        <f>(orders!E573*orders!L573)</f>
        <v>35.64</v>
      </c>
      <c r="N573" t="str">
        <f t="shared" si="16"/>
        <v>Excelsa</v>
      </c>
      <c r="O573" t="str">
        <f t="shared" si="17"/>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t="str">
        <f>_xlfn.XLOOKUP(C574,customers!$A$1:$A$1001,customers!$G$1:$G$1001,,0)</f>
        <v>United States</v>
      </c>
      <c r="I574" t="str">
        <f>IF(_xlfn.XLOOKUP(orders!D574,products!$A$1:$A$49,products!$B$1:$B$49,,0)=0,"",_xlfn.XLOOKUP(orders!D574,products!$A$1:$A$49,products!$B$1:$B$49,,0))</f>
        <v>Ara</v>
      </c>
      <c r="J574" t="str">
        <f>_xlfn.XLOOKUP(D574,products!$A$1:$A$49,products!$C$1:$C$49,,0)</f>
        <v>D</v>
      </c>
      <c r="K574" s="6">
        <f>_xlfn.XLOOKUP(orders!D574,products!$A$1:$A$49,products!$D$1:$D$49,0)</f>
        <v>0.2</v>
      </c>
      <c r="L574" s="8">
        <f>_xlfn.XLOOKUP(orders!D574,products!$A$1:$A$49,products!$E$1:$E$49,"",0)</f>
        <v>2.9849999999999999</v>
      </c>
      <c r="M574" s="10">
        <f>(orders!E574*orders!L574)</f>
        <v>5.97</v>
      </c>
      <c r="N574" t="str">
        <f t="shared" si="16"/>
        <v>Arabica</v>
      </c>
      <c r="O574" t="str">
        <f t="shared" si="17"/>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t="str">
        <f>_xlfn.XLOOKUP(C575,customers!$A$1:$A$1001,customers!$G$1:$G$1001,,0)</f>
        <v>United States</v>
      </c>
      <c r="I575" t="str">
        <f>IF(_xlfn.XLOOKUP(orders!D575,products!$A$1:$A$49,products!$B$1:$B$49,,0)=0,"",_xlfn.XLOOKUP(orders!D575,products!$A$1:$A$49,products!$B$1:$B$49,,0))</f>
        <v>Ara</v>
      </c>
      <c r="J575" t="str">
        <f>_xlfn.XLOOKUP(D575,products!$A$1:$A$49,products!$C$1:$C$49,,0)</f>
        <v>M</v>
      </c>
      <c r="K575" s="6">
        <f>_xlfn.XLOOKUP(orders!D575,products!$A$1:$A$49,products!$D$1:$D$49,0)</f>
        <v>1</v>
      </c>
      <c r="L575" s="8">
        <f>_xlfn.XLOOKUP(orders!D575,products!$A$1:$A$49,products!$E$1:$E$49,"",0)</f>
        <v>11.25</v>
      </c>
      <c r="M575" s="10">
        <f>(orders!E575*orders!L575)</f>
        <v>67.5</v>
      </c>
      <c r="N575" t="str">
        <f t="shared" si="16"/>
        <v>Arabica</v>
      </c>
      <c r="O575" t="str">
        <f t="shared" si="17"/>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t="str">
        <f>_xlfn.XLOOKUP(C576,customers!$A$1:$A$1001,customers!$G$1:$G$1001,,0)</f>
        <v>United States</v>
      </c>
      <c r="I576" t="str">
        <f>IF(_xlfn.XLOOKUP(orders!D576,products!$A$1:$A$49,products!$B$1:$B$49,,0)=0,"",_xlfn.XLOOKUP(orders!D576,products!$A$1:$A$49,products!$B$1:$B$49,,0))</f>
        <v>Rob</v>
      </c>
      <c r="J576" t="str">
        <f>_xlfn.XLOOKUP(D576,products!$A$1:$A$49,products!$C$1:$C$49,,0)</f>
        <v>L</v>
      </c>
      <c r="K576" s="6">
        <f>_xlfn.XLOOKUP(orders!D576,products!$A$1:$A$49,products!$D$1:$D$49,0)</f>
        <v>0.2</v>
      </c>
      <c r="L576" s="8">
        <f>_xlfn.XLOOKUP(orders!D576,products!$A$1:$A$49,products!$E$1:$E$49,"",0)</f>
        <v>3.5849999999999995</v>
      </c>
      <c r="M576" s="10">
        <f>(orders!E576*orders!L576)</f>
        <v>21.509999999999998</v>
      </c>
      <c r="N576" t="str">
        <f t="shared" si="16"/>
        <v>Robusta</v>
      </c>
      <c r="O576" t="str">
        <f t="shared" si="17"/>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t="str">
        <f>_xlfn.XLOOKUP(C577,customers!$A$1:$A$1001,customers!$G$1:$G$1001,,0)</f>
        <v>United States</v>
      </c>
      <c r="I577" t="str">
        <f>IF(_xlfn.XLOOKUP(orders!D577,products!$A$1:$A$49,products!$B$1:$B$49,,0)=0,"",_xlfn.XLOOKUP(orders!D577,products!$A$1:$A$49,products!$B$1:$B$49,,0))</f>
        <v>Lib</v>
      </c>
      <c r="J577" t="str">
        <f>_xlfn.XLOOKUP(D577,products!$A$1:$A$49,products!$C$1:$C$49,,0)</f>
        <v>M</v>
      </c>
      <c r="K577" s="6">
        <f>_xlfn.XLOOKUP(orders!D577,products!$A$1:$A$49,products!$D$1:$D$49,0)</f>
        <v>2.5</v>
      </c>
      <c r="L577" s="8">
        <f>_xlfn.XLOOKUP(orders!D577,products!$A$1:$A$49,products!$E$1:$E$49,"",0)</f>
        <v>33.464999999999996</v>
      </c>
      <c r="M577" s="10">
        <f>(orders!E577*orders!L577)</f>
        <v>66.929999999999993</v>
      </c>
      <c r="N577" t="str">
        <f t="shared" si="16"/>
        <v>Liberca</v>
      </c>
      <c r="O577" t="str">
        <f t="shared" si="17"/>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t="str">
        <f>_xlfn.XLOOKUP(C578,customers!$A$1:$A$1001,customers!$G$1:$G$1001,,0)</f>
        <v>United States</v>
      </c>
      <c r="I578" t="str">
        <f>IF(_xlfn.XLOOKUP(orders!D578,products!$A$1:$A$49,products!$B$1:$B$49,,0)=0,"",_xlfn.XLOOKUP(orders!D578,products!$A$1:$A$49,products!$B$1:$B$49,,0))</f>
        <v>Ara</v>
      </c>
      <c r="J578" t="str">
        <f>_xlfn.XLOOKUP(D578,products!$A$1:$A$49,products!$C$1:$C$49,,0)</f>
        <v>D</v>
      </c>
      <c r="K578" s="6">
        <f>_xlfn.XLOOKUP(orders!D578,products!$A$1:$A$49,products!$D$1:$D$49,0)</f>
        <v>0.2</v>
      </c>
      <c r="L578" s="8">
        <f>_xlfn.XLOOKUP(orders!D578,products!$A$1:$A$49,products!$E$1:$E$49,"",0)</f>
        <v>2.9849999999999999</v>
      </c>
      <c r="M578" s="10">
        <f>(orders!E578*orders!L578)</f>
        <v>17.91</v>
      </c>
      <c r="N578" t="str">
        <f t="shared" si="16"/>
        <v>Arabica</v>
      </c>
      <c r="O578" t="str">
        <f t="shared" si="17"/>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t="str">
        <f>_xlfn.XLOOKUP(C579,customers!$A$1:$A$1001,customers!$G$1:$G$1001,,0)</f>
        <v>United Kingdom</v>
      </c>
      <c r="I579" t="str">
        <f>IF(_xlfn.XLOOKUP(orders!D579,products!$A$1:$A$49,products!$B$1:$B$49,,0)=0,"",_xlfn.XLOOKUP(orders!D579,products!$A$1:$A$49,products!$B$1:$B$49,,0))</f>
        <v>Lib</v>
      </c>
      <c r="J579" t="str">
        <f>_xlfn.XLOOKUP(D579,products!$A$1:$A$49,products!$C$1:$C$49,,0)</f>
        <v>M</v>
      </c>
      <c r="K579" s="6">
        <f>_xlfn.XLOOKUP(orders!D579,products!$A$1:$A$49,products!$D$1:$D$49,0)</f>
        <v>1</v>
      </c>
      <c r="L579" s="8">
        <f>_xlfn.XLOOKUP(orders!D579,products!$A$1:$A$49,products!$E$1:$E$49,"",0)</f>
        <v>14.55</v>
      </c>
      <c r="M579" s="10">
        <f>(orders!E579*orders!L579)</f>
        <v>58.2</v>
      </c>
      <c r="N579" t="str">
        <f t="shared" ref="N579:N642" si="18">IF(I579="Rob","Robusta",IF(I579="Exc","Excelsa",IF(I579="Ara","Arabica",IF(I579="Lib","Liberca",""))))</f>
        <v>Liberca</v>
      </c>
      <c r="O579" t="str">
        <f t="shared" ref="O579:O642" si="1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t="str">
        <f>_xlfn.XLOOKUP(C580,customers!$A$1:$A$1001,customers!$G$1:$G$1001,,0)</f>
        <v>Ireland</v>
      </c>
      <c r="I580" t="str">
        <f>IF(_xlfn.XLOOKUP(orders!D580,products!$A$1:$A$49,products!$B$1:$B$49,,0)=0,"",_xlfn.XLOOKUP(orders!D580,products!$A$1:$A$49,products!$B$1:$B$49,,0))</f>
        <v>Exc</v>
      </c>
      <c r="J580" t="str">
        <f>_xlfn.XLOOKUP(D580,products!$A$1:$A$49,products!$C$1:$C$49,,0)</f>
        <v>L</v>
      </c>
      <c r="K580" s="6">
        <f>_xlfn.XLOOKUP(orders!D580,products!$A$1:$A$49,products!$D$1:$D$49,0)</f>
        <v>0.2</v>
      </c>
      <c r="L580" s="8">
        <f>_xlfn.XLOOKUP(orders!D580,products!$A$1:$A$49,products!$E$1:$E$49,"",0)</f>
        <v>4.4550000000000001</v>
      </c>
      <c r="M580" s="10">
        <f>(orders!E580*orders!L580)</f>
        <v>13.365</v>
      </c>
      <c r="N580" t="str">
        <f t="shared" si="18"/>
        <v>Excelsa</v>
      </c>
      <c r="O580" t="str">
        <f t="shared" si="1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t="str">
        <f>_xlfn.XLOOKUP(C581,customers!$A$1:$A$1001,customers!$G$1:$G$1001,,0)</f>
        <v>Ireland</v>
      </c>
      <c r="I581" t="str">
        <f>IF(_xlfn.XLOOKUP(orders!D581,products!$A$1:$A$49,products!$B$1:$B$49,,0)=0,"",_xlfn.XLOOKUP(orders!D581,products!$A$1:$A$49,products!$B$1:$B$49,,0))</f>
        <v>Ara</v>
      </c>
      <c r="J581" t="str">
        <f>_xlfn.XLOOKUP(D581,products!$A$1:$A$49,products!$C$1:$C$49,,0)</f>
        <v>M</v>
      </c>
      <c r="K581" s="6">
        <f>_xlfn.XLOOKUP(orders!D581,products!$A$1:$A$49,products!$D$1:$D$49,0)</f>
        <v>0.5</v>
      </c>
      <c r="L581" s="8">
        <f>_xlfn.XLOOKUP(orders!D581,products!$A$1:$A$49,products!$E$1:$E$49,"",0)</f>
        <v>6.75</v>
      </c>
      <c r="M581" s="10">
        <f>(orders!E581*orders!L581)</f>
        <v>33.75</v>
      </c>
      <c r="N581" t="str">
        <f t="shared" si="18"/>
        <v>Arabica</v>
      </c>
      <c r="O581" t="str">
        <f t="shared" si="1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t="str">
        <f>_xlfn.XLOOKUP(C582,customers!$A$1:$A$1001,customers!$G$1:$G$1001,,0)</f>
        <v>United States</v>
      </c>
      <c r="I582" t="str">
        <f>IF(_xlfn.XLOOKUP(orders!D582,products!$A$1:$A$49,products!$B$1:$B$49,,0)=0,"",_xlfn.XLOOKUP(orders!D582,products!$A$1:$A$49,products!$B$1:$B$49,,0))</f>
        <v>Exc</v>
      </c>
      <c r="J582" t="str">
        <f>_xlfn.XLOOKUP(D582,products!$A$1:$A$49,products!$C$1:$C$49,,0)</f>
        <v>L</v>
      </c>
      <c r="K582" s="6">
        <f>_xlfn.XLOOKUP(orders!D582,products!$A$1:$A$49,products!$D$1:$D$49,0)</f>
        <v>1</v>
      </c>
      <c r="L582" s="8">
        <f>_xlfn.XLOOKUP(orders!D582,products!$A$1:$A$49,products!$E$1:$E$49,"",0)</f>
        <v>14.85</v>
      </c>
      <c r="M582" s="10">
        <f>(orders!E582*orders!L582)</f>
        <v>44.55</v>
      </c>
      <c r="N582" t="str">
        <f t="shared" si="18"/>
        <v>Excelsa</v>
      </c>
      <c r="O582" t="str">
        <f t="shared" si="1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t="str">
        <f>_xlfn.XLOOKUP(C583,customers!$A$1:$A$1001,customers!$G$1:$G$1001,,0)</f>
        <v>United Kingdom</v>
      </c>
      <c r="I583" t="str">
        <f>IF(_xlfn.XLOOKUP(orders!D583,products!$A$1:$A$49,products!$B$1:$B$49,,0)=0,"",_xlfn.XLOOKUP(orders!D583,products!$A$1:$A$49,products!$B$1:$B$49,,0))</f>
        <v>Exc</v>
      </c>
      <c r="J583" t="str">
        <f>_xlfn.XLOOKUP(D583,products!$A$1:$A$49,products!$C$1:$C$49,,0)</f>
        <v>L</v>
      </c>
      <c r="K583" s="6">
        <f>_xlfn.XLOOKUP(orders!D583,products!$A$1:$A$49,products!$D$1:$D$49,0)</f>
        <v>0.5</v>
      </c>
      <c r="L583" s="8">
        <f>_xlfn.XLOOKUP(orders!D583,products!$A$1:$A$49,products!$E$1:$E$49,"",0)</f>
        <v>8.91</v>
      </c>
      <c r="M583" s="10">
        <f>(orders!E583*orders!L583)</f>
        <v>44.55</v>
      </c>
      <c r="N583" t="str">
        <f t="shared" si="18"/>
        <v>Excelsa</v>
      </c>
      <c r="O583" t="str">
        <f t="shared" si="1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t="str">
        <f>_xlfn.XLOOKUP(C584,customers!$A$1:$A$1001,customers!$G$1:$G$1001,,0)</f>
        <v>United States</v>
      </c>
      <c r="I584" t="str">
        <f>IF(_xlfn.XLOOKUP(orders!D584,products!$A$1:$A$49,products!$B$1:$B$49,,0)=0,"",_xlfn.XLOOKUP(orders!D584,products!$A$1:$A$49,products!$B$1:$B$49,,0))</f>
        <v>Exc</v>
      </c>
      <c r="J584" t="str">
        <f>_xlfn.XLOOKUP(D584,products!$A$1:$A$49,products!$C$1:$C$49,,0)</f>
        <v>D</v>
      </c>
      <c r="K584" s="6">
        <f>_xlfn.XLOOKUP(orders!D584,products!$A$1:$A$49,products!$D$1:$D$49,0)</f>
        <v>1</v>
      </c>
      <c r="L584" s="8">
        <f>_xlfn.XLOOKUP(orders!D584,products!$A$1:$A$49,products!$E$1:$E$49,"",0)</f>
        <v>12.15</v>
      </c>
      <c r="M584" s="10">
        <f>(orders!E584*orders!L584)</f>
        <v>60.75</v>
      </c>
      <c r="N584" t="str">
        <f t="shared" si="18"/>
        <v>Excelsa</v>
      </c>
      <c r="O584" t="str">
        <f t="shared" si="1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t="str">
        <f>_xlfn.XLOOKUP(C585,customers!$A$1:$A$1001,customers!$G$1:$G$1001,,0)</f>
        <v>United States</v>
      </c>
      <c r="I585" t="str">
        <f>IF(_xlfn.XLOOKUP(orders!D585,products!$A$1:$A$49,products!$B$1:$B$49,,0)=0,"",_xlfn.XLOOKUP(orders!D585,products!$A$1:$A$49,products!$B$1:$B$49,,0))</f>
        <v>Rob</v>
      </c>
      <c r="J585" t="str">
        <f>_xlfn.XLOOKUP(D585,products!$A$1:$A$49,products!$C$1:$C$49,,0)</f>
        <v>L</v>
      </c>
      <c r="K585" s="6">
        <f>_xlfn.XLOOKUP(orders!D585,products!$A$1:$A$49,products!$D$1:$D$49,0)</f>
        <v>0.2</v>
      </c>
      <c r="L585" s="8">
        <f>_xlfn.XLOOKUP(orders!D585,products!$A$1:$A$49,products!$E$1:$E$49,"",0)</f>
        <v>3.5849999999999995</v>
      </c>
      <c r="M585" s="10">
        <f>(orders!E585*orders!L585)</f>
        <v>3.5849999999999995</v>
      </c>
      <c r="N585" t="str">
        <f t="shared" si="18"/>
        <v>Robusta</v>
      </c>
      <c r="O585" t="str">
        <f t="shared" si="1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t="str">
        <f>_xlfn.XLOOKUP(C586,customers!$A$1:$A$1001,customers!$G$1:$G$1001,,0)</f>
        <v>United States</v>
      </c>
      <c r="I586" t="str">
        <f>IF(_xlfn.XLOOKUP(orders!D586,products!$A$1:$A$49,products!$B$1:$B$49,,0)=0,"",_xlfn.XLOOKUP(orders!D586,products!$A$1:$A$49,products!$B$1:$B$49,,0))</f>
        <v>Rob</v>
      </c>
      <c r="J586" t="str">
        <f>_xlfn.XLOOKUP(D586,products!$A$1:$A$49,products!$C$1:$C$49,,0)</f>
        <v>L</v>
      </c>
      <c r="K586" s="6">
        <f>_xlfn.XLOOKUP(orders!D586,products!$A$1:$A$49,products!$D$1:$D$49,0)</f>
        <v>0.2</v>
      </c>
      <c r="L586" s="8">
        <f>_xlfn.XLOOKUP(orders!D586,products!$A$1:$A$49,products!$E$1:$E$49,"",0)</f>
        <v>3.5849999999999995</v>
      </c>
      <c r="M586" s="10">
        <f>(orders!E586*orders!L586)</f>
        <v>21.509999999999998</v>
      </c>
      <c r="N586" t="str">
        <f t="shared" si="18"/>
        <v>Robusta</v>
      </c>
      <c r="O586" t="str">
        <f t="shared" si="1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t="str">
        <f>_xlfn.XLOOKUP(C587,customers!$A$1:$A$1001,customers!$G$1:$G$1001,,0)</f>
        <v>United Kingdom</v>
      </c>
      <c r="I587" t="str">
        <f>IF(_xlfn.XLOOKUP(orders!D587,products!$A$1:$A$49,products!$B$1:$B$49,,0)=0,"",_xlfn.XLOOKUP(orders!D587,products!$A$1:$A$49,products!$B$1:$B$49,,0))</f>
        <v>Exc</v>
      </c>
      <c r="J587" t="str">
        <f>_xlfn.XLOOKUP(D587,products!$A$1:$A$49,products!$C$1:$C$49,,0)</f>
        <v>M</v>
      </c>
      <c r="K587" s="6">
        <f>_xlfn.XLOOKUP(orders!D587,products!$A$1:$A$49,products!$D$1:$D$49,0)</f>
        <v>0.5</v>
      </c>
      <c r="L587" s="8">
        <f>_xlfn.XLOOKUP(orders!D587,products!$A$1:$A$49,products!$E$1:$E$49,"",0)</f>
        <v>8.25</v>
      </c>
      <c r="M587" s="10">
        <f>(orders!E587*orders!L587)</f>
        <v>16.5</v>
      </c>
      <c r="N587" t="str">
        <f t="shared" si="18"/>
        <v>Excelsa</v>
      </c>
      <c r="O587" t="str">
        <f t="shared" si="1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t="str">
        <f>_xlfn.XLOOKUP(C588,customers!$A$1:$A$1001,customers!$G$1:$G$1001,,0)</f>
        <v>United States</v>
      </c>
      <c r="I588" t="str">
        <f>IF(_xlfn.XLOOKUP(orders!D588,products!$A$1:$A$49,products!$B$1:$B$49,,0)=0,"",_xlfn.XLOOKUP(orders!D588,products!$A$1:$A$49,products!$B$1:$B$49,,0))</f>
        <v>Rob</v>
      </c>
      <c r="J588" t="str">
        <f>_xlfn.XLOOKUP(D588,products!$A$1:$A$49,products!$C$1:$C$49,,0)</f>
        <v>L</v>
      </c>
      <c r="K588" s="6">
        <f>_xlfn.XLOOKUP(orders!D588,products!$A$1:$A$49,products!$D$1:$D$49,0)</f>
        <v>2.5</v>
      </c>
      <c r="L588" s="8">
        <f>_xlfn.XLOOKUP(orders!D588,products!$A$1:$A$49,products!$E$1:$E$49,"",0)</f>
        <v>27.484999999999996</v>
      </c>
      <c r="M588" s="10">
        <f>(orders!E588*orders!L588)</f>
        <v>82.454999999999984</v>
      </c>
      <c r="N588" t="str">
        <f t="shared" si="18"/>
        <v>Robusta</v>
      </c>
      <c r="O588" t="str">
        <f t="shared" si="1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t="str">
        <f>_xlfn.XLOOKUP(C589,customers!$A$1:$A$1001,customers!$G$1:$G$1001,,0)</f>
        <v>United States</v>
      </c>
      <c r="I589" t="str">
        <f>IF(_xlfn.XLOOKUP(orders!D589,products!$A$1:$A$49,products!$B$1:$B$49,,0)=0,"",_xlfn.XLOOKUP(orders!D589,products!$A$1:$A$49,products!$B$1:$B$49,,0))</f>
        <v>Lib</v>
      </c>
      <c r="J589" t="str">
        <f>_xlfn.XLOOKUP(D589,products!$A$1:$A$49,products!$C$1:$C$49,,0)</f>
        <v>D</v>
      </c>
      <c r="K589" s="6">
        <f>_xlfn.XLOOKUP(orders!D589,products!$A$1:$A$49,products!$D$1:$D$49,0)</f>
        <v>0.5</v>
      </c>
      <c r="L589" s="8">
        <f>_xlfn.XLOOKUP(orders!D589,products!$A$1:$A$49,products!$E$1:$E$49,"",0)</f>
        <v>7.77</v>
      </c>
      <c r="M589" s="10">
        <f>(orders!E589*orders!L589)</f>
        <v>7.77</v>
      </c>
      <c r="N589" t="str">
        <f t="shared" si="18"/>
        <v>Liberca</v>
      </c>
      <c r="O589" t="str">
        <f t="shared" si="1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t="str">
        <f>_xlfn.XLOOKUP(C590,customers!$A$1:$A$1001,customers!$G$1:$G$1001,,0)</f>
        <v>United States</v>
      </c>
      <c r="I590" t="str">
        <f>IF(_xlfn.XLOOKUP(orders!D590,products!$A$1:$A$49,products!$B$1:$B$49,,0)=0,"",_xlfn.XLOOKUP(orders!D590,products!$A$1:$A$49,products!$B$1:$B$49,,0))</f>
        <v>Rob</v>
      </c>
      <c r="J590" t="str">
        <f>_xlfn.XLOOKUP(D590,products!$A$1:$A$49,products!$C$1:$C$49,,0)</f>
        <v>M</v>
      </c>
      <c r="K590" s="6">
        <f>_xlfn.XLOOKUP(orders!D590,products!$A$1:$A$49,products!$D$1:$D$49,0)</f>
        <v>0.5</v>
      </c>
      <c r="L590" s="8">
        <f>_xlfn.XLOOKUP(orders!D590,products!$A$1:$A$49,products!$E$1:$E$49,"",0)</f>
        <v>5.97</v>
      </c>
      <c r="M590" s="10">
        <f>(orders!E590*orders!L590)</f>
        <v>11.94</v>
      </c>
      <c r="N590" t="str">
        <f t="shared" si="18"/>
        <v>Robusta</v>
      </c>
      <c r="O590" t="str">
        <f t="shared" si="1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t="str">
        <f>_xlfn.XLOOKUP(C591,customers!$A$1:$A$1001,customers!$G$1:$G$1001,,0)</f>
        <v>United States</v>
      </c>
      <c r="I591" t="str">
        <f>IF(_xlfn.XLOOKUP(orders!D591,products!$A$1:$A$49,products!$B$1:$B$49,,0)=0,"",_xlfn.XLOOKUP(orders!D591,products!$A$1:$A$49,products!$B$1:$B$49,,0))</f>
        <v>Exc</v>
      </c>
      <c r="J591" t="str">
        <f>_xlfn.XLOOKUP(D591,products!$A$1:$A$49,products!$C$1:$C$49,,0)</f>
        <v>L</v>
      </c>
      <c r="K591" s="6">
        <f>_xlfn.XLOOKUP(orders!D591,products!$A$1:$A$49,products!$D$1:$D$49,0)</f>
        <v>2.5</v>
      </c>
      <c r="L591" s="8">
        <f>_xlfn.XLOOKUP(orders!D591,products!$A$1:$A$49,products!$E$1:$E$49,"",0)</f>
        <v>34.154999999999994</v>
      </c>
      <c r="M591" s="10">
        <f>(orders!E591*orders!L591)</f>
        <v>204.92999999999995</v>
      </c>
      <c r="N591" t="str">
        <f t="shared" si="18"/>
        <v>Excelsa</v>
      </c>
      <c r="O591" t="str">
        <f t="shared" si="1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t="str">
        <f>_xlfn.XLOOKUP(C592,customers!$A$1:$A$1001,customers!$G$1:$G$1001,,0)</f>
        <v>United States</v>
      </c>
      <c r="I592" t="str">
        <f>IF(_xlfn.XLOOKUP(orders!D592,products!$A$1:$A$49,products!$B$1:$B$49,,0)=0,"",_xlfn.XLOOKUP(orders!D592,products!$A$1:$A$49,products!$B$1:$B$49,,0))</f>
        <v>Exc</v>
      </c>
      <c r="J592" t="str">
        <f>_xlfn.XLOOKUP(D592,products!$A$1:$A$49,products!$C$1:$C$49,,0)</f>
        <v>M</v>
      </c>
      <c r="K592" s="6">
        <f>_xlfn.XLOOKUP(orders!D592,products!$A$1:$A$49,products!$D$1:$D$49,0)</f>
        <v>2.5</v>
      </c>
      <c r="L592" s="8">
        <f>_xlfn.XLOOKUP(orders!D592,products!$A$1:$A$49,products!$E$1:$E$49,"",0)</f>
        <v>31.624999999999996</v>
      </c>
      <c r="M592" s="10">
        <f>(orders!E592*orders!L592)</f>
        <v>63.249999999999993</v>
      </c>
      <c r="N592" t="str">
        <f t="shared" si="18"/>
        <v>Excelsa</v>
      </c>
      <c r="O592" t="str">
        <f t="shared" si="1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t="str">
        <f>_xlfn.XLOOKUP(C593,customers!$A$1:$A$1001,customers!$G$1:$G$1001,,0)</f>
        <v>United States</v>
      </c>
      <c r="I593" t="str">
        <f>IF(_xlfn.XLOOKUP(orders!D593,products!$A$1:$A$49,products!$B$1:$B$49,,0)=0,"",_xlfn.XLOOKUP(orders!D593,products!$A$1:$A$49,products!$B$1:$B$49,,0))</f>
        <v>Rob</v>
      </c>
      <c r="J593" t="str">
        <f>_xlfn.XLOOKUP(D593,products!$A$1:$A$49,products!$C$1:$C$49,,0)</f>
        <v>D</v>
      </c>
      <c r="K593" s="6">
        <f>_xlfn.XLOOKUP(orders!D593,products!$A$1:$A$49,products!$D$1:$D$49,0)</f>
        <v>0.2</v>
      </c>
      <c r="L593" s="8">
        <f>_xlfn.XLOOKUP(orders!D593,products!$A$1:$A$49,products!$E$1:$E$49,"",0)</f>
        <v>2.6849999999999996</v>
      </c>
      <c r="M593" s="10">
        <f>(orders!E593*orders!L593)</f>
        <v>8.0549999999999997</v>
      </c>
      <c r="N593" t="str">
        <f t="shared" si="18"/>
        <v>Robusta</v>
      </c>
      <c r="O593" t="str">
        <f t="shared" si="1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t="str">
        <f>_xlfn.XLOOKUP(C594,customers!$A$1:$A$1001,customers!$G$1:$G$1001,,0)</f>
        <v>United States</v>
      </c>
      <c r="I594" t="str">
        <f>IF(_xlfn.XLOOKUP(orders!D594,products!$A$1:$A$49,products!$B$1:$B$49,,0)=0,"",_xlfn.XLOOKUP(orders!D594,products!$A$1:$A$49,products!$B$1:$B$49,,0))</f>
        <v>Ara</v>
      </c>
      <c r="J594" t="str">
        <f>_xlfn.XLOOKUP(D594,products!$A$1:$A$49,products!$C$1:$C$49,,0)</f>
        <v>M</v>
      </c>
      <c r="K594" s="6">
        <f>_xlfn.XLOOKUP(orders!D594,products!$A$1:$A$49,products!$D$1:$D$49,0)</f>
        <v>2.5</v>
      </c>
      <c r="L594" s="8">
        <f>_xlfn.XLOOKUP(orders!D594,products!$A$1:$A$49,products!$E$1:$E$49,"",0)</f>
        <v>25.874999999999996</v>
      </c>
      <c r="M594" s="10">
        <f>(orders!E594*orders!L594)</f>
        <v>51.749999999999993</v>
      </c>
      <c r="N594" t="str">
        <f t="shared" si="18"/>
        <v>Arabica</v>
      </c>
      <c r="O594" t="str">
        <f t="shared" si="1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t="str">
        <f>_xlfn.XLOOKUP(C595,customers!$A$1:$A$1001,customers!$G$1:$G$1001,,0)</f>
        <v>United Kingdom</v>
      </c>
      <c r="I595" t="str">
        <f>IF(_xlfn.XLOOKUP(orders!D595,products!$A$1:$A$49,products!$B$1:$B$49,,0)=0,"",_xlfn.XLOOKUP(orders!D595,products!$A$1:$A$49,products!$B$1:$B$49,,0))</f>
        <v>Exc</v>
      </c>
      <c r="J595" t="str">
        <f>_xlfn.XLOOKUP(D595,products!$A$1:$A$49,products!$C$1:$C$49,,0)</f>
        <v>D</v>
      </c>
      <c r="K595" s="6">
        <f>_xlfn.XLOOKUP(orders!D595,products!$A$1:$A$49,products!$D$1:$D$49,0)</f>
        <v>2.5</v>
      </c>
      <c r="L595" s="8">
        <f>_xlfn.XLOOKUP(orders!D595,products!$A$1:$A$49,products!$E$1:$E$49,"",0)</f>
        <v>27.945</v>
      </c>
      <c r="M595" s="10">
        <f>(orders!E595*orders!L595)</f>
        <v>27.945</v>
      </c>
      <c r="N595" t="str">
        <f t="shared" si="18"/>
        <v>Excelsa</v>
      </c>
      <c r="O595" t="str">
        <f t="shared" si="1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t="str">
        <f>_xlfn.XLOOKUP(C596,customers!$A$1:$A$1001,customers!$G$1:$G$1001,,0)</f>
        <v>United States</v>
      </c>
      <c r="I596" t="str">
        <f>IF(_xlfn.XLOOKUP(orders!D596,products!$A$1:$A$49,products!$B$1:$B$49,,0)=0,"",_xlfn.XLOOKUP(orders!D596,products!$A$1:$A$49,products!$B$1:$B$49,,0))</f>
        <v>Ara</v>
      </c>
      <c r="J596" t="str">
        <f>_xlfn.XLOOKUP(D596,products!$A$1:$A$49,products!$C$1:$C$49,,0)</f>
        <v>L</v>
      </c>
      <c r="K596" s="6">
        <f>_xlfn.XLOOKUP(orders!D596,products!$A$1:$A$49,products!$D$1:$D$49,0)</f>
        <v>2.5</v>
      </c>
      <c r="L596" s="8">
        <f>_xlfn.XLOOKUP(orders!D596,products!$A$1:$A$49,products!$E$1:$E$49,"",0)</f>
        <v>29.784999999999997</v>
      </c>
      <c r="M596" s="10">
        <f>(orders!E596*orders!L596)</f>
        <v>59.569999999999993</v>
      </c>
      <c r="N596" t="str">
        <f t="shared" si="18"/>
        <v>Arabica</v>
      </c>
      <c r="O596" t="str">
        <f t="shared" si="1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t="str">
        <f>_xlfn.XLOOKUP(C597,customers!$A$1:$A$1001,customers!$G$1:$G$1001,,0)</f>
        <v>United Kingdom</v>
      </c>
      <c r="I597" t="str">
        <f>IF(_xlfn.XLOOKUP(orders!D597,products!$A$1:$A$49,products!$B$1:$B$49,,0)=0,"",_xlfn.XLOOKUP(orders!D597,products!$A$1:$A$49,products!$B$1:$B$49,,0))</f>
        <v>Exc</v>
      </c>
      <c r="J597" t="str">
        <f>_xlfn.XLOOKUP(D597,products!$A$1:$A$49,products!$C$1:$C$49,,0)</f>
        <v>L</v>
      </c>
      <c r="K597" s="6">
        <f>_xlfn.XLOOKUP(orders!D597,products!$A$1:$A$49,products!$D$1:$D$49,0)</f>
        <v>1</v>
      </c>
      <c r="L597" s="8">
        <f>_xlfn.XLOOKUP(orders!D597,products!$A$1:$A$49,products!$E$1:$E$49,"",0)</f>
        <v>14.85</v>
      </c>
      <c r="M597" s="10">
        <f>(orders!E597*orders!L597)</f>
        <v>14.85</v>
      </c>
      <c r="N597" t="str">
        <f t="shared" si="18"/>
        <v>Excelsa</v>
      </c>
      <c r="O597" t="str">
        <f t="shared" si="1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t="str">
        <f>_xlfn.XLOOKUP(C598,customers!$A$1:$A$1001,customers!$G$1:$G$1001,,0)</f>
        <v>United States</v>
      </c>
      <c r="I598" t="str">
        <f>IF(_xlfn.XLOOKUP(orders!D598,products!$A$1:$A$49,products!$B$1:$B$49,,0)=0,"",_xlfn.XLOOKUP(orders!D598,products!$A$1:$A$49,products!$B$1:$B$49,,0))</f>
        <v>Ara</v>
      </c>
      <c r="J598" t="str">
        <f>_xlfn.XLOOKUP(D598,products!$A$1:$A$49,products!$C$1:$C$49,,0)</f>
        <v>M</v>
      </c>
      <c r="K598" s="6">
        <f>_xlfn.XLOOKUP(orders!D598,products!$A$1:$A$49,products!$D$1:$D$49,0)</f>
        <v>0.5</v>
      </c>
      <c r="L598" s="8">
        <f>_xlfn.XLOOKUP(orders!D598,products!$A$1:$A$49,products!$E$1:$E$49,"",0)</f>
        <v>6.75</v>
      </c>
      <c r="M598" s="10">
        <f>(orders!E598*orders!L598)</f>
        <v>33.75</v>
      </c>
      <c r="N598" t="str">
        <f t="shared" si="18"/>
        <v>Arabica</v>
      </c>
      <c r="O598" t="str">
        <f t="shared" si="1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t="str">
        <f>_xlfn.XLOOKUP(C599,customers!$A$1:$A$1001,customers!$G$1:$G$1001,,0)</f>
        <v>United States</v>
      </c>
      <c r="I599" t="str">
        <f>IF(_xlfn.XLOOKUP(orders!D599,products!$A$1:$A$49,products!$B$1:$B$49,,0)=0,"",_xlfn.XLOOKUP(orders!D599,products!$A$1:$A$49,products!$B$1:$B$49,,0))</f>
        <v>Lib</v>
      </c>
      <c r="J599" t="str">
        <f>_xlfn.XLOOKUP(D599,products!$A$1:$A$49,products!$C$1:$C$49,,0)</f>
        <v>L</v>
      </c>
      <c r="K599" s="6">
        <f>_xlfn.XLOOKUP(orders!D599,products!$A$1:$A$49,products!$D$1:$D$49,0)</f>
        <v>2.5</v>
      </c>
      <c r="L599" s="8">
        <f>_xlfn.XLOOKUP(orders!D599,products!$A$1:$A$49,products!$E$1:$E$49,"",0)</f>
        <v>36.454999999999998</v>
      </c>
      <c r="M599" s="10">
        <f>(orders!E599*orders!L599)</f>
        <v>145.82</v>
      </c>
      <c r="N599" t="str">
        <f t="shared" si="18"/>
        <v>Liberca</v>
      </c>
      <c r="O599" t="str">
        <f t="shared" si="1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t="str">
        <f>_xlfn.XLOOKUP(C600,customers!$A$1:$A$1001,customers!$G$1:$G$1001,,0)</f>
        <v>United States</v>
      </c>
      <c r="I600" t="str">
        <f>IF(_xlfn.XLOOKUP(orders!D600,products!$A$1:$A$49,products!$B$1:$B$49,,0)=0,"",_xlfn.XLOOKUP(orders!D600,products!$A$1:$A$49,products!$B$1:$B$49,,0))</f>
        <v>Rob</v>
      </c>
      <c r="J600" t="str">
        <f>_xlfn.XLOOKUP(D600,products!$A$1:$A$49,products!$C$1:$C$49,,0)</f>
        <v>M</v>
      </c>
      <c r="K600" s="6">
        <f>_xlfn.XLOOKUP(orders!D600,products!$A$1:$A$49,products!$D$1:$D$49,0)</f>
        <v>0.2</v>
      </c>
      <c r="L600" s="8">
        <f>_xlfn.XLOOKUP(orders!D600,products!$A$1:$A$49,products!$E$1:$E$49,"",0)</f>
        <v>2.9849999999999999</v>
      </c>
      <c r="M600" s="10">
        <f>(orders!E600*orders!L600)</f>
        <v>11.94</v>
      </c>
      <c r="N600" t="str">
        <f t="shared" si="18"/>
        <v>Robusta</v>
      </c>
      <c r="O600" t="str">
        <f t="shared" si="1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t="str">
        <f>_xlfn.XLOOKUP(C601,customers!$A$1:$A$1001,customers!$G$1:$G$1001,,0)</f>
        <v>United States</v>
      </c>
      <c r="I601" t="str">
        <f>IF(_xlfn.XLOOKUP(orders!D601,products!$A$1:$A$49,products!$B$1:$B$49,,0)=0,"",_xlfn.XLOOKUP(orders!D601,products!$A$1:$A$49,products!$B$1:$B$49,,0))</f>
        <v>Ara</v>
      </c>
      <c r="J601" t="str">
        <f>_xlfn.XLOOKUP(D601,products!$A$1:$A$49,products!$C$1:$C$49,,0)</f>
        <v>D</v>
      </c>
      <c r="K601" s="6">
        <f>_xlfn.XLOOKUP(orders!D601,products!$A$1:$A$49,products!$D$1:$D$49,0)</f>
        <v>0.2</v>
      </c>
      <c r="L601" s="8">
        <f>_xlfn.XLOOKUP(orders!D601,products!$A$1:$A$49,products!$E$1:$E$49,"",0)</f>
        <v>2.9849999999999999</v>
      </c>
      <c r="M601" s="10">
        <f>(orders!E601*orders!L601)</f>
        <v>11.94</v>
      </c>
      <c r="N601" t="str">
        <f t="shared" si="18"/>
        <v>Arabica</v>
      </c>
      <c r="O601" t="str">
        <f t="shared" si="1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t="str">
        <f>_xlfn.XLOOKUP(C602,customers!$A$1:$A$1001,customers!$G$1:$G$1001,,0)</f>
        <v>United States</v>
      </c>
      <c r="I602" t="str">
        <f>IF(_xlfn.XLOOKUP(orders!D602,products!$A$1:$A$49,products!$B$1:$B$49,,0)=0,"",_xlfn.XLOOKUP(orders!D602,products!$A$1:$A$49,products!$B$1:$B$49,,0))</f>
        <v>Lib</v>
      </c>
      <c r="J602" t="str">
        <f>_xlfn.XLOOKUP(D602,products!$A$1:$A$49,products!$C$1:$C$49,,0)</f>
        <v>D</v>
      </c>
      <c r="K602" s="6">
        <f>_xlfn.XLOOKUP(orders!D602,products!$A$1:$A$49,products!$D$1:$D$49,0)</f>
        <v>0.5</v>
      </c>
      <c r="L602" s="8">
        <f>_xlfn.XLOOKUP(orders!D602,products!$A$1:$A$49,products!$E$1:$E$49,"",0)</f>
        <v>7.77</v>
      </c>
      <c r="M602" s="10">
        <f>(orders!E602*orders!L602)</f>
        <v>7.77</v>
      </c>
      <c r="N602" t="str">
        <f t="shared" si="18"/>
        <v>Liberca</v>
      </c>
      <c r="O602" t="str">
        <f t="shared" si="1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t="str">
        <f>_xlfn.XLOOKUP(C603,customers!$A$1:$A$1001,customers!$G$1:$G$1001,,0)</f>
        <v>United States</v>
      </c>
      <c r="I603" t="str">
        <f>IF(_xlfn.XLOOKUP(orders!D603,products!$A$1:$A$49,products!$B$1:$B$49,,0)=0,"",_xlfn.XLOOKUP(orders!D603,products!$A$1:$A$49,products!$B$1:$B$49,,0))</f>
        <v>Rob</v>
      </c>
      <c r="J603" t="str">
        <f>_xlfn.XLOOKUP(D603,products!$A$1:$A$49,products!$C$1:$C$49,,0)</f>
        <v>L</v>
      </c>
      <c r="K603" s="6">
        <f>_xlfn.XLOOKUP(orders!D603,products!$A$1:$A$49,products!$D$1:$D$49,0)</f>
        <v>2.5</v>
      </c>
      <c r="L603" s="8">
        <f>_xlfn.XLOOKUP(orders!D603,products!$A$1:$A$49,products!$E$1:$E$49,"",0)</f>
        <v>27.484999999999996</v>
      </c>
      <c r="M603" s="10">
        <f>(orders!E603*orders!L603)</f>
        <v>109.93999999999998</v>
      </c>
      <c r="N603" t="str">
        <f t="shared" si="18"/>
        <v>Robusta</v>
      </c>
      <c r="O603" t="str">
        <f t="shared" si="1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t="str">
        <f>_xlfn.XLOOKUP(C604,customers!$A$1:$A$1001,customers!$G$1:$G$1001,,0)</f>
        <v>United States</v>
      </c>
      <c r="I604" t="str">
        <f>IF(_xlfn.XLOOKUP(orders!D604,products!$A$1:$A$49,products!$B$1:$B$49,,0)=0,"",_xlfn.XLOOKUP(orders!D604,products!$A$1:$A$49,products!$B$1:$B$49,,0))</f>
        <v>Exc</v>
      </c>
      <c r="J604" t="str">
        <f>_xlfn.XLOOKUP(D604,products!$A$1:$A$49,products!$C$1:$C$49,,0)</f>
        <v>L</v>
      </c>
      <c r="K604" s="6">
        <f>_xlfn.XLOOKUP(orders!D604,products!$A$1:$A$49,products!$D$1:$D$49,0)</f>
        <v>0.2</v>
      </c>
      <c r="L604" s="8">
        <f>_xlfn.XLOOKUP(orders!D604,products!$A$1:$A$49,products!$E$1:$E$49,"",0)</f>
        <v>4.4550000000000001</v>
      </c>
      <c r="M604" s="10">
        <f>(orders!E604*orders!L604)</f>
        <v>22.274999999999999</v>
      </c>
      <c r="N604" t="str">
        <f t="shared" si="18"/>
        <v>Excelsa</v>
      </c>
      <c r="O604" t="str">
        <f t="shared" si="1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t="str">
        <f>_xlfn.XLOOKUP(C605,customers!$A$1:$A$1001,customers!$G$1:$G$1001,,0)</f>
        <v>United States</v>
      </c>
      <c r="I605" t="str">
        <f>IF(_xlfn.XLOOKUP(orders!D605,products!$A$1:$A$49,products!$B$1:$B$49,,0)=0,"",_xlfn.XLOOKUP(orders!D605,products!$A$1:$A$49,products!$B$1:$B$49,,0))</f>
        <v>Rob</v>
      </c>
      <c r="J605" t="str">
        <f>_xlfn.XLOOKUP(D605,products!$A$1:$A$49,products!$C$1:$C$49,,0)</f>
        <v>M</v>
      </c>
      <c r="K605" s="6">
        <f>_xlfn.XLOOKUP(orders!D605,products!$A$1:$A$49,products!$D$1:$D$49,0)</f>
        <v>0.2</v>
      </c>
      <c r="L605" s="8">
        <f>_xlfn.XLOOKUP(orders!D605,products!$A$1:$A$49,products!$E$1:$E$49,"",0)</f>
        <v>2.9849999999999999</v>
      </c>
      <c r="M605" s="10">
        <f>(orders!E605*orders!L605)</f>
        <v>8.9550000000000001</v>
      </c>
      <c r="N605" t="str">
        <f t="shared" si="18"/>
        <v>Robusta</v>
      </c>
      <c r="O605" t="str">
        <f t="shared" si="1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t="str">
        <f>_xlfn.XLOOKUP(C606,customers!$A$1:$A$1001,customers!$G$1:$G$1001,,0)</f>
        <v>Ireland</v>
      </c>
      <c r="I606" t="str">
        <f>IF(_xlfn.XLOOKUP(orders!D606,products!$A$1:$A$49,products!$B$1:$B$49,,0)=0,"",_xlfn.XLOOKUP(orders!D606,products!$A$1:$A$49,products!$B$1:$B$49,,0))</f>
        <v>Lib</v>
      </c>
      <c r="J606" t="str">
        <f>_xlfn.XLOOKUP(D606,products!$A$1:$A$49,products!$C$1:$C$49,,0)</f>
        <v>D</v>
      </c>
      <c r="K606" s="6">
        <f>_xlfn.XLOOKUP(orders!D606,products!$A$1:$A$49,products!$D$1:$D$49,0)</f>
        <v>2.5</v>
      </c>
      <c r="L606" s="8">
        <f>_xlfn.XLOOKUP(orders!D606,products!$A$1:$A$49,products!$E$1:$E$49,"",0)</f>
        <v>29.784999999999997</v>
      </c>
      <c r="M606" s="10">
        <f>(orders!E606*orders!L606)</f>
        <v>119.13999999999999</v>
      </c>
      <c r="N606" t="str">
        <f t="shared" si="18"/>
        <v>Liberca</v>
      </c>
      <c r="O606" t="str">
        <f t="shared" si="1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t="str">
        <f>_xlfn.XLOOKUP(C607,customers!$A$1:$A$1001,customers!$G$1:$G$1001,,0)</f>
        <v>United States</v>
      </c>
      <c r="I607" t="str">
        <f>IF(_xlfn.XLOOKUP(orders!D607,products!$A$1:$A$49,products!$B$1:$B$49,,0)=0,"",_xlfn.XLOOKUP(orders!D607,products!$A$1:$A$49,products!$B$1:$B$49,,0))</f>
        <v>Ara</v>
      </c>
      <c r="J607" t="str">
        <f>_xlfn.XLOOKUP(D607,products!$A$1:$A$49,products!$C$1:$C$49,,0)</f>
        <v>L</v>
      </c>
      <c r="K607" s="6">
        <f>_xlfn.XLOOKUP(orders!D607,products!$A$1:$A$49,products!$D$1:$D$49,0)</f>
        <v>2.5</v>
      </c>
      <c r="L607" s="8">
        <f>_xlfn.XLOOKUP(orders!D607,products!$A$1:$A$49,products!$E$1:$E$49,"",0)</f>
        <v>29.784999999999997</v>
      </c>
      <c r="M607" s="10">
        <f>(orders!E607*orders!L607)</f>
        <v>148.92499999999998</v>
      </c>
      <c r="N607" t="str">
        <f t="shared" si="18"/>
        <v>Arabica</v>
      </c>
      <c r="O607" t="str">
        <f t="shared" si="1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t="str">
        <f>_xlfn.XLOOKUP(C608,customers!$A$1:$A$1001,customers!$G$1:$G$1001,,0)</f>
        <v>United Kingdom</v>
      </c>
      <c r="I608" t="str">
        <f>IF(_xlfn.XLOOKUP(orders!D608,products!$A$1:$A$49,products!$B$1:$B$49,,0)=0,"",_xlfn.XLOOKUP(orders!D608,products!$A$1:$A$49,products!$B$1:$B$49,,0))</f>
        <v>Lib</v>
      </c>
      <c r="J608" t="str">
        <f>_xlfn.XLOOKUP(D608,products!$A$1:$A$49,products!$C$1:$C$49,,0)</f>
        <v>L</v>
      </c>
      <c r="K608" s="6">
        <f>_xlfn.XLOOKUP(orders!D608,products!$A$1:$A$49,products!$D$1:$D$49,0)</f>
        <v>2.5</v>
      </c>
      <c r="L608" s="8">
        <f>_xlfn.XLOOKUP(orders!D608,products!$A$1:$A$49,products!$E$1:$E$49,"",0)</f>
        <v>36.454999999999998</v>
      </c>
      <c r="M608" s="10">
        <f>(orders!E608*orders!L608)</f>
        <v>109.36499999999999</v>
      </c>
      <c r="N608" t="str">
        <f t="shared" si="18"/>
        <v>Liberca</v>
      </c>
      <c r="O608" t="str">
        <f t="shared" si="1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t="str">
        <f>_xlfn.XLOOKUP(C609,customers!$A$1:$A$1001,customers!$G$1:$G$1001,,0)</f>
        <v>United States</v>
      </c>
      <c r="I609" t="str">
        <f>IF(_xlfn.XLOOKUP(orders!D609,products!$A$1:$A$49,products!$B$1:$B$49,,0)=0,"",_xlfn.XLOOKUP(orders!D609,products!$A$1:$A$49,products!$B$1:$B$49,,0))</f>
        <v>Exc</v>
      </c>
      <c r="J609" t="str">
        <f>_xlfn.XLOOKUP(D609,products!$A$1:$A$49,products!$C$1:$C$49,,0)</f>
        <v>D</v>
      </c>
      <c r="K609" s="6">
        <f>_xlfn.XLOOKUP(orders!D609,products!$A$1:$A$49,products!$D$1:$D$49,0)</f>
        <v>0.2</v>
      </c>
      <c r="L609" s="8">
        <f>_xlfn.XLOOKUP(orders!D609,products!$A$1:$A$49,products!$E$1:$E$49,"",0)</f>
        <v>3.645</v>
      </c>
      <c r="M609" s="10">
        <f>(orders!E609*orders!L609)</f>
        <v>3.645</v>
      </c>
      <c r="N609" t="str">
        <f t="shared" si="18"/>
        <v>Excelsa</v>
      </c>
      <c r="O609" t="str">
        <f t="shared" si="1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t="str">
        <f>_xlfn.XLOOKUP(C610,customers!$A$1:$A$1001,customers!$G$1:$G$1001,,0)</f>
        <v>United States</v>
      </c>
      <c r="I610" t="str">
        <f>IF(_xlfn.XLOOKUP(orders!D610,products!$A$1:$A$49,products!$B$1:$B$49,,0)=0,"",_xlfn.XLOOKUP(orders!D610,products!$A$1:$A$49,products!$B$1:$B$49,,0))</f>
        <v>Exc</v>
      </c>
      <c r="J610" t="str">
        <f>_xlfn.XLOOKUP(D610,products!$A$1:$A$49,products!$C$1:$C$49,,0)</f>
        <v>D</v>
      </c>
      <c r="K610" s="6">
        <f>_xlfn.XLOOKUP(orders!D610,products!$A$1:$A$49,products!$D$1:$D$49,0)</f>
        <v>2.5</v>
      </c>
      <c r="L610" s="8">
        <f>_xlfn.XLOOKUP(orders!D610,products!$A$1:$A$49,products!$E$1:$E$49,"",0)</f>
        <v>27.945</v>
      </c>
      <c r="M610" s="10">
        <f>(orders!E610*orders!L610)</f>
        <v>55.89</v>
      </c>
      <c r="N610" t="str">
        <f t="shared" si="18"/>
        <v>Excelsa</v>
      </c>
      <c r="O610" t="str">
        <f t="shared" si="1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t="str">
        <f>_xlfn.XLOOKUP(C611,customers!$A$1:$A$1001,customers!$G$1:$G$1001,,0)</f>
        <v>United States</v>
      </c>
      <c r="I611" t="str">
        <f>IF(_xlfn.XLOOKUP(orders!D611,products!$A$1:$A$49,products!$B$1:$B$49,,0)=0,"",_xlfn.XLOOKUP(orders!D611,products!$A$1:$A$49,products!$B$1:$B$49,,0))</f>
        <v>Lib</v>
      </c>
      <c r="J611" t="str">
        <f>_xlfn.XLOOKUP(D611,products!$A$1:$A$49,products!$C$1:$C$49,,0)</f>
        <v>M</v>
      </c>
      <c r="K611" s="6">
        <f>_xlfn.XLOOKUP(orders!D611,products!$A$1:$A$49,products!$D$1:$D$49,0)</f>
        <v>0.2</v>
      </c>
      <c r="L611" s="8">
        <f>_xlfn.XLOOKUP(orders!D611,products!$A$1:$A$49,products!$E$1:$E$49,"",0)</f>
        <v>4.3650000000000002</v>
      </c>
      <c r="M611" s="10">
        <f>(orders!E611*orders!L611)</f>
        <v>26.19</v>
      </c>
      <c r="N611" t="str">
        <f t="shared" si="18"/>
        <v>Liberca</v>
      </c>
      <c r="O611" t="str">
        <f t="shared" si="1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t="str">
        <f>_xlfn.XLOOKUP(C612,customers!$A$1:$A$1001,customers!$G$1:$G$1001,,0)</f>
        <v>United States</v>
      </c>
      <c r="I612" t="str">
        <f>IF(_xlfn.XLOOKUP(orders!D612,products!$A$1:$A$49,products!$B$1:$B$49,,0)=0,"",_xlfn.XLOOKUP(orders!D612,products!$A$1:$A$49,products!$B$1:$B$49,,0))</f>
        <v>Rob</v>
      </c>
      <c r="J612" t="str">
        <f>_xlfn.XLOOKUP(D612,products!$A$1:$A$49,products!$C$1:$C$49,,0)</f>
        <v>M</v>
      </c>
      <c r="K612" s="6">
        <f>_xlfn.XLOOKUP(orders!D612,products!$A$1:$A$49,products!$D$1:$D$49,0)</f>
        <v>1</v>
      </c>
      <c r="L612" s="8">
        <f>_xlfn.XLOOKUP(orders!D612,products!$A$1:$A$49,products!$E$1:$E$49,"",0)</f>
        <v>9.9499999999999993</v>
      </c>
      <c r="M612" s="10">
        <f>(orders!E612*orders!L612)</f>
        <v>39.799999999999997</v>
      </c>
      <c r="N612" t="str">
        <f t="shared" si="18"/>
        <v>Robusta</v>
      </c>
      <c r="O612" t="str">
        <f t="shared" si="1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t="str">
        <f>_xlfn.XLOOKUP(C613,customers!$A$1:$A$1001,customers!$G$1:$G$1001,,0)</f>
        <v>United States</v>
      </c>
      <c r="I613" t="str">
        <f>IF(_xlfn.XLOOKUP(orders!D613,products!$A$1:$A$49,products!$B$1:$B$49,,0)=0,"",_xlfn.XLOOKUP(orders!D613,products!$A$1:$A$49,products!$B$1:$B$49,,0))</f>
        <v>Exc</v>
      </c>
      <c r="J613" t="str">
        <f>_xlfn.XLOOKUP(D613,products!$A$1:$A$49,products!$C$1:$C$49,,0)</f>
        <v>L</v>
      </c>
      <c r="K613" s="6">
        <f>_xlfn.XLOOKUP(orders!D613,products!$A$1:$A$49,products!$D$1:$D$49,0)</f>
        <v>2.5</v>
      </c>
      <c r="L613" s="8">
        <f>_xlfn.XLOOKUP(orders!D613,products!$A$1:$A$49,products!$E$1:$E$49,"",0)</f>
        <v>34.154999999999994</v>
      </c>
      <c r="M613" s="10">
        <f>(orders!E613*orders!L613)</f>
        <v>68.309999999999988</v>
      </c>
      <c r="N613" t="str">
        <f t="shared" si="18"/>
        <v>Excelsa</v>
      </c>
      <c r="O613" t="str">
        <f t="shared" si="1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t="str">
        <f>_xlfn.XLOOKUP(C614,customers!$A$1:$A$1001,customers!$G$1:$G$1001,,0)</f>
        <v>Ireland</v>
      </c>
      <c r="I614" t="str">
        <f>IF(_xlfn.XLOOKUP(orders!D614,products!$A$1:$A$49,products!$B$1:$B$49,,0)=0,"",_xlfn.XLOOKUP(orders!D614,products!$A$1:$A$49,products!$B$1:$B$49,,0))</f>
        <v>Ara</v>
      </c>
      <c r="J614" t="str">
        <f>_xlfn.XLOOKUP(D614,products!$A$1:$A$49,products!$C$1:$C$49,,0)</f>
        <v>M</v>
      </c>
      <c r="K614" s="6">
        <f>_xlfn.XLOOKUP(orders!D614,products!$A$1:$A$49,products!$D$1:$D$49,0)</f>
        <v>0.2</v>
      </c>
      <c r="L614" s="8">
        <f>_xlfn.XLOOKUP(orders!D614,products!$A$1:$A$49,products!$E$1:$E$49,"",0)</f>
        <v>3.375</v>
      </c>
      <c r="M614" s="10">
        <f>(orders!E614*orders!L614)</f>
        <v>13.5</v>
      </c>
      <c r="N614" t="str">
        <f t="shared" si="18"/>
        <v>Arabica</v>
      </c>
      <c r="O614" t="str">
        <f t="shared" si="1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t="str">
        <f>_xlfn.XLOOKUP(C615,customers!$A$1:$A$1001,customers!$G$1:$G$1001,,0)</f>
        <v>United States</v>
      </c>
      <c r="I615" t="str">
        <f>IF(_xlfn.XLOOKUP(orders!D615,products!$A$1:$A$49,products!$B$1:$B$49,,0)=0,"",_xlfn.XLOOKUP(orders!D615,products!$A$1:$A$49,products!$B$1:$B$49,,0))</f>
        <v>Rob</v>
      </c>
      <c r="J615" t="str">
        <f>_xlfn.XLOOKUP(D615,products!$A$1:$A$49,products!$C$1:$C$49,,0)</f>
        <v>M</v>
      </c>
      <c r="K615" s="6">
        <f>_xlfn.XLOOKUP(orders!D615,products!$A$1:$A$49,products!$D$1:$D$49,0)</f>
        <v>0.5</v>
      </c>
      <c r="L615" s="8">
        <f>_xlfn.XLOOKUP(orders!D615,products!$A$1:$A$49,products!$E$1:$E$49,"",0)</f>
        <v>5.97</v>
      </c>
      <c r="M615" s="10">
        <f>(orders!E615*orders!L615)</f>
        <v>5.97</v>
      </c>
      <c r="N615" t="str">
        <f t="shared" si="18"/>
        <v>Robusta</v>
      </c>
      <c r="O615" t="str">
        <f t="shared" si="1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t="str">
        <f>_xlfn.XLOOKUP(C616,customers!$A$1:$A$1001,customers!$G$1:$G$1001,,0)</f>
        <v>United Kingdom</v>
      </c>
      <c r="I616" t="str">
        <f>IF(_xlfn.XLOOKUP(orders!D616,products!$A$1:$A$49,products!$B$1:$B$49,,0)=0,"",_xlfn.XLOOKUP(orders!D616,products!$A$1:$A$49,products!$B$1:$B$49,,0))</f>
        <v>Rob</v>
      </c>
      <c r="J616" t="str">
        <f>_xlfn.XLOOKUP(D616,products!$A$1:$A$49,products!$C$1:$C$49,,0)</f>
        <v>M</v>
      </c>
      <c r="K616" s="6">
        <f>_xlfn.XLOOKUP(orders!D616,products!$A$1:$A$49,products!$D$1:$D$49,0)</f>
        <v>0.5</v>
      </c>
      <c r="L616" s="8">
        <f>_xlfn.XLOOKUP(orders!D616,products!$A$1:$A$49,products!$E$1:$E$49,"",0)</f>
        <v>5.97</v>
      </c>
      <c r="M616" s="10">
        <f>(orders!E616*orders!L616)</f>
        <v>29.849999999999998</v>
      </c>
      <c r="N616" t="str">
        <f t="shared" si="18"/>
        <v>Robusta</v>
      </c>
      <c r="O616" t="str">
        <f t="shared" si="1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t="str">
        <f>_xlfn.XLOOKUP(C617,customers!$A$1:$A$1001,customers!$G$1:$G$1001,,0)</f>
        <v>United States</v>
      </c>
      <c r="I617" t="str">
        <f>IF(_xlfn.XLOOKUP(orders!D617,products!$A$1:$A$49,products!$B$1:$B$49,,0)=0,"",_xlfn.XLOOKUP(orders!D617,products!$A$1:$A$49,products!$B$1:$B$49,,0))</f>
        <v>Lib</v>
      </c>
      <c r="J617" t="str">
        <f>_xlfn.XLOOKUP(D617,products!$A$1:$A$49,products!$C$1:$C$49,,0)</f>
        <v>L</v>
      </c>
      <c r="K617" s="6">
        <f>_xlfn.XLOOKUP(orders!D617,products!$A$1:$A$49,products!$D$1:$D$49,0)</f>
        <v>2.5</v>
      </c>
      <c r="L617" s="8">
        <f>_xlfn.XLOOKUP(orders!D617,products!$A$1:$A$49,products!$E$1:$E$49,"",0)</f>
        <v>36.454999999999998</v>
      </c>
      <c r="M617" s="10">
        <f>(orders!E617*orders!L617)</f>
        <v>72.91</v>
      </c>
      <c r="N617" t="str">
        <f t="shared" si="18"/>
        <v>Liberca</v>
      </c>
      <c r="O617" t="str">
        <f t="shared" si="1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t="str">
        <f>_xlfn.XLOOKUP(C618,customers!$A$1:$A$1001,customers!$G$1:$G$1001,,0)</f>
        <v>United Kingdom</v>
      </c>
      <c r="I618" t="str">
        <f>IF(_xlfn.XLOOKUP(orders!D618,products!$A$1:$A$49,products!$B$1:$B$49,,0)=0,"",_xlfn.XLOOKUP(orders!D618,products!$A$1:$A$49,products!$B$1:$B$49,,0))</f>
        <v>Exc</v>
      </c>
      <c r="J618" t="str">
        <f>_xlfn.XLOOKUP(D618,products!$A$1:$A$49,products!$C$1:$C$49,,0)</f>
        <v>M</v>
      </c>
      <c r="K618" s="6">
        <f>_xlfn.XLOOKUP(orders!D618,products!$A$1:$A$49,products!$D$1:$D$49,0)</f>
        <v>2.5</v>
      </c>
      <c r="L618" s="8">
        <f>_xlfn.XLOOKUP(orders!D618,products!$A$1:$A$49,products!$E$1:$E$49,"",0)</f>
        <v>31.624999999999996</v>
      </c>
      <c r="M618" s="10">
        <f>(orders!E618*orders!L618)</f>
        <v>126.49999999999999</v>
      </c>
      <c r="N618" t="str">
        <f t="shared" si="18"/>
        <v>Excelsa</v>
      </c>
      <c r="O618" t="str">
        <f t="shared" si="1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t="str">
        <f>_xlfn.XLOOKUP(C619,customers!$A$1:$A$1001,customers!$G$1:$G$1001,,0)</f>
        <v>United States</v>
      </c>
      <c r="I619" t="str">
        <f>IF(_xlfn.XLOOKUP(orders!D619,products!$A$1:$A$49,products!$B$1:$B$49,,0)=0,"",_xlfn.XLOOKUP(orders!D619,products!$A$1:$A$49,products!$B$1:$B$49,,0))</f>
        <v>Lib</v>
      </c>
      <c r="J619" t="str">
        <f>_xlfn.XLOOKUP(D619,products!$A$1:$A$49,products!$C$1:$C$49,,0)</f>
        <v>M</v>
      </c>
      <c r="K619" s="6">
        <f>_xlfn.XLOOKUP(orders!D619,products!$A$1:$A$49,products!$D$1:$D$49,0)</f>
        <v>2.5</v>
      </c>
      <c r="L619" s="8">
        <f>_xlfn.XLOOKUP(orders!D619,products!$A$1:$A$49,products!$E$1:$E$49,"",0)</f>
        <v>33.464999999999996</v>
      </c>
      <c r="M619" s="10">
        <f>(orders!E619*orders!L619)</f>
        <v>33.464999999999996</v>
      </c>
      <c r="N619" t="str">
        <f t="shared" si="18"/>
        <v>Liberca</v>
      </c>
      <c r="O619" t="str">
        <f t="shared" si="1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t="str">
        <f>_xlfn.XLOOKUP(C620,customers!$A$1:$A$1001,customers!$G$1:$G$1001,,0)</f>
        <v>United States</v>
      </c>
      <c r="I620" t="str">
        <f>IF(_xlfn.XLOOKUP(orders!D620,products!$A$1:$A$49,products!$B$1:$B$49,,0)=0,"",_xlfn.XLOOKUP(orders!D620,products!$A$1:$A$49,products!$B$1:$B$49,,0))</f>
        <v>Exc</v>
      </c>
      <c r="J620" t="str">
        <f>_xlfn.XLOOKUP(D620,products!$A$1:$A$49,products!$C$1:$C$49,,0)</f>
        <v>D</v>
      </c>
      <c r="K620" s="6">
        <f>_xlfn.XLOOKUP(orders!D620,products!$A$1:$A$49,products!$D$1:$D$49,0)</f>
        <v>1</v>
      </c>
      <c r="L620" s="8">
        <f>_xlfn.XLOOKUP(orders!D620,products!$A$1:$A$49,products!$E$1:$E$49,"",0)</f>
        <v>12.15</v>
      </c>
      <c r="M620" s="10">
        <f>(orders!E620*orders!L620)</f>
        <v>72.900000000000006</v>
      </c>
      <c r="N620" t="str">
        <f t="shared" si="18"/>
        <v>Excelsa</v>
      </c>
      <c r="O620" t="str">
        <f t="shared" si="1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t="str">
        <f>_xlfn.XLOOKUP(C621,customers!$A$1:$A$1001,customers!$G$1:$G$1001,,0)</f>
        <v>United States</v>
      </c>
      <c r="I621" t="str">
        <f>IF(_xlfn.XLOOKUP(orders!D621,products!$A$1:$A$49,products!$B$1:$B$49,,0)=0,"",_xlfn.XLOOKUP(orders!D621,products!$A$1:$A$49,products!$B$1:$B$49,,0))</f>
        <v>Lib</v>
      </c>
      <c r="J621" t="str">
        <f>_xlfn.XLOOKUP(D621,products!$A$1:$A$49,products!$C$1:$C$49,,0)</f>
        <v>D</v>
      </c>
      <c r="K621" s="6">
        <f>_xlfn.XLOOKUP(orders!D621,products!$A$1:$A$49,products!$D$1:$D$49,0)</f>
        <v>0.5</v>
      </c>
      <c r="L621" s="8">
        <f>_xlfn.XLOOKUP(orders!D621,products!$A$1:$A$49,products!$E$1:$E$49,"",0)</f>
        <v>7.77</v>
      </c>
      <c r="M621" s="10">
        <f>(orders!E621*orders!L621)</f>
        <v>15.54</v>
      </c>
      <c r="N621" t="str">
        <f t="shared" si="18"/>
        <v>Liberca</v>
      </c>
      <c r="O621" t="str">
        <f t="shared" si="1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t="str">
        <f>_xlfn.XLOOKUP(C622,customers!$A$1:$A$1001,customers!$G$1:$G$1001,,0)</f>
        <v>United States</v>
      </c>
      <c r="I622" t="str">
        <f>IF(_xlfn.XLOOKUP(orders!D622,products!$A$1:$A$49,products!$B$1:$B$49,,0)=0,"",_xlfn.XLOOKUP(orders!D622,products!$A$1:$A$49,products!$B$1:$B$49,,0))</f>
        <v>Ara</v>
      </c>
      <c r="J622" t="str">
        <f>_xlfn.XLOOKUP(D622,products!$A$1:$A$49,products!$C$1:$C$49,,0)</f>
        <v>M</v>
      </c>
      <c r="K622" s="6">
        <f>_xlfn.XLOOKUP(orders!D622,products!$A$1:$A$49,products!$D$1:$D$49,0)</f>
        <v>0.2</v>
      </c>
      <c r="L622" s="8">
        <f>_xlfn.XLOOKUP(orders!D622,products!$A$1:$A$49,products!$E$1:$E$49,"",0)</f>
        <v>3.375</v>
      </c>
      <c r="M622" s="10">
        <f>(orders!E622*orders!L622)</f>
        <v>20.25</v>
      </c>
      <c r="N622" t="str">
        <f t="shared" si="18"/>
        <v>Arabica</v>
      </c>
      <c r="O622" t="str">
        <f t="shared" si="1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t="str">
        <f>_xlfn.XLOOKUP(C623,customers!$A$1:$A$1001,customers!$G$1:$G$1001,,0)</f>
        <v>United States</v>
      </c>
      <c r="I623" t="str">
        <f>IF(_xlfn.XLOOKUP(orders!D623,products!$A$1:$A$49,products!$B$1:$B$49,,0)=0,"",_xlfn.XLOOKUP(orders!D623,products!$A$1:$A$49,products!$B$1:$B$49,,0))</f>
        <v>Ara</v>
      </c>
      <c r="J623" t="str">
        <f>_xlfn.XLOOKUP(D623,products!$A$1:$A$49,products!$C$1:$C$49,,0)</f>
        <v>L</v>
      </c>
      <c r="K623" s="6">
        <f>_xlfn.XLOOKUP(orders!D623,products!$A$1:$A$49,products!$D$1:$D$49,0)</f>
        <v>1</v>
      </c>
      <c r="L623" s="8">
        <f>_xlfn.XLOOKUP(orders!D623,products!$A$1:$A$49,products!$E$1:$E$49,"",0)</f>
        <v>12.95</v>
      </c>
      <c r="M623" s="10">
        <f>(orders!E623*orders!L623)</f>
        <v>77.699999999999989</v>
      </c>
      <c r="N623" t="str">
        <f t="shared" si="18"/>
        <v>Arabica</v>
      </c>
      <c r="O623" t="str">
        <f t="shared" si="1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t="str">
        <f>_xlfn.XLOOKUP(C624,customers!$A$1:$A$1001,customers!$G$1:$G$1001,,0)</f>
        <v>United States</v>
      </c>
      <c r="I624" t="str">
        <f>IF(_xlfn.XLOOKUP(orders!D624,products!$A$1:$A$49,products!$B$1:$B$49,,0)=0,"",_xlfn.XLOOKUP(orders!D624,products!$A$1:$A$49,products!$B$1:$B$49,,0))</f>
        <v>Lib</v>
      </c>
      <c r="J624" t="str">
        <f>_xlfn.XLOOKUP(D624,products!$A$1:$A$49,products!$C$1:$C$49,,0)</f>
        <v>M</v>
      </c>
      <c r="K624" s="6">
        <f>_xlfn.XLOOKUP(orders!D624,products!$A$1:$A$49,products!$D$1:$D$49,0)</f>
        <v>2.5</v>
      </c>
      <c r="L624" s="8">
        <f>_xlfn.XLOOKUP(orders!D624,products!$A$1:$A$49,products!$E$1:$E$49,"",0)</f>
        <v>33.464999999999996</v>
      </c>
      <c r="M624" s="10">
        <f>(orders!E624*orders!L624)</f>
        <v>133.85999999999999</v>
      </c>
      <c r="N624" t="str">
        <f t="shared" si="18"/>
        <v>Liberca</v>
      </c>
      <c r="O624" t="str">
        <f t="shared" si="1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t="str">
        <f>_xlfn.XLOOKUP(C625,customers!$A$1:$A$1001,customers!$G$1:$G$1001,,0)</f>
        <v>United Kingdom</v>
      </c>
      <c r="I625" t="str">
        <f>IF(_xlfn.XLOOKUP(orders!D625,products!$A$1:$A$49,products!$B$1:$B$49,,0)=0,"",_xlfn.XLOOKUP(orders!D625,products!$A$1:$A$49,products!$B$1:$B$49,,0))</f>
        <v>Exc</v>
      </c>
      <c r="J625" t="str">
        <f>_xlfn.XLOOKUP(D625,products!$A$1:$A$49,products!$C$1:$C$49,,0)</f>
        <v>D</v>
      </c>
      <c r="K625" s="6">
        <f>_xlfn.XLOOKUP(orders!D625,products!$A$1:$A$49,products!$D$1:$D$49,0)</f>
        <v>1</v>
      </c>
      <c r="L625" s="8">
        <f>_xlfn.XLOOKUP(orders!D625,products!$A$1:$A$49,products!$E$1:$E$49,"",0)</f>
        <v>12.15</v>
      </c>
      <c r="M625" s="10">
        <f>(orders!E625*orders!L625)</f>
        <v>12.15</v>
      </c>
      <c r="N625" t="str">
        <f t="shared" si="18"/>
        <v>Excelsa</v>
      </c>
      <c r="O625" t="str">
        <f t="shared" si="1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t="str">
        <f>_xlfn.XLOOKUP(C626,customers!$A$1:$A$1001,customers!$G$1:$G$1001,,0)</f>
        <v>Ireland</v>
      </c>
      <c r="I626" t="str">
        <f>IF(_xlfn.XLOOKUP(orders!D626,products!$A$1:$A$49,products!$B$1:$B$49,,0)=0,"",_xlfn.XLOOKUP(orders!D626,products!$A$1:$A$49,products!$B$1:$B$49,,0))</f>
        <v>Exc</v>
      </c>
      <c r="J626" t="str">
        <f>_xlfn.XLOOKUP(D626,products!$A$1:$A$49,products!$C$1:$C$49,,0)</f>
        <v>M</v>
      </c>
      <c r="K626" s="6">
        <f>_xlfn.XLOOKUP(orders!D626,products!$A$1:$A$49,products!$D$1:$D$49,0)</f>
        <v>2.5</v>
      </c>
      <c r="L626" s="8">
        <f>_xlfn.XLOOKUP(orders!D626,products!$A$1:$A$49,products!$E$1:$E$49,"",0)</f>
        <v>31.624999999999996</v>
      </c>
      <c r="M626" s="10">
        <f>(orders!E626*orders!L626)</f>
        <v>63.249999999999993</v>
      </c>
      <c r="N626" t="str">
        <f t="shared" si="18"/>
        <v>Excelsa</v>
      </c>
      <c r="O626" t="str">
        <f t="shared" si="1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t="str">
        <f>_xlfn.XLOOKUP(C627,customers!$A$1:$A$1001,customers!$G$1:$G$1001,,0)</f>
        <v>United States</v>
      </c>
      <c r="I627" t="str">
        <f>IF(_xlfn.XLOOKUP(orders!D627,products!$A$1:$A$49,products!$B$1:$B$49,,0)=0,"",_xlfn.XLOOKUP(orders!D627,products!$A$1:$A$49,products!$B$1:$B$49,,0))</f>
        <v>Rob</v>
      </c>
      <c r="J627" t="str">
        <f>_xlfn.XLOOKUP(D627,products!$A$1:$A$49,products!$C$1:$C$49,,0)</f>
        <v>L</v>
      </c>
      <c r="K627" s="6">
        <f>_xlfn.XLOOKUP(orders!D627,products!$A$1:$A$49,products!$D$1:$D$49,0)</f>
        <v>0.5</v>
      </c>
      <c r="L627" s="8">
        <f>_xlfn.XLOOKUP(orders!D627,products!$A$1:$A$49,products!$E$1:$E$49,"",0)</f>
        <v>7.169999999999999</v>
      </c>
      <c r="M627" s="10">
        <f>(orders!E627*orders!L627)</f>
        <v>35.849999999999994</v>
      </c>
      <c r="N627" t="str">
        <f t="shared" si="18"/>
        <v>Robusta</v>
      </c>
      <c r="O627" t="str">
        <f t="shared" si="1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t="str">
        <f>_xlfn.XLOOKUP(C628,customers!$A$1:$A$1001,customers!$G$1:$G$1001,,0)</f>
        <v>United States</v>
      </c>
      <c r="I628" t="str">
        <f>IF(_xlfn.XLOOKUP(orders!D628,products!$A$1:$A$49,products!$B$1:$B$49,,0)=0,"",_xlfn.XLOOKUP(orders!D628,products!$A$1:$A$49,products!$B$1:$B$49,,0))</f>
        <v>Ara</v>
      </c>
      <c r="J628" t="str">
        <f>_xlfn.XLOOKUP(D628,products!$A$1:$A$49,products!$C$1:$C$49,,0)</f>
        <v>M</v>
      </c>
      <c r="K628" s="6">
        <f>_xlfn.XLOOKUP(orders!D628,products!$A$1:$A$49,products!$D$1:$D$49,0)</f>
        <v>2.5</v>
      </c>
      <c r="L628" s="8">
        <f>_xlfn.XLOOKUP(orders!D628,products!$A$1:$A$49,products!$E$1:$E$49,"",0)</f>
        <v>25.874999999999996</v>
      </c>
      <c r="M628" s="10">
        <f>(orders!E628*orders!L628)</f>
        <v>77.624999999999986</v>
      </c>
      <c r="N628" t="str">
        <f t="shared" si="18"/>
        <v>Arabica</v>
      </c>
      <c r="O628" t="str">
        <f t="shared" si="1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t="str">
        <f>_xlfn.XLOOKUP(C629,customers!$A$1:$A$1001,customers!$G$1:$G$1001,,0)</f>
        <v>United States</v>
      </c>
      <c r="I629" t="str">
        <f>IF(_xlfn.XLOOKUP(orders!D629,products!$A$1:$A$49,products!$B$1:$B$49,,0)=0,"",_xlfn.XLOOKUP(orders!D629,products!$A$1:$A$49,products!$B$1:$B$49,,0))</f>
        <v>Exc</v>
      </c>
      <c r="J629" t="str">
        <f>_xlfn.XLOOKUP(D629,products!$A$1:$A$49,products!$C$1:$C$49,,0)</f>
        <v>M</v>
      </c>
      <c r="K629" s="6">
        <f>_xlfn.XLOOKUP(orders!D629,products!$A$1:$A$49,products!$D$1:$D$49,0)</f>
        <v>2.5</v>
      </c>
      <c r="L629" s="8">
        <f>_xlfn.XLOOKUP(orders!D629,products!$A$1:$A$49,products!$E$1:$E$49,"",0)</f>
        <v>31.624999999999996</v>
      </c>
      <c r="M629" s="10">
        <f>(orders!E629*orders!L629)</f>
        <v>63.249999999999993</v>
      </c>
      <c r="N629" t="str">
        <f t="shared" si="18"/>
        <v>Excelsa</v>
      </c>
      <c r="O629" t="str">
        <f t="shared" si="1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t="str">
        <f>_xlfn.XLOOKUP(C630,customers!$A$1:$A$1001,customers!$G$1:$G$1001,,0)</f>
        <v>Ireland</v>
      </c>
      <c r="I630" t="str">
        <f>IF(_xlfn.XLOOKUP(orders!D630,products!$A$1:$A$49,products!$B$1:$B$49,,0)=0,"",_xlfn.XLOOKUP(orders!D630,products!$A$1:$A$49,products!$B$1:$B$49,,0))</f>
        <v>Exc</v>
      </c>
      <c r="J630" t="str">
        <f>_xlfn.XLOOKUP(D630,products!$A$1:$A$49,products!$C$1:$C$49,,0)</f>
        <v>L</v>
      </c>
      <c r="K630" s="6">
        <f>_xlfn.XLOOKUP(orders!D630,products!$A$1:$A$49,products!$D$1:$D$49,0)</f>
        <v>0.2</v>
      </c>
      <c r="L630" s="8">
        <f>_xlfn.XLOOKUP(orders!D630,products!$A$1:$A$49,products!$E$1:$E$49,"",0)</f>
        <v>4.4550000000000001</v>
      </c>
      <c r="M630" s="10">
        <f>(orders!E630*orders!L630)</f>
        <v>26.73</v>
      </c>
      <c r="N630" t="str">
        <f t="shared" si="18"/>
        <v>Excelsa</v>
      </c>
      <c r="O630" t="str">
        <f t="shared" si="1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t="str">
        <f>_xlfn.XLOOKUP(C631,customers!$A$1:$A$1001,customers!$G$1:$G$1001,,0)</f>
        <v>Ireland</v>
      </c>
      <c r="I631" t="str">
        <f>IF(_xlfn.XLOOKUP(orders!D631,products!$A$1:$A$49,products!$B$1:$B$49,,0)=0,"",_xlfn.XLOOKUP(orders!D631,products!$A$1:$A$49,products!$B$1:$B$49,,0))</f>
        <v>Lib</v>
      </c>
      <c r="J631" t="str">
        <f>_xlfn.XLOOKUP(D631,products!$A$1:$A$49,products!$C$1:$C$49,,0)</f>
        <v>D</v>
      </c>
      <c r="K631" s="6">
        <f>_xlfn.XLOOKUP(orders!D631,products!$A$1:$A$49,products!$D$1:$D$49,0)</f>
        <v>0.5</v>
      </c>
      <c r="L631" s="8">
        <f>_xlfn.XLOOKUP(orders!D631,products!$A$1:$A$49,products!$E$1:$E$49,"",0)</f>
        <v>7.77</v>
      </c>
      <c r="M631" s="10">
        <f>(orders!E631*orders!L631)</f>
        <v>31.08</v>
      </c>
      <c r="N631" t="str">
        <f t="shared" si="18"/>
        <v>Liberca</v>
      </c>
      <c r="O631" t="str">
        <f t="shared" si="1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t="str">
        <f>_xlfn.XLOOKUP(C632,customers!$A$1:$A$1001,customers!$G$1:$G$1001,,0)</f>
        <v>Ireland</v>
      </c>
      <c r="I632" t="str">
        <f>IF(_xlfn.XLOOKUP(orders!D632,products!$A$1:$A$49,products!$B$1:$B$49,,0)=0,"",_xlfn.XLOOKUP(orders!D632,products!$A$1:$A$49,products!$B$1:$B$49,,0))</f>
        <v>Ara</v>
      </c>
      <c r="J632" t="str">
        <f>_xlfn.XLOOKUP(D632,products!$A$1:$A$49,products!$C$1:$C$49,,0)</f>
        <v>D</v>
      </c>
      <c r="K632" s="6">
        <f>_xlfn.XLOOKUP(orders!D632,products!$A$1:$A$49,products!$D$1:$D$49,0)</f>
        <v>0.2</v>
      </c>
      <c r="L632" s="8">
        <f>_xlfn.XLOOKUP(orders!D632,products!$A$1:$A$49,products!$E$1:$E$49,"",0)</f>
        <v>2.9849999999999999</v>
      </c>
      <c r="M632" s="10">
        <f>(orders!E632*orders!L632)</f>
        <v>2.9849999999999999</v>
      </c>
      <c r="N632" t="str">
        <f t="shared" si="18"/>
        <v>Arabica</v>
      </c>
      <c r="O632" t="str">
        <f t="shared" si="1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t="str">
        <f>_xlfn.XLOOKUP(C633,customers!$A$1:$A$1001,customers!$G$1:$G$1001,,0)</f>
        <v>Ireland</v>
      </c>
      <c r="I633" t="str">
        <f>IF(_xlfn.XLOOKUP(orders!D633,products!$A$1:$A$49,products!$B$1:$B$49,,0)=0,"",_xlfn.XLOOKUP(orders!D633,products!$A$1:$A$49,products!$B$1:$B$49,,0))</f>
        <v>Rob</v>
      </c>
      <c r="J633" t="str">
        <f>_xlfn.XLOOKUP(D633,products!$A$1:$A$49,products!$C$1:$C$49,,0)</f>
        <v>D</v>
      </c>
      <c r="K633" s="6">
        <f>_xlfn.XLOOKUP(orders!D633,products!$A$1:$A$49,products!$D$1:$D$49,0)</f>
        <v>2.5</v>
      </c>
      <c r="L633" s="8">
        <f>_xlfn.XLOOKUP(orders!D633,products!$A$1:$A$49,products!$E$1:$E$49,"",0)</f>
        <v>20.584999999999997</v>
      </c>
      <c r="M633" s="10">
        <f>(orders!E633*orders!L633)</f>
        <v>102.92499999999998</v>
      </c>
      <c r="N633" t="str">
        <f t="shared" si="18"/>
        <v>Robusta</v>
      </c>
      <c r="O633" t="str">
        <f t="shared" si="1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t="str">
        <f>_xlfn.XLOOKUP(C634,customers!$A$1:$A$1001,customers!$G$1:$G$1001,,0)</f>
        <v>United States</v>
      </c>
      <c r="I634" t="str">
        <f>IF(_xlfn.XLOOKUP(orders!D634,products!$A$1:$A$49,products!$B$1:$B$49,,0)=0,"",_xlfn.XLOOKUP(orders!D634,products!$A$1:$A$49,products!$B$1:$B$49,,0))</f>
        <v>Exc</v>
      </c>
      <c r="J634" t="str">
        <f>_xlfn.XLOOKUP(D634,products!$A$1:$A$49,products!$C$1:$C$49,,0)</f>
        <v>L</v>
      </c>
      <c r="K634" s="6">
        <f>_xlfn.XLOOKUP(orders!D634,products!$A$1:$A$49,products!$D$1:$D$49,0)</f>
        <v>0.5</v>
      </c>
      <c r="L634" s="8">
        <f>_xlfn.XLOOKUP(orders!D634,products!$A$1:$A$49,products!$E$1:$E$49,"",0)</f>
        <v>8.91</v>
      </c>
      <c r="M634" s="10">
        <f>(orders!E634*orders!L634)</f>
        <v>35.64</v>
      </c>
      <c r="N634" t="str">
        <f t="shared" si="18"/>
        <v>Excelsa</v>
      </c>
      <c r="O634" t="str">
        <f t="shared" si="1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t="str">
        <f>_xlfn.XLOOKUP(C635,customers!$A$1:$A$1001,customers!$G$1:$G$1001,,0)</f>
        <v>United States</v>
      </c>
      <c r="I635" t="str">
        <f>IF(_xlfn.XLOOKUP(orders!D635,products!$A$1:$A$49,products!$B$1:$B$49,,0)=0,"",_xlfn.XLOOKUP(orders!D635,products!$A$1:$A$49,products!$B$1:$B$49,,0))</f>
        <v>Rob</v>
      </c>
      <c r="J635" t="str">
        <f>_xlfn.XLOOKUP(D635,products!$A$1:$A$49,products!$C$1:$C$49,,0)</f>
        <v>L</v>
      </c>
      <c r="K635" s="6">
        <f>_xlfn.XLOOKUP(orders!D635,products!$A$1:$A$49,products!$D$1:$D$49,0)</f>
        <v>1</v>
      </c>
      <c r="L635" s="8">
        <f>_xlfn.XLOOKUP(orders!D635,products!$A$1:$A$49,products!$E$1:$E$49,"",0)</f>
        <v>11.95</v>
      </c>
      <c r="M635" s="10">
        <f>(orders!E635*orders!L635)</f>
        <v>47.8</v>
      </c>
      <c r="N635" t="str">
        <f t="shared" si="18"/>
        <v>Robusta</v>
      </c>
      <c r="O635" t="str">
        <f t="shared" si="1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t="str">
        <f>_xlfn.XLOOKUP(C636,customers!$A$1:$A$1001,customers!$G$1:$G$1001,,0)</f>
        <v>United States</v>
      </c>
      <c r="I636" t="str">
        <f>IF(_xlfn.XLOOKUP(orders!D636,products!$A$1:$A$49,products!$B$1:$B$49,,0)=0,"",_xlfn.XLOOKUP(orders!D636,products!$A$1:$A$49,products!$B$1:$B$49,,0))</f>
        <v>Lib</v>
      </c>
      <c r="J636" t="str">
        <f>_xlfn.XLOOKUP(D636,products!$A$1:$A$49,products!$C$1:$C$49,,0)</f>
        <v>M</v>
      </c>
      <c r="K636" s="6">
        <f>_xlfn.XLOOKUP(orders!D636,products!$A$1:$A$49,products!$D$1:$D$49,0)</f>
        <v>1</v>
      </c>
      <c r="L636" s="8">
        <f>_xlfn.XLOOKUP(orders!D636,products!$A$1:$A$49,products!$E$1:$E$49,"",0)</f>
        <v>14.55</v>
      </c>
      <c r="M636" s="10">
        <f>(orders!E636*orders!L636)</f>
        <v>43.650000000000006</v>
      </c>
      <c r="N636" t="str">
        <f t="shared" si="18"/>
        <v>Liberca</v>
      </c>
      <c r="O636" t="str">
        <f t="shared" si="1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t="str">
        <f>_xlfn.XLOOKUP(C637,customers!$A$1:$A$1001,customers!$G$1:$G$1001,,0)</f>
        <v>United States</v>
      </c>
      <c r="I637" t="str">
        <f>IF(_xlfn.XLOOKUP(orders!D637,products!$A$1:$A$49,products!$B$1:$B$49,,0)=0,"",_xlfn.XLOOKUP(orders!D637,products!$A$1:$A$49,products!$B$1:$B$49,,0))</f>
        <v>Exc</v>
      </c>
      <c r="J637" t="str">
        <f>_xlfn.XLOOKUP(D637,products!$A$1:$A$49,products!$C$1:$C$49,,0)</f>
        <v>L</v>
      </c>
      <c r="K637" s="6">
        <f>_xlfn.XLOOKUP(orders!D637,products!$A$1:$A$49,products!$D$1:$D$49,0)</f>
        <v>0.5</v>
      </c>
      <c r="L637" s="8">
        <f>_xlfn.XLOOKUP(orders!D637,products!$A$1:$A$49,products!$E$1:$E$49,"",0)</f>
        <v>8.91</v>
      </c>
      <c r="M637" s="10">
        <f>(orders!E637*orders!L637)</f>
        <v>35.64</v>
      </c>
      <c r="N637" t="str">
        <f t="shared" si="18"/>
        <v>Excelsa</v>
      </c>
      <c r="O637" t="str">
        <f t="shared" si="1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t="str">
        <f>_xlfn.XLOOKUP(C638,customers!$A$1:$A$1001,customers!$G$1:$G$1001,,0)</f>
        <v>United States</v>
      </c>
      <c r="I638" t="str">
        <f>IF(_xlfn.XLOOKUP(orders!D638,products!$A$1:$A$49,products!$B$1:$B$49,,0)=0,"",_xlfn.XLOOKUP(orders!D638,products!$A$1:$A$49,products!$B$1:$B$49,,0))</f>
        <v>Lib</v>
      </c>
      <c r="J638" t="str">
        <f>_xlfn.XLOOKUP(D638,products!$A$1:$A$49,products!$C$1:$C$49,,0)</f>
        <v>L</v>
      </c>
      <c r="K638" s="6">
        <f>_xlfn.XLOOKUP(orders!D638,products!$A$1:$A$49,products!$D$1:$D$49,0)</f>
        <v>1</v>
      </c>
      <c r="L638" s="8">
        <f>_xlfn.XLOOKUP(orders!D638,products!$A$1:$A$49,products!$E$1:$E$49,"",0)</f>
        <v>15.85</v>
      </c>
      <c r="M638" s="10">
        <f>(orders!E638*orders!L638)</f>
        <v>95.1</v>
      </c>
      <c r="N638" t="str">
        <f t="shared" si="18"/>
        <v>Liberca</v>
      </c>
      <c r="O638" t="str">
        <f t="shared" si="1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t="str">
        <f>_xlfn.XLOOKUP(C639,customers!$A$1:$A$1001,customers!$G$1:$G$1001,,0)</f>
        <v>Ireland</v>
      </c>
      <c r="I639" t="str">
        <f>IF(_xlfn.XLOOKUP(orders!D639,products!$A$1:$A$49,products!$B$1:$B$49,,0)=0,"",_xlfn.XLOOKUP(orders!D639,products!$A$1:$A$49,products!$B$1:$B$49,,0))</f>
        <v>Exc</v>
      </c>
      <c r="J639" t="str">
        <f>_xlfn.XLOOKUP(D639,products!$A$1:$A$49,products!$C$1:$C$49,,0)</f>
        <v>M</v>
      </c>
      <c r="K639" s="6">
        <f>_xlfn.XLOOKUP(orders!D639,products!$A$1:$A$49,products!$D$1:$D$49,0)</f>
        <v>2.5</v>
      </c>
      <c r="L639" s="8">
        <f>_xlfn.XLOOKUP(orders!D639,products!$A$1:$A$49,products!$E$1:$E$49,"",0)</f>
        <v>31.624999999999996</v>
      </c>
      <c r="M639" s="10">
        <f>(orders!E639*orders!L639)</f>
        <v>31.624999999999996</v>
      </c>
      <c r="N639" t="str">
        <f t="shared" si="18"/>
        <v>Excelsa</v>
      </c>
      <c r="O639" t="str">
        <f t="shared" si="1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t="str">
        <f>_xlfn.XLOOKUP(C640,customers!$A$1:$A$1001,customers!$G$1:$G$1001,,0)</f>
        <v>Ireland</v>
      </c>
      <c r="I640" t="str">
        <f>IF(_xlfn.XLOOKUP(orders!D640,products!$A$1:$A$49,products!$B$1:$B$49,,0)=0,"",_xlfn.XLOOKUP(orders!D640,products!$A$1:$A$49,products!$B$1:$B$49,,0))</f>
        <v>Ara</v>
      </c>
      <c r="J640" t="str">
        <f>_xlfn.XLOOKUP(D640,products!$A$1:$A$49,products!$C$1:$C$49,,0)</f>
        <v>M</v>
      </c>
      <c r="K640" s="6">
        <f>_xlfn.XLOOKUP(orders!D640,products!$A$1:$A$49,products!$D$1:$D$49,0)</f>
        <v>2.5</v>
      </c>
      <c r="L640" s="8">
        <f>_xlfn.XLOOKUP(orders!D640,products!$A$1:$A$49,products!$E$1:$E$49,"",0)</f>
        <v>25.874999999999996</v>
      </c>
      <c r="M640" s="10">
        <f>(orders!E640*orders!L640)</f>
        <v>77.624999999999986</v>
      </c>
      <c r="N640" t="str">
        <f t="shared" si="18"/>
        <v>Arabica</v>
      </c>
      <c r="O640" t="str">
        <f t="shared" si="1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t="str">
        <f>_xlfn.XLOOKUP(C641,customers!$A$1:$A$1001,customers!$G$1:$G$1001,,0)</f>
        <v>United States</v>
      </c>
      <c r="I641" t="str">
        <f>IF(_xlfn.XLOOKUP(orders!D641,products!$A$1:$A$49,products!$B$1:$B$49,,0)=0,"",_xlfn.XLOOKUP(orders!D641,products!$A$1:$A$49,products!$B$1:$B$49,,0))</f>
        <v>Lib</v>
      </c>
      <c r="J641" t="str">
        <f>_xlfn.XLOOKUP(D641,products!$A$1:$A$49,products!$C$1:$C$49,,0)</f>
        <v>D</v>
      </c>
      <c r="K641" s="6">
        <f>_xlfn.XLOOKUP(orders!D641,products!$A$1:$A$49,products!$D$1:$D$49,0)</f>
        <v>0.2</v>
      </c>
      <c r="L641" s="8">
        <f>_xlfn.XLOOKUP(orders!D641,products!$A$1:$A$49,products!$E$1:$E$49,"",0)</f>
        <v>3.8849999999999998</v>
      </c>
      <c r="M641" s="10">
        <f>(orders!E641*orders!L641)</f>
        <v>3.8849999999999998</v>
      </c>
      <c r="N641" t="str">
        <f t="shared" si="18"/>
        <v>Liberca</v>
      </c>
      <c r="O641" t="str">
        <f t="shared" si="1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t="str">
        <f>_xlfn.XLOOKUP(C642,customers!$A$1:$A$1001,customers!$G$1:$G$1001,,0)</f>
        <v>United States</v>
      </c>
      <c r="I642" t="str">
        <f>IF(_xlfn.XLOOKUP(orders!D642,products!$A$1:$A$49,products!$B$1:$B$49,,0)=0,"",_xlfn.XLOOKUP(orders!D642,products!$A$1:$A$49,products!$B$1:$B$49,,0))</f>
        <v>Rob</v>
      </c>
      <c r="J642" t="str">
        <f>_xlfn.XLOOKUP(D642,products!$A$1:$A$49,products!$C$1:$C$49,,0)</f>
        <v>L</v>
      </c>
      <c r="K642" s="6">
        <f>_xlfn.XLOOKUP(orders!D642,products!$A$1:$A$49,products!$D$1:$D$49,0)</f>
        <v>2.5</v>
      </c>
      <c r="L642" s="8">
        <f>_xlfn.XLOOKUP(orders!D642,products!$A$1:$A$49,products!$E$1:$E$49,"",0)</f>
        <v>27.484999999999996</v>
      </c>
      <c r="M642" s="10">
        <f>(orders!E642*orders!L642)</f>
        <v>137.42499999999998</v>
      </c>
      <c r="N642" t="str">
        <f t="shared" si="18"/>
        <v>Robusta</v>
      </c>
      <c r="O642" t="str">
        <f t="shared" si="1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t="str">
        <f>_xlfn.XLOOKUP(C643,customers!$A$1:$A$1001,customers!$G$1:$G$1001,,0)</f>
        <v>United States</v>
      </c>
      <c r="I643" t="str">
        <f>IF(_xlfn.XLOOKUP(orders!D643,products!$A$1:$A$49,products!$B$1:$B$49,,0)=0,"",_xlfn.XLOOKUP(orders!D643,products!$A$1:$A$49,products!$B$1:$B$49,,0))</f>
        <v>Rob</v>
      </c>
      <c r="J643" t="str">
        <f>_xlfn.XLOOKUP(D643,products!$A$1:$A$49,products!$C$1:$C$49,,0)</f>
        <v>L</v>
      </c>
      <c r="K643" s="6">
        <f>_xlfn.XLOOKUP(orders!D643,products!$A$1:$A$49,products!$D$1:$D$49,0)</f>
        <v>1</v>
      </c>
      <c r="L643" s="8">
        <f>_xlfn.XLOOKUP(orders!D643,products!$A$1:$A$49,products!$E$1:$E$49,"",0)</f>
        <v>11.95</v>
      </c>
      <c r="M643" s="10">
        <f>(orders!E643*orders!L643)</f>
        <v>35.849999999999994</v>
      </c>
      <c r="N643" t="str">
        <f t="shared" ref="N643:N706" si="20">IF(I643="Rob","Robusta",IF(I643="Exc","Excelsa",IF(I643="Ara","Arabica",IF(I643="Lib","Liberca",""))))</f>
        <v>Robusta</v>
      </c>
      <c r="O643" t="str">
        <f t="shared" ref="O643:O706" si="21">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t="str">
        <f>_xlfn.XLOOKUP(C644,customers!$A$1:$A$1001,customers!$G$1:$G$1001,,0)</f>
        <v>United Kingdom</v>
      </c>
      <c r="I644" t="str">
        <f>IF(_xlfn.XLOOKUP(orders!D644,products!$A$1:$A$49,products!$B$1:$B$49,,0)=0,"",_xlfn.XLOOKUP(orders!D644,products!$A$1:$A$49,products!$B$1:$B$49,,0))</f>
        <v>Exc</v>
      </c>
      <c r="J644" t="str">
        <f>_xlfn.XLOOKUP(D644,products!$A$1:$A$49,products!$C$1:$C$49,,0)</f>
        <v>M</v>
      </c>
      <c r="K644" s="6">
        <f>_xlfn.XLOOKUP(orders!D644,products!$A$1:$A$49,products!$D$1:$D$49,0)</f>
        <v>0.2</v>
      </c>
      <c r="L644" s="8">
        <f>_xlfn.XLOOKUP(orders!D644,products!$A$1:$A$49,products!$E$1:$E$49,"",0)</f>
        <v>4.125</v>
      </c>
      <c r="M644" s="10">
        <f>(orders!E644*orders!L644)</f>
        <v>8.25</v>
      </c>
      <c r="N644" t="str">
        <f t="shared" si="20"/>
        <v>Excelsa</v>
      </c>
      <c r="O644" t="str">
        <f t="shared" si="21"/>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t="str">
        <f>_xlfn.XLOOKUP(C645,customers!$A$1:$A$1001,customers!$G$1:$G$1001,,0)</f>
        <v>United States</v>
      </c>
      <c r="I645" t="str">
        <f>IF(_xlfn.XLOOKUP(orders!D645,products!$A$1:$A$49,products!$B$1:$B$49,,0)=0,"",_xlfn.XLOOKUP(orders!D645,products!$A$1:$A$49,products!$B$1:$B$49,,0))</f>
        <v>Exc</v>
      </c>
      <c r="J645" t="str">
        <f>_xlfn.XLOOKUP(D645,products!$A$1:$A$49,products!$C$1:$C$49,,0)</f>
        <v>L</v>
      </c>
      <c r="K645" s="6">
        <f>_xlfn.XLOOKUP(orders!D645,products!$A$1:$A$49,products!$D$1:$D$49,0)</f>
        <v>2.5</v>
      </c>
      <c r="L645" s="8">
        <f>_xlfn.XLOOKUP(orders!D645,products!$A$1:$A$49,products!$E$1:$E$49,"",0)</f>
        <v>34.154999999999994</v>
      </c>
      <c r="M645" s="10">
        <f>(orders!E645*orders!L645)</f>
        <v>102.46499999999997</v>
      </c>
      <c r="N645" t="str">
        <f t="shared" si="20"/>
        <v>Excelsa</v>
      </c>
      <c r="O645" t="str">
        <f t="shared" si="21"/>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t="str">
        <f>_xlfn.XLOOKUP(C646,customers!$A$1:$A$1001,customers!$G$1:$G$1001,,0)</f>
        <v>United States</v>
      </c>
      <c r="I646" t="str">
        <f>IF(_xlfn.XLOOKUP(orders!D646,products!$A$1:$A$49,products!$B$1:$B$49,,0)=0,"",_xlfn.XLOOKUP(orders!D646,products!$A$1:$A$49,products!$B$1:$B$49,,0))</f>
        <v>Rob</v>
      </c>
      <c r="J646" t="str">
        <f>_xlfn.XLOOKUP(D646,products!$A$1:$A$49,products!$C$1:$C$49,,0)</f>
        <v>D</v>
      </c>
      <c r="K646" s="6">
        <f>_xlfn.XLOOKUP(orders!D646,products!$A$1:$A$49,products!$D$1:$D$49,0)</f>
        <v>2.5</v>
      </c>
      <c r="L646" s="8">
        <f>_xlfn.XLOOKUP(orders!D646,products!$A$1:$A$49,products!$E$1:$E$49,"",0)</f>
        <v>20.584999999999997</v>
      </c>
      <c r="M646" s="10">
        <f>(orders!E646*orders!L646)</f>
        <v>41.169999999999995</v>
      </c>
      <c r="N646" t="str">
        <f t="shared" si="20"/>
        <v>Robusta</v>
      </c>
      <c r="O646" t="str">
        <f t="shared" si="21"/>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t="str">
        <f>_xlfn.XLOOKUP(C647,customers!$A$1:$A$1001,customers!$G$1:$G$1001,,0)</f>
        <v>United States</v>
      </c>
      <c r="I647" t="str">
        <f>IF(_xlfn.XLOOKUP(orders!D647,products!$A$1:$A$49,products!$B$1:$B$49,,0)=0,"",_xlfn.XLOOKUP(orders!D647,products!$A$1:$A$49,products!$B$1:$B$49,,0))</f>
        <v>Ara</v>
      </c>
      <c r="J647" t="str">
        <f>_xlfn.XLOOKUP(D647,products!$A$1:$A$49,products!$C$1:$C$49,,0)</f>
        <v>D</v>
      </c>
      <c r="K647" s="6">
        <f>_xlfn.XLOOKUP(orders!D647,products!$A$1:$A$49,products!$D$1:$D$49,0)</f>
        <v>2.5</v>
      </c>
      <c r="L647" s="8">
        <f>_xlfn.XLOOKUP(orders!D647,products!$A$1:$A$49,products!$E$1:$E$49,"",0)</f>
        <v>22.884999999999998</v>
      </c>
      <c r="M647" s="10">
        <f>(orders!E647*orders!L647)</f>
        <v>68.655000000000001</v>
      </c>
      <c r="N647" t="str">
        <f t="shared" si="20"/>
        <v>Arabica</v>
      </c>
      <c r="O647" t="str">
        <f t="shared" si="21"/>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t="str">
        <f>_xlfn.XLOOKUP(C648,customers!$A$1:$A$1001,customers!$G$1:$G$1001,,0)</f>
        <v>United States</v>
      </c>
      <c r="I648" t="str">
        <f>IF(_xlfn.XLOOKUP(orders!D648,products!$A$1:$A$49,products!$B$1:$B$49,,0)=0,"",_xlfn.XLOOKUP(orders!D648,products!$A$1:$A$49,products!$B$1:$B$49,,0))</f>
        <v>Ara</v>
      </c>
      <c r="J648" t="str">
        <f>_xlfn.XLOOKUP(D648,products!$A$1:$A$49,products!$C$1:$C$49,,0)</f>
        <v>D</v>
      </c>
      <c r="K648" s="6">
        <f>_xlfn.XLOOKUP(orders!D648,products!$A$1:$A$49,products!$D$1:$D$49,0)</f>
        <v>1</v>
      </c>
      <c r="L648" s="8">
        <f>_xlfn.XLOOKUP(orders!D648,products!$A$1:$A$49,products!$E$1:$E$49,"",0)</f>
        <v>9.9499999999999993</v>
      </c>
      <c r="M648" s="10">
        <f>(orders!E648*orders!L648)</f>
        <v>9.9499999999999993</v>
      </c>
      <c r="N648" t="str">
        <f t="shared" si="20"/>
        <v>Arabica</v>
      </c>
      <c r="O648" t="str">
        <f t="shared" si="21"/>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t="str">
        <f>_xlfn.XLOOKUP(C649,customers!$A$1:$A$1001,customers!$G$1:$G$1001,,0)</f>
        <v>United Kingdom</v>
      </c>
      <c r="I649" t="str">
        <f>IF(_xlfn.XLOOKUP(orders!D649,products!$A$1:$A$49,products!$B$1:$B$49,,0)=0,"",_xlfn.XLOOKUP(orders!D649,products!$A$1:$A$49,products!$B$1:$B$49,,0))</f>
        <v>Lib</v>
      </c>
      <c r="J649" t="str">
        <f>_xlfn.XLOOKUP(D649,products!$A$1:$A$49,products!$C$1:$C$49,,0)</f>
        <v>L</v>
      </c>
      <c r="K649" s="6">
        <f>_xlfn.XLOOKUP(orders!D649,products!$A$1:$A$49,products!$D$1:$D$49,0)</f>
        <v>0.5</v>
      </c>
      <c r="L649" s="8">
        <f>_xlfn.XLOOKUP(orders!D649,products!$A$1:$A$49,products!$E$1:$E$49,"",0)</f>
        <v>9.51</v>
      </c>
      <c r="M649" s="10">
        <f>(orders!E649*orders!L649)</f>
        <v>28.53</v>
      </c>
      <c r="N649" t="str">
        <f t="shared" si="20"/>
        <v>Liberca</v>
      </c>
      <c r="O649" t="str">
        <f t="shared" si="21"/>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t="str">
        <f>_xlfn.XLOOKUP(C650,customers!$A$1:$A$1001,customers!$G$1:$G$1001,,0)</f>
        <v>United States</v>
      </c>
      <c r="I650" t="str">
        <f>IF(_xlfn.XLOOKUP(orders!D650,products!$A$1:$A$49,products!$B$1:$B$49,,0)=0,"",_xlfn.XLOOKUP(orders!D650,products!$A$1:$A$49,products!$B$1:$B$49,,0))</f>
        <v>Rob</v>
      </c>
      <c r="J650" t="str">
        <f>_xlfn.XLOOKUP(D650,products!$A$1:$A$49,products!$C$1:$C$49,,0)</f>
        <v>D</v>
      </c>
      <c r="K650" s="6">
        <f>_xlfn.XLOOKUP(orders!D650,products!$A$1:$A$49,products!$D$1:$D$49,0)</f>
        <v>0.2</v>
      </c>
      <c r="L650" s="8">
        <f>_xlfn.XLOOKUP(orders!D650,products!$A$1:$A$49,products!$E$1:$E$49,"",0)</f>
        <v>2.6849999999999996</v>
      </c>
      <c r="M650" s="10">
        <f>(orders!E650*orders!L650)</f>
        <v>16.11</v>
      </c>
      <c r="N650" t="str">
        <f t="shared" si="20"/>
        <v>Robusta</v>
      </c>
      <c r="O650" t="str">
        <f t="shared" si="21"/>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t="str">
        <f>_xlfn.XLOOKUP(C651,customers!$A$1:$A$1001,customers!$G$1:$G$1001,,0)</f>
        <v>United Kingdom</v>
      </c>
      <c r="I651" t="str">
        <f>IF(_xlfn.XLOOKUP(orders!D651,products!$A$1:$A$49,products!$B$1:$B$49,,0)=0,"",_xlfn.XLOOKUP(orders!D651,products!$A$1:$A$49,products!$B$1:$B$49,,0))</f>
        <v>Lib</v>
      </c>
      <c r="J651" t="str">
        <f>_xlfn.XLOOKUP(D651,products!$A$1:$A$49,products!$C$1:$C$49,,0)</f>
        <v>L</v>
      </c>
      <c r="K651" s="6">
        <f>_xlfn.XLOOKUP(orders!D651,products!$A$1:$A$49,products!$D$1:$D$49,0)</f>
        <v>1</v>
      </c>
      <c r="L651" s="8">
        <f>_xlfn.XLOOKUP(orders!D651,products!$A$1:$A$49,products!$E$1:$E$49,"",0)</f>
        <v>15.85</v>
      </c>
      <c r="M651" s="10">
        <f>(orders!E651*orders!L651)</f>
        <v>95.1</v>
      </c>
      <c r="N651" t="str">
        <f t="shared" si="20"/>
        <v>Liberca</v>
      </c>
      <c r="O651" t="str">
        <f t="shared" si="21"/>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t="str">
        <f>_xlfn.XLOOKUP(C652,customers!$A$1:$A$1001,customers!$G$1:$G$1001,,0)</f>
        <v>United States</v>
      </c>
      <c r="I652" t="str">
        <f>IF(_xlfn.XLOOKUP(orders!D652,products!$A$1:$A$49,products!$B$1:$B$49,,0)=0,"",_xlfn.XLOOKUP(orders!D652,products!$A$1:$A$49,products!$B$1:$B$49,,0))</f>
        <v>Rob</v>
      </c>
      <c r="J652" t="str">
        <f>_xlfn.XLOOKUP(D652,products!$A$1:$A$49,products!$C$1:$C$49,,0)</f>
        <v>D</v>
      </c>
      <c r="K652" s="6">
        <f>_xlfn.XLOOKUP(orders!D652,products!$A$1:$A$49,products!$D$1:$D$49,0)</f>
        <v>0.5</v>
      </c>
      <c r="L652" s="8">
        <f>_xlfn.XLOOKUP(orders!D652,products!$A$1:$A$49,products!$E$1:$E$49,"",0)</f>
        <v>5.3699999999999992</v>
      </c>
      <c r="M652" s="10">
        <f>(orders!E652*orders!L652)</f>
        <v>5.3699999999999992</v>
      </c>
      <c r="N652" t="str">
        <f t="shared" si="20"/>
        <v>Robusta</v>
      </c>
      <c r="O652" t="str">
        <f t="shared" si="21"/>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t="str">
        <f>_xlfn.XLOOKUP(C653,customers!$A$1:$A$1001,customers!$G$1:$G$1001,,0)</f>
        <v>United States</v>
      </c>
      <c r="I653" t="str">
        <f>IF(_xlfn.XLOOKUP(orders!D653,products!$A$1:$A$49,products!$B$1:$B$49,,0)=0,"",_xlfn.XLOOKUP(orders!D653,products!$A$1:$A$49,products!$B$1:$B$49,,0))</f>
        <v>Rob</v>
      </c>
      <c r="J653" t="str">
        <f>_xlfn.XLOOKUP(D653,products!$A$1:$A$49,products!$C$1:$C$49,,0)</f>
        <v>L</v>
      </c>
      <c r="K653" s="6">
        <f>_xlfn.XLOOKUP(orders!D653,products!$A$1:$A$49,products!$D$1:$D$49,0)</f>
        <v>1</v>
      </c>
      <c r="L653" s="8">
        <f>_xlfn.XLOOKUP(orders!D653,products!$A$1:$A$49,products!$E$1:$E$49,"",0)</f>
        <v>11.95</v>
      </c>
      <c r="M653" s="10">
        <f>(orders!E653*orders!L653)</f>
        <v>47.8</v>
      </c>
      <c r="N653" t="str">
        <f t="shared" si="20"/>
        <v>Robusta</v>
      </c>
      <c r="O653" t="str">
        <f t="shared" si="21"/>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t="str">
        <f>_xlfn.XLOOKUP(C654,customers!$A$1:$A$1001,customers!$G$1:$G$1001,,0)</f>
        <v>Ireland</v>
      </c>
      <c r="I654" t="str">
        <f>IF(_xlfn.XLOOKUP(orders!D654,products!$A$1:$A$49,products!$B$1:$B$49,,0)=0,"",_xlfn.XLOOKUP(orders!D654,products!$A$1:$A$49,products!$B$1:$B$49,,0))</f>
        <v>Lib</v>
      </c>
      <c r="J654" t="str">
        <f>_xlfn.XLOOKUP(D654,products!$A$1:$A$49,products!$C$1:$C$49,,0)</f>
        <v>L</v>
      </c>
      <c r="K654" s="6">
        <f>_xlfn.XLOOKUP(orders!D654,products!$A$1:$A$49,products!$D$1:$D$49,0)</f>
        <v>1</v>
      </c>
      <c r="L654" s="8">
        <f>_xlfn.XLOOKUP(orders!D654,products!$A$1:$A$49,products!$E$1:$E$49,"",0)</f>
        <v>15.85</v>
      </c>
      <c r="M654" s="10">
        <f>(orders!E654*orders!L654)</f>
        <v>63.4</v>
      </c>
      <c r="N654" t="str">
        <f t="shared" si="20"/>
        <v>Liberca</v>
      </c>
      <c r="O654" t="str">
        <f t="shared" si="21"/>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t="str">
        <f>_xlfn.XLOOKUP(C655,customers!$A$1:$A$1001,customers!$G$1:$G$1001,,0)</f>
        <v>United States</v>
      </c>
      <c r="I655" t="str">
        <f>IF(_xlfn.XLOOKUP(orders!D655,products!$A$1:$A$49,products!$B$1:$B$49,,0)=0,"",_xlfn.XLOOKUP(orders!D655,products!$A$1:$A$49,products!$B$1:$B$49,,0))</f>
        <v>Ara</v>
      </c>
      <c r="J655" t="str">
        <f>_xlfn.XLOOKUP(D655,products!$A$1:$A$49,products!$C$1:$C$49,,0)</f>
        <v>M</v>
      </c>
      <c r="K655" s="6">
        <f>_xlfn.XLOOKUP(orders!D655,products!$A$1:$A$49,products!$D$1:$D$49,0)</f>
        <v>2.5</v>
      </c>
      <c r="L655" s="8">
        <f>_xlfn.XLOOKUP(orders!D655,products!$A$1:$A$49,products!$E$1:$E$49,"",0)</f>
        <v>25.874999999999996</v>
      </c>
      <c r="M655" s="10">
        <f>(orders!E655*orders!L655)</f>
        <v>103.49999999999999</v>
      </c>
      <c r="N655" t="str">
        <f t="shared" si="20"/>
        <v>Arabica</v>
      </c>
      <c r="O655" t="str">
        <f t="shared" si="21"/>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t="str">
        <f>_xlfn.XLOOKUP(C656,customers!$A$1:$A$1001,customers!$G$1:$G$1001,,0)</f>
        <v>United States</v>
      </c>
      <c r="I656" t="str">
        <f>IF(_xlfn.XLOOKUP(orders!D656,products!$A$1:$A$49,products!$B$1:$B$49,,0)=0,"",_xlfn.XLOOKUP(orders!D656,products!$A$1:$A$49,products!$B$1:$B$49,,0))</f>
        <v>Ara</v>
      </c>
      <c r="J656" t="str">
        <f>_xlfn.XLOOKUP(D656,products!$A$1:$A$49,products!$C$1:$C$49,,0)</f>
        <v>D</v>
      </c>
      <c r="K656" s="6">
        <f>_xlfn.XLOOKUP(orders!D656,products!$A$1:$A$49,products!$D$1:$D$49,0)</f>
        <v>2.5</v>
      </c>
      <c r="L656" s="8">
        <f>_xlfn.XLOOKUP(orders!D656,products!$A$1:$A$49,products!$E$1:$E$49,"",0)</f>
        <v>22.884999999999998</v>
      </c>
      <c r="M656" s="10">
        <f>(orders!E656*orders!L656)</f>
        <v>68.655000000000001</v>
      </c>
      <c r="N656" t="str">
        <f t="shared" si="20"/>
        <v>Arabica</v>
      </c>
      <c r="O656" t="str">
        <f t="shared" si="21"/>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t="str">
        <f>_xlfn.XLOOKUP(C657,customers!$A$1:$A$1001,customers!$G$1:$G$1001,,0)</f>
        <v>United States</v>
      </c>
      <c r="I657" t="str">
        <f>IF(_xlfn.XLOOKUP(orders!D657,products!$A$1:$A$49,products!$B$1:$B$49,,0)=0,"",_xlfn.XLOOKUP(orders!D657,products!$A$1:$A$49,products!$B$1:$B$49,,0))</f>
        <v>Rob</v>
      </c>
      <c r="J657" t="str">
        <f>_xlfn.XLOOKUP(D657,products!$A$1:$A$49,products!$C$1:$C$49,,0)</f>
        <v>M</v>
      </c>
      <c r="K657" s="6">
        <f>_xlfn.XLOOKUP(orders!D657,products!$A$1:$A$49,products!$D$1:$D$49,0)</f>
        <v>2.5</v>
      </c>
      <c r="L657" s="8">
        <f>_xlfn.XLOOKUP(orders!D657,products!$A$1:$A$49,products!$E$1:$E$49,"",0)</f>
        <v>22.884999999999998</v>
      </c>
      <c r="M657" s="10">
        <f>(orders!E657*orders!L657)</f>
        <v>45.769999999999996</v>
      </c>
      <c r="N657" t="str">
        <f t="shared" si="20"/>
        <v>Robusta</v>
      </c>
      <c r="O657" t="str">
        <f t="shared" si="21"/>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t="str">
        <f>_xlfn.XLOOKUP(C658,customers!$A$1:$A$1001,customers!$G$1:$G$1001,,0)</f>
        <v>United States</v>
      </c>
      <c r="I658" t="str">
        <f>IF(_xlfn.XLOOKUP(orders!D658,products!$A$1:$A$49,products!$B$1:$B$49,,0)=0,"",_xlfn.XLOOKUP(orders!D658,products!$A$1:$A$49,products!$B$1:$B$49,,0))</f>
        <v>Lib</v>
      </c>
      <c r="J658" t="str">
        <f>_xlfn.XLOOKUP(D658,products!$A$1:$A$49,products!$C$1:$C$49,,0)</f>
        <v>D</v>
      </c>
      <c r="K658" s="6">
        <f>_xlfn.XLOOKUP(orders!D658,products!$A$1:$A$49,products!$D$1:$D$49,0)</f>
        <v>1</v>
      </c>
      <c r="L658" s="8">
        <f>_xlfn.XLOOKUP(orders!D658,products!$A$1:$A$49,products!$E$1:$E$49,"",0)</f>
        <v>12.95</v>
      </c>
      <c r="M658" s="10">
        <f>(orders!E658*orders!L658)</f>
        <v>51.8</v>
      </c>
      <c r="N658" t="str">
        <f t="shared" si="20"/>
        <v>Liberca</v>
      </c>
      <c r="O658" t="str">
        <f t="shared" si="21"/>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t="str">
        <f>_xlfn.XLOOKUP(C659,customers!$A$1:$A$1001,customers!$G$1:$G$1001,,0)</f>
        <v>United States</v>
      </c>
      <c r="I659" t="str">
        <f>IF(_xlfn.XLOOKUP(orders!D659,products!$A$1:$A$49,products!$B$1:$B$49,,0)=0,"",_xlfn.XLOOKUP(orders!D659,products!$A$1:$A$49,products!$B$1:$B$49,,0))</f>
        <v>Ara</v>
      </c>
      <c r="J659" t="str">
        <f>_xlfn.XLOOKUP(D659,products!$A$1:$A$49,products!$C$1:$C$49,,0)</f>
        <v>M</v>
      </c>
      <c r="K659" s="6">
        <f>_xlfn.XLOOKUP(orders!D659,products!$A$1:$A$49,products!$D$1:$D$49,0)</f>
        <v>0.5</v>
      </c>
      <c r="L659" s="8">
        <f>_xlfn.XLOOKUP(orders!D659,products!$A$1:$A$49,products!$E$1:$E$49,"",0)</f>
        <v>6.75</v>
      </c>
      <c r="M659" s="10">
        <f>(orders!E659*orders!L659)</f>
        <v>13.5</v>
      </c>
      <c r="N659" t="str">
        <f t="shared" si="20"/>
        <v>Arabica</v>
      </c>
      <c r="O659" t="str">
        <f t="shared" si="21"/>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t="str">
        <f>_xlfn.XLOOKUP(C660,customers!$A$1:$A$1001,customers!$G$1:$G$1001,,0)</f>
        <v>United States</v>
      </c>
      <c r="I660" t="str">
        <f>IF(_xlfn.XLOOKUP(orders!D660,products!$A$1:$A$49,products!$B$1:$B$49,,0)=0,"",_xlfn.XLOOKUP(orders!D660,products!$A$1:$A$49,products!$B$1:$B$49,,0))</f>
        <v>Exc</v>
      </c>
      <c r="J660" t="str">
        <f>_xlfn.XLOOKUP(D660,products!$A$1:$A$49,products!$C$1:$C$49,,0)</f>
        <v>M</v>
      </c>
      <c r="K660" s="6">
        <f>_xlfn.XLOOKUP(orders!D660,products!$A$1:$A$49,products!$D$1:$D$49,0)</f>
        <v>0.5</v>
      </c>
      <c r="L660" s="8">
        <f>_xlfn.XLOOKUP(orders!D660,products!$A$1:$A$49,products!$E$1:$E$49,"",0)</f>
        <v>8.25</v>
      </c>
      <c r="M660" s="10">
        <f>(orders!E660*orders!L660)</f>
        <v>24.75</v>
      </c>
      <c r="N660" t="str">
        <f t="shared" si="20"/>
        <v>Excelsa</v>
      </c>
      <c r="O660" t="str">
        <f t="shared" si="21"/>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t="str">
        <f>_xlfn.XLOOKUP(C661,customers!$A$1:$A$1001,customers!$G$1:$G$1001,,0)</f>
        <v>Ireland</v>
      </c>
      <c r="I661" t="str">
        <f>IF(_xlfn.XLOOKUP(orders!D661,products!$A$1:$A$49,products!$B$1:$B$49,,0)=0,"",_xlfn.XLOOKUP(orders!D661,products!$A$1:$A$49,products!$B$1:$B$49,,0))</f>
        <v>Ara</v>
      </c>
      <c r="J661" t="str">
        <f>_xlfn.XLOOKUP(D661,products!$A$1:$A$49,products!$C$1:$C$49,,0)</f>
        <v>D</v>
      </c>
      <c r="K661" s="6">
        <f>_xlfn.XLOOKUP(orders!D661,products!$A$1:$A$49,products!$D$1:$D$49,0)</f>
        <v>2.5</v>
      </c>
      <c r="L661" s="8">
        <f>_xlfn.XLOOKUP(orders!D661,products!$A$1:$A$49,products!$E$1:$E$49,"",0)</f>
        <v>22.884999999999998</v>
      </c>
      <c r="M661" s="10">
        <f>(orders!E661*orders!L661)</f>
        <v>45.769999999999996</v>
      </c>
      <c r="N661" t="str">
        <f t="shared" si="20"/>
        <v>Arabica</v>
      </c>
      <c r="O661" t="str">
        <f t="shared" si="21"/>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t="str">
        <f>_xlfn.XLOOKUP(C662,customers!$A$1:$A$1001,customers!$G$1:$G$1001,,0)</f>
        <v>United States</v>
      </c>
      <c r="I662" t="str">
        <f>IF(_xlfn.XLOOKUP(orders!D662,products!$A$1:$A$49,products!$B$1:$B$49,,0)=0,"",_xlfn.XLOOKUP(orders!D662,products!$A$1:$A$49,products!$B$1:$B$49,,0))</f>
        <v>Exc</v>
      </c>
      <c r="J662" t="str">
        <f>_xlfn.XLOOKUP(D662,products!$A$1:$A$49,products!$C$1:$C$49,,0)</f>
        <v>L</v>
      </c>
      <c r="K662" s="6">
        <f>_xlfn.XLOOKUP(orders!D662,products!$A$1:$A$49,products!$D$1:$D$49,0)</f>
        <v>0.5</v>
      </c>
      <c r="L662" s="8">
        <f>_xlfn.XLOOKUP(orders!D662,products!$A$1:$A$49,products!$E$1:$E$49,"",0)</f>
        <v>8.91</v>
      </c>
      <c r="M662" s="10">
        <f>(orders!E662*orders!L662)</f>
        <v>53.46</v>
      </c>
      <c r="N662" t="str">
        <f t="shared" si="20"/>
        <v>Excelsa</v>
      </c>
      <c r="O662" t="str">
        <f t="shared" si="21"/>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t="str">
        <f>_xlfn.XLOOKUP(C663,customers!$A$1:$A$1001,customers!$G$1:$G$1001,,0)</f>
        <v>United States</v>
      </c>
      <c r="I663" t="str">
        <f>IF(_xlfn.XLOOKUP(orders!D663,products!$A$1:$A$49,products!$B$1:$B$49,,0)=0,"",_xlfn.XLOOKUP(orders!D663,products!$A$1:$A$49,products!$B$1:$B$49,,0))</f>
        <v>Ara</v>
      </c>
      <c r="J663" t="str">
        <f>_xlfn.XLOOKUP(D663,products!$A$1:$A$49,products!$C$1:$C$49,,0)</f>
        <v>M</v>
      </c>
      <c r="K663" s="6">
        <f>_xlfn.XLOOKUP(orders!D663,products!$A$1:$A$49,products!$D$1:$D$49,0)</f>
        <v>0.2</v>
      </c>
      <c r="L663" s="8">
        <f>_xlfn.XLOOKUP(orders!D663,products!$A$1:$A$49,products!$E$1:$E$49,"",0)</f>
        <v>3.375</v>
      </c>
      <c r="M663" s="10">
        <f>(orders!E663*orders!L663)</f>
        <v>20.25</v>
      </c>
      <c r="N663" t="str">
        <f t="shared" si="20"/>
        <v>Arabica</v>
      </c>
      <c r="O663" t="str">
        <f t="shared" si="21"/>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t="str">
        <f>_xlfn.XLOOKUP(C664,customers!$A$1:$A$1001,customers!$G$1:$G$1001,,0)</f>
        <v>United States</v>
      </c>
      <c r="I664" t="str">
        <f>IF(_xlfn.XLOOKUP(orders!D664,products!$A$1:$A$49,products!$B$1:$B$49,,0)=0,"",_xlfn.XLOOKUP(orders!D664,products!$A$1:$A$49,products!$B$1:$B$49,,0))</f>
        <v>Lib</v>
      </c>
      <c r="J664" t="str">
        <f>_xlfn.XLOOKUP(D664,products!$A$1:$A$49,products!$C$1:$C$49,,0)</f>
        <v>D</v>
      </c>
      <c r="K664" s="6">
        <f>_xlfn.XLOOKUP(orders!D664,products!$A$1:$A$49,products!$D$1:$D$49,0)</f>
        <v>2.5</v>
      </c>
      <c r="L664" s="8">
        <f>_xlfn.XLOOKUP(orders!D664,products!$A$1:$A$49,products!$E$1:$E$49,"",0)</f>
        <v>29.784999999999997</v>
      </c>
      <c r="M664" s="10">
        <f>(orders!E664*orders!L664)</f>
        <v>148.92499999999998</v>
      </c>
      <c r="N664" t="str">
        <f t="shared" si="20"/>
        <v>Liberca</v>
      </c>
      <c r="O664" t="str">
        <f t="shared" si="21"/>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t="str">
        <f>_xlfn.XLOOKUP(C665,customers!$A$1:$A$1001,customers!$G$1:$G$1001,,0)</f>
        <v>United States</v>
      </c>
      <c r="I665" t="str">
        <f>IF(_xlfn.XLOOKUP(orders!D665,products!$A$1:$A$49,products!$B$1:$B$49,,0)=0,"",_xlfn.XLOOKUP(orders!D665,products!$A$1:$A$49,products!$B$1:$B$49,,0))</f>
        <v>Ara</v>
      </c>
      <c r="J665" t="str">
        <f>_xlfn.XLOOKUP(D665,products!$A$1:$A$49,products!$C$1:$C$49,,0)</f>
        <v>M</v>
      </c>
      <c r="K665" s="6">
        <f>_xlfn.XLOOKUP(orders!D665,products!$A$1:$A$49,products!$D$1:$D$49,0)</f>
        <v>1</v>
      </c>
      <c r="L665" s="8">
        <f>_xlfn.XLOOKUP(orders!D665,products!$A$1:$A$49,products!$E$1:$E$49,"",0)</f>
        <v>11.25</v>
      </c>
      <c r="M665" s="10">
        <f>(orders!E665*orders!L665)</f>
        <v>67.5</v>
      </c>
      <c r="N665" t="str">
        <f t="shared" si="20"/>
        <v>Arabica</v>
      </c>
      <c r="O665" t="str">
        <f t="shared" si="21"/>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t="str">
        <f>_xlfn.XLOOKUP(C666,customers!$A$1:$A$1001,customers!$G$1:$G$1001,,0)</f>
        <v>United States</v>
      </c>
      <c r="I666" t="str">
        <f>IF(_xlfn.XLOOKUP(orders!D666,products!$A$1:$A$49,products!$B$1:$B$49,,0)=0,"",_xlfn.XLOOKUP(orders!D666,products!$A$1:$A$49,products!$B$1:$B$49,,0))</f>
        <v>Exc</v>
      </c>
      <c r="J666" t="str">
        <f>_xlfn.XLOOKUP(D666,products!$A$1:$A$49,products!$C$1:$C$49,,0)</f>
        <v>D</v>
      </c>
      <c r="K666" s="6">
        <f>_xlfn.XLOOKUP(orders!D666,products!$A$1:$A$49,products!$D$1:$D$49,0)</f>
        <v>1</v>
      </c>
      <c r="L666" s="8">
        <f>_xlfn.XLOOKUP(orders!D666,products!$A$1:$A$49,products!$E$1:$E$49,"",0)</f>
        <v>12.15</v>
      </c>
      <c r="M666" s="10">
        <f>(orders!E666*orders!L666)</f>
        <v>72.900000000000006</v>
      </c>
      <c r="N666" t="str">
        <f t="shared" si="20"/>
        <v>Excelsa</v>
      </c>
      <c r="O666" t="str">
        <f t="shared" si="21"/>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t="str">
        <f>_xlfn.XLOOKUP(C667,customers!$A$1:$A$1001,customers!$G$1:$G$1001,,0)</f>
        <v>United States</v>
      </c>
      <c r="I667" t="str">
        <f>IF(_xlfn.XLOOKUP(orders!D667,products!$A$1:$A$49,products!$B$1:$B$49,,0)=0,"",_xlfn.XLOOKUP(orders!D667,products!$A$1:$A$49,products!$B$1:$B$49,,0))</f>
        <v>Lib</v>
      </c>
      <c r="J667" t="str">
        <f>_xlfn.XLOOKUP(D667,products!$A$1:$A$49,products!$C$1:$C$49,,0)</f>
        <v>D</v>
      </c>
      <c r="K667" s="6">
        <f>_xlfn.XLOOKUP(orders!D667,products!$A$1:$A$49,products!$D$1:$D$49,0)</f>
        <v>0.2</v>
      </c>
      <c r="L667" s="8">
        <f>_xlfn.XLOOKUP(orders!D667,products!$A$1:$A$49,products!$E$1:$E$49,"",0)</f>
        <v>3.8849999999999998</v>
      </c>
      <c r="M667" s="10">
        <f>(orders!E667*orders!L667)</f>
        <v>7.77</v>
      </c>
      <c r="N667" t="str">
        <f t="shared" si="20"/>
        <v>Liberca</v>
      </c>
      <c r="O667" t="str">
        <f t="shared" si="21"/>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t="str">
        <f>_xlfn.XLOOKUP(C668,customers!$A$1:$A$1001,customers!$G$1:$G$1001,,0)</f>
        <v>United States</v>
      </c>
      <c r="I668" t="str">
        <f>IF(_xlfn.XLOOKUP(orders!D668,products!$A$1:$A$49,products!$B$1:$B$49,,0)=0,"",_xlfn.XLOOKUP(orders!D668,products!$A$1:$A$49,products!$B$1:$B$49,,0))</f>
        <v>Ara</v>
      </c>
      <c r="J668" t="str">
        <f>_xlfn.XLOOKUP(D668,products!$A$1:$A$49,products!$C$1:$C$49,,0)</f>
        <v>D</v>
      </c>
      <c r="K668" s="6">
        <f>_xlfn.XLOOKUP(orders!D668,products!$A$1:$A$49,products!$D$1:$D$49,0)</f>
        <v>2.5</v>
      </c>
      <c r="L668" s="8">
        <f>_xlfn.XLOOKUP(orders!D668,products!$A$1:$A$49,products!$E$1:$E$49,"",0)</f>
        <v>22.884999999999998</v>
      </c>
      <c r="M668" s="10">
        <f>(orders!E668*orders!L668)</f>
        <v>91.539999999999992</v>
      </c>
      <c r="N668" t="str">
        <f t="shared" si="20"/>
        <v>Arabica</v>
      </c>
      <c r="O668" t="str">
        <f t="shared" si="21"/>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t="str">
        <f>_xlfn.XLOOKUP(C669,customers!$A$1:$A$1001,customers!$G$1:$G$1001,,0)</f>
        <v>Ireland</v>
      </c>
      <c r="I669" t="str">
        <f>IF(_xlfn.XLOOKUP(orders!D669,products!$A$1:$A$49,products!$B$1:$B$49,,0)=0,"",_xlfn.XLOOKUP(orders!D669,products!$A$1:$A$49,products!$B$1:$B$49,,0))</f>
        <v>Ara</v>
      </c>
      <c r="J669" t="str">
        <f>_xlfn.XLOOKUP(D669,products!$A$1:$A$49,products!$C$1:$C$49,,0)</f>
        <v>D</v>
      </c>
      <c r="K669" s="6">
        <f>_xlfn.XLOOKUP(orders!D669,products!$A$1:$A$49,products!$D$1:$D$49,0)</f>
        <v>1</v>
      </c>
      <c r="L669" s="8">
        <f>_xlfn.XLOOKUP(orders!D669,products!$A$1:$A$49,products!$E$1:$E$49,"",0)</f>
        <v>9.9499999999999993</v>
      </c>
      <c r="M669" s="10">
        <f>(orders!E669*orders!L669)</f>
        <v>59.699999999999996</v>
      </c>
      <c r="N669" t="str">
        <f t="shared" si="20"/>
        <v>Arabica</v>
      </c>
      <c r="O669" t="str">
        <f t="shared" si="21"/>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t="str">
        <f>_xlfn.XLOOKUP(C670,customers!$A$1:$A$1001,customers!$G$1:$G$1001,,0)</f>
        <v>United States</v>
      </c>
      <c r="I670" t="str">
        <f>IF(_xlfn.XLOOKUP(orders!D670,products!$A$1:$A$49,products!$B$1:$B$49,,0)=0,"",_xlfn.XLOOKUP(orders!D670,products!$A$1:$A$49,products!$B$1:$B$49,,0))</f>
        <v>Rob</v>
      </c>
      <c r="J670" t="str">
        <f>_xlfn.XLOOKUP(D670,products!$A$1:$A$49,products!$C$1:$C$49,,0)</f>
        <v>L</v>
      </c>
      <c r="K670" s="6">
        <f>_xlfn.XLOOKUP(orders!D670,products!$A$1:$A$49,products!$D$1:$D$49,0)</f>
        <v>2.5</v>
      </c>
      <c r="L670" s="8">
        <f>_xlfn.XLOOKUP(orders!D670,products!$A$1:$A$49,products!$E$1:$E$49,"",0)</f>
        <v>27.484999999999996</v>
      </c>
      <c r="M670" s="10">
        <f>(orders!E670*orders!L670)</f>
        <v>137.42499999999998</v>
      </c>
      <c r="N670" t="str">
        <f t="shared" si="20"/>
        <v>Robusta</v>
      </c>
      <c r="O670" t="str">
        <f t="shared" si="21"/>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t="str">
        <f>_xlfn.XLOOKUP(C671,customers!$A$1:$A$1001,customers!$G$1:$G$1001,,0)</f>
        <v>United States</v>
      </c>
      <c r="I671" t="str">
        <f>IF(_xlfn.XLOOKUP(orders!D671,products!$A$1:$A$49,products!$B$1:$B$49,,0)=0,"",_xlfn.XLOOKUP(orders!D671,products!$A$1:$A$49,products!$B$1:$B$49,,0))</f>
        <v>Lib</v>
      </c>
      <c r="J671" t="str">
        <f>_xlfn.XLOOKUP(D671,products!$A$1:$A$49,products!$C$1:$C$49,,0)</f>
        <v>M</v>
      </c>
      <c r="K671" s="6">
        <f>_xlfn.XLOOKUP(orders!D671,products!$A$1:$A$49,products!$D$1:$D$49,0)</f>
        <v>2.5</v>
      </c>
      <c r="L671" s="8">
        <f>_xlfn.XLOOKUP(orders!D671,products!$A$1:$A$49,products!$E$1:$E$49,"",0)</f>
        <v>33.464999999999996</v>
      </c>
      <c r="M671" s="10">
        <f>(orders!E671*orders!L671)</f>
        <v>66.929999999999993</v>
      </c>
      <c r="N671" t="str">
        <f t="shared" si="20"/>
        <v>Liberca</v>
      </c>
      <c r="O671" t="str">
        <f t="shared" si="21"/>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t="str">
        <f>_xlfn.XLOOKUP(C672,customers!$A$1:$A$1001,customers!$G$1:$G$1001,,0)</f>
        <v>United States</v>
      </c>
      <c r="I672" t="str">
        <f>IF(_xlfn.XLOOKUP(orders!D672,products!$A$1:$A$49,products!$B$1:$B$49,,0)=0,"",_xlfn.XLOOKUP(orders!D672,products!$A$1:$A$49,products!$B$1:$B$49,,0))</f>
        <v>Lib</v>
      </c>
      <c r="J672" t="str">
        <f>_xlfn.XLOOKUP(D672,products!$A$1:$A$49,products!$C$1:$C$49,,0)</f>
        <v>M</v>
      </c>
      <c r="K672" s="6">
        <f>_xlfn.XLOOKUP(orders!D672,products!$A$1:$A$49,products!$D$1:$D$49,0)</f>
        <v>0.2</v>
      </c>
      <c r="L672" s="8">
        <f>_xlfn.XLOOKUP(orders!D672,products!$A$1:$A$49,products!$E$1:$E$49,"",0)</f>
        <v>4.3650000000000002</v>
      </c>
      <c r="M672" s="10">
        <f>(orders!E672*orders!L672)</f>
        <v>13.095000000000001</v>
      </c>
      <c r="N672" t="str">
        <f t="shared" si="20"/>
        <v>Liberca</v>
      </c>
      <c r="O672" t="str">
        <f t="shared" si="21"/>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t="str">
        <f>_xlfn.XLOOKUP(C673,customers!$A$1:$A$1001,customers!$G$1:$G$1001,,0)</f>
        <v>United States</v>
      </c>
      <c r="I673" t="str">
        <f>IF(_xlfn.XLOOKUP(orders!D673,products!$A$1:$A$49,products!$B$1:$B$49,,0)=0,"",_xlfn.XLOOKUP(orders!D673,products!$A$1:$A$49,products!$B$1:$B$49,,0))</f>
        <v>Rob</v>
      </c>
      <c r="J673" t="str">
        <f>_xlfn.XLOOKUP(D673,products!$A$1:$A$49,products!$C$1:$C$49,,0)</f>
        <v>L</v>
      </c>
      <c r="K673" s="6">
        <f>_xlfn.XLOOKUP(orders!D673,products!$A$1:$A$49,products!$D$1:$D$49,0)</f>
        <v>1</v>
      </c>
      <c r="L673" s="8">
        <f>_xlfn.XLOOKUP(orders!D673,products!$A$1:$A$49,products!$E$1:$E$49,"",0)</f>
        <v>11.95</v>
      </c>
      <c r="M673" s="10">
        <f>(orders!E673*orders!L673)</f>
        <v>59.75</v>
      </c>
      <c r="N673" t="str">
        <f t="shared" si="20"/>
        <v>Robusta</v>
      </c>
      <c r="O673" t="str">
        <f t="shared" si="21"/>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t="str">
        <f>_xlfn.XLOOKUP(C674,customers!$A$1:$A$1001,customers!$G$1:$G$1001,,0)</f>
        <v>United States</v>
      </c>
      <c r="I674" t="str">
        <f>IF(_xlfn.XLOOKUP(orders!D674,products!$A$1:$A$49,products!$B$1:$B$49,,0)=0,"",_xlfn.XLOOKUP(orders!D674,products!$A$1:$A$49,products!$B$1:$B$49,,0))</f>
        <v>Lib</v>
      </c>
      <c r="J674" t="str">
        <f>_xlfn.XLOOKUP(D674,products!$A$1:$A$49,products!$C$1:$C$49,,0)</f>
        <v>M</v>
      </c>
      <c r="K674" s="6">
        <f>_xlfn.XLOOKUP(orders!D674,products!$A$1:$A$49,products!$D$1:$D$49,0)</f>
        <v>0.5</v>
      </c>
      <c r="L674" s="8">
        <f>_xlfn.XLOOKUP(orders!D674,products!$A$1:$A$49,products!$E$1:$E$49,"",0)</f>
        <v>8.73</v>
      </c>
      <c r="M674" s="10">
        <f>(orders!E674*orders!L674)</f>
        <v>43.650000000000006</v>
      </c>
      <c r="N674" t="str">
        <f t="shared" si="20"/>
        <v>Liberca</v>
      </c>
      <c r="O674" t="str">
        <f t="shared" si="21"/>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t="str">
        <f>_xlfn.XLOOKUP(C675,customers!$A$1:$A$1001,customers!$G$1:$G$1001,,0)</f>
        <v>United States</v>
      </c>
      <c r="I675" t="str">
        <f>IF(_xlfn.XLOOKUP(orders!D675,products!$A$1:$A$49,products!$B$1:$B$49,,0)=0,"",_xlfn.XLOOKUP(orders!D675,products!$A$1:$A$49,products!$B$1:$B$49,,0))</f>
        <v>Exc</v>
      </c>
      <c r="J675" t="str">
        <f>_xlfn.XLOOKUP(D675,products!$A$1:$A$49,products!$C$1:$C$49,,0)</f>
        <v>M</v>
      </c>
      <c r="K675" s="6">
        <f>_xlfn.XLOOKUP(orders!D675,products!$A$1:$A$49,products!$D$1:$D$49,0)</f>
        <v>1</v>
      </c>
      <c r="L675" s="8">
        <f>_xlfn.XLOOKUP(orders!D675,products!$A$1:$A$49,products!$E$1:$E$49,"",0)</f>
        <v>13.75</v>
      </c>
      <c r="M675" s="10">
        <f>(orders!E675*orders!L675)</f>
        <v>82.5</v>
      </c>
      <c r="N675" t="str">
        <f t="shared" si="20"/>
        <v>Excelsa</v>
      </c>
      <c r="O675" t="str">
        <f t="shared" si="21"/>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t="str">
        <f>_xlfn.XLOOKUP(C676,customers!$A$1:$A$1001,customers!$G$1:$G$1001,,0)</f>
        <v>United States</v>
      </c>
      <c r="I676" t="str">
        <f>IF(_xlfn.XLOOKUP(orders!D676,products!$A$1:$A$49,products!$B$1:$B$49,,0)=0,"",_xlfn.XLOOKUP(orders!D676,products!$A$1:$A$49,products!$B$1:$B$49,,0))</f>
        <v>Ara</v>
      </c>
      <c r="J676" t="str">
        <f>_xlfn.XLOOKUP(D676,products!$A$1:$A$49,products!$C$1:$C$49,,0)</f>
        <v>L</v>
      </c>
      <c r="K676" s="6">
        <f>_xlfn.XLOOKUP(orders!D676,products!$A$1:$A$49,products!$D$1:$D$49,0)</f>
        <v>2.5</v>
      </c>
      <c r="L676" s="8">
        <f>_xlfn.XLOOKUP(orders!D676,products!$A$1:$A$49,products!$E$1:$E$49,"",0)</f>
        <v>29.784999999999997</v>
      </c>
      <c r="M676" s="10">
        <f>(orders!E676*orders!L676)</f>
        <v>178.70999999999998</v>
      </c>
      <c r="N676" t="str">
        <f t="shared" si="20"/>
        <v>Arabica</v>
      </c>
      <c r="O676" t="str">
        <f t="shared" si="21"/>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t="str">
        <f>_xlfn.XLOOKUP(C677,customers!$A$1:$A$1001,customers!$G$1:$G$1001,,0)</f>
        <v>United States</v>
      </c>
      <c r="I677" t="str">
        <f>IF(_xlfn.XLOOKUP(orders!D677,products!$A$1:$A$49,products!$B$1:$B$49,,0)=0,"",_xlfn.XLOOKUP(orders!D677,products!$A$1:$A$49,products!$B$1:$B$49,,0))</f>
        <v>Lib</v>
      </c>
      <c r="J677" t="str">
        <f>_xlfn.XLOOKUP(D677,products!$A$1:$A$49,products!$C$1:$C$49,,0)</f>
        <v>D</v>
      </c>
      <c r="K677" s="6">
        <f>_xlfn.XLOOKUP(orders!D677,products!$A$1:$A$49,products!$D$1:$D$49,0)</f>
        <v>2.5</v>
      </c>
      <c r="L677" s="8">
        <f>_xlfn.XLOOKUP(orders!D677,products!$A$1:$A$49,products!$E$1:$E$49,"",0)</f>
        <v>29.784999999999997</v>
      </c>
      <c r="M677" s="10">
        <f>(orders!E677*orders!L677)</f>
        <v>119.13999999999999</v>
      </c>
      <c r="N677" t="str">
        <f t="shared" si="20"/>
        <v>Liberca</v>
      </c>
      <c r="O677" t="str">
        <f t="shared" si="21"/>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t="str">
        <f>_xlfn.XLOOKUP(C678,customers!$A$1:$A$1001,customers!$G$1:$G$1001,,0)</f>
        <v>United States</v>
      </c>
      <c r="I678" t="str">
        <f>IF(_xlfn.XLOOKUP(orders!D678,products!$A$1:$A$49,products!$B$1:$B$49,,0)=0,"",_xlfn.XLOOKUP(orders!D678,products!$A$1:$A$49,products!$B$1:$B$49,,0))</f>
        <v>Lib</v>
      </c>
      <c r="J678" t="str">
        <f>_xlfn.XLOOKUP(D678,products!$A$1:$A$49,products!$C$1:$C$49,,0)</f>
        <v>L</v>
      </c>
      <c r="K678" s="6">
        <f>_xlfn.XLOOKUP(orders!D678,products!$A$1:$A$49,products!$D$1:$D$49,0)</f>
        <v>0.5</v>
      </c>
      <c r="L678" s="8">
        <f>_xlfn.XLOOKUP(orders!D678,products!$A$1:$A$49,products!$E$1:$E$49,"",0)</f>
        <v>9.51</v>
      </c>
      <c r="M678" s="10">
        <f>(orders!E678*orders!L678)</f>
        <v>47.55</v>
      </c>
      <c r="N678" t="str">
        <f t="shared" si="20"/>
        <v>Liberca</v>
      </c>
      <c r="O678" t="str">
        <f t="shared" si="21"/>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t="str">
        <f>_xlfn.XLOOKUP(C679,customers!$A$1:$A$1001,customers!$G$1:$G$1001,,0)</f>
        <v>Ireland</v>
      </c>
      <c r="I679" t="str">
        <f>IF(_xlfn.XLOOKUP(orders!D679,products!$A$1:$A$49,products!$B$1:$B$49,,0)=0,"",_xlfn.XLOOKUP(orders!D679,products!$A$1:$A$49,products!$B$1:$B$49,,0))</f>
        <v>Lib</v>
      </c>
      <c r="J679" t="str">
        <f>_xlfn.XLOOKUP(D679,products!$A$1:$A$49,products!$C$1:$C$49,,0)</f>
        <v>M</v>
      </c>
      <c r="K679" s="6">
        <f>_xlfn.XLOOKUP(orders!D679,products!$A$1:$A$49,products!$D$1:$D$49,0)</f>
        <v>0.5</v>
      </c>
      <c r="L679" s="8">
        <f>_xlfn.XLOOKUP(orders!D679,products!$A$1:$A$49,products!$E$1:$E$49,"",0)</f>
        <v>8.73</v>
      </c>
      <c r="M679" s="10">
        <f>(orders!E679*orders!L679)</f>
        <v>43.650000000000006</v>
      </c>
      <c r="N679" t="str">
        <f t="shared" si="20"/>
        <v>Liberca</v>
      </c>
      <c r="O679" t="str">
        <f t="shared" si="21"/>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t="str">
        <f>_xlfn.XLOOKUP(C680,customers!$A$1:$A$1001,customers!$G$1:$G$1001,,0)</f>
        <v>United States</v>
      </c>
      <c r="I680" t="str">
        <f>IF(_xlfn.XLOOKUP(orders!D680,products!$A$1:$A$49,products!$B$1:$B$49,,0)=0,"",_xlfn.XLOOKUP(orders!D680,products!$A$1:$A$49,products!$B$1:$B$49,,0))</f>
        <v>Ara</v>
      </c>
      <c r="J680" t="str">
        <f>_xlfn.XLOOKUP(D680,products!$A$1:$A$49,products!$C$1:$C$49,,0)</f>
        <v>L</v>
      </c>
      <c r="K680" s="6">
        <f>_xlfn.XLOOKUP(orders!D680,products!$A$1:$A$49,products!$D$1:$D$49,0)</f>
        <v>2.5</v>
      </c>
      <c r="L680" s="8">
        <f>_xlfn.XLOOKUP(orders!D680,products!$A$1:$A$49,products!$E$1:$E$49,"",0)</f>
        <v>29.784999999999997</v>
      </c>
      <c r="M680" s="10">
        <f>(orders!E680*orders!L680)</f>
        <v>178.70999999999998</v>
      </c>
      <c r="N680" t="str">
        <f t="shared" si="20"/>
        <v>Arabica</v>
      </c>
      <c r="O680" t="str">
        <f t="shared" si="21"/>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t="str">
        <f>_xlfn.XLOOKUP(C681,customers!$A$1:$A$1001,customers!$G$1:$G$1001,,0)</f>
        <v>United Kingdom</v>
      </c>
      <c r="I681" t="str">
        <f>IF(_xlfn.XLOOKUP(orders!D681,products!$A$1:$A$49,products!$B$1:$B$49,,0)=0,"",_xlfn.XLOOKUP(orders!D681,products!$A$1:$A$49,products!$B$1:$B$49,,0))</f>
        <v>Rob</v>
      </c>
      <c r="J681" t="str">
        <f>_xlfn.XLOOKUP(D681,products!$A$1:$A$49,products!$C$1:$C$49,,0)</f>
        <v>L</v>
      </c>
      <c r="K681" s="6">
        <f>_xlfn.XLOOKUP(orders!D681,products!$A$1:$A$49,products!$D$1:$D$49,0)</f>
        <v>2.5</v>
      </c>
      <c r="L681" s="8">
        <f>_xlfn.XLOOKUP(orders!D681,products!$A$1:$A$49,products!$E$1:$E$49,"",0)</f>
        <v>27.484999999999996</v>
      </c>
      <c r="M681" s="10">
        <f>(orders!E681*orders!L681)</f>
        <v>27.484999999999996</v>
      </c>
      <c r="N681" t="str">
        <f t="shared" si="20"/>
        <v>Robusta</v>
      </c>
      <c r="O681" t="str">
        <f t="shared" si="21"/>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t="str">
        <f>_xlfn.XLOOKUP(C682,customers!$A$1:$A$1001,customers!$G$1:$G$1001,,0)</f>
        <v>United States</v>
      </c>
      <c r="I682" t="str">
        <f>IF(_xlfn.XLOOKUP(orders!D682,products!$A$1:$A$49,products!$B$1:$B$49,,0)=0,"",_xlfn.XLOOKUP(orders!D682,products!$A$1:$A$49,products!$B$1:$B$49,,0))</f>
        <v>Ara</v>
      </c>
      <c r="J682" t="str">
        <f>_xlfn.XLOOKUP(D682,products!$A$1:$A$49,products!$C$1:$C$49,,0)</f>
        <v>M</v>
      </c>
      <c r="K682" s="6">
        <f>_xlfn.XLOOKUP(orders!D682,products!$A$1:$A$49,products!$D$1:$D$49,0)</f>
        <v>1</v>
      </c>
      <c r="L682" s="8">
        <f>_xlfn.XLOOKUP(orders!D682,products!$A$1:$A$49,products!$E$1:$E$49,"",0)</f>
        <v>11.25</v>
      </c>
      <c r="M682" s="10">
        <f>(orders!E682*orders!L682)</f>
        <v>56.25</v>
      </c>
      <c r="N682" t="str">
        <f t="shared" si="20"/>
        <v>Arabica</v>
      </c>
      <c r="O682" t="str">
        <f t="shared" si="21"/>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t="str">
        <f>_xlfn.XLOOKUP(C683,customers!$A$1:$A$1001,customers!$G$1:$G$1001,,0)</f>
        <v>United Kingdom</v>
      </c>
      <c r="I683" t="str">
        <f>IF(_xlfn.XLOOKUP(orders!D683,products!$A$1:$A$49,products!$B$1:$B$49,,0)=0,"",_xlfn.XLOOKUP(orders!D683,products!$A$1:$A$49,products!$B$1:$B$49,,0))</f>
        <v>Lib</v>
      </c>
      <c r="J683" t="str">
        <f>_xlfn.XLOOKUP(D683,products!$A$1:$A$49,products!$C$1:$C$49,,0)</f>
        <v>L</v>
      </c>
      <c r="K683" s="6">
        <f>_xlfn.XLOOKUP(orders!D683,products!$A$1:$A$49,products!$D$1:$D$49,0)</f>
        <v>0.2</v>
      </c>
      <c r="L683" s="8">
        <f>_xlfn.XLOOKUP(orders!D683,products!$A$1:$A$49,products!$E$1:$E$49,"",0)</f>
        <v>4.7549999999999999</v>
      </c>
      <c r="M683" s="10">
        <f>(orders!E683*orders!L683)</f>
        <v>9.51</v>
      </c>
      <c r="N683" t="str">
        <f t="shared" si="20"/>
        <v>Liberca</v>
      </c>
      <c r="O683" t="str">
        <f t="shared" si="21"/>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t="str">
        <f>_xlfn.XLOOKUP(C684,customers!$A$1:$A$1001,customers!$G$1:$G$1001,,0)</f>
        <v>United States</v>
      </c>
      <c r="I684" t="str">
        <f>IF(_xlfn.XLOOKUP(orders!D684,products!$A$1:$A$49,products!$B$1:$B$49,,0)=0,"",_xlfn.XLOOKUP(orders!D684,products!$A$1:$A$49,products!$B$1:$B$49,,0))</f>
        <v>Exc</v>
      </c>
      <c r="J684" t="str">
        <f>_xlfn.XLOOKUP(D684,products!$A$1:$A$49,products!$C$1:$C$49,,0)</f>
        <v>M</v>
      </c>
      <c r="K684" s="6">
        <f>_xlfn.XLOOKUP(orders!D684,products!$A$1:$A$49,products!$D$1:$D$49,0)</f>
        <v>0.2</v>
      </c>
      <c r="L684" s="8">
        <f>_xlfn.XLOOKUP(orders!D684,products!$A$1:$A$49,products!$E$1:$E$49,"",0)</f>
        <v>4.125</v>
      </c>
      <c r="M684" s="10">
        <f>(orders!E684*orders!L684)</f>
        <v>8.25</v>
      </c>
      <c r="N684" t="str">
        <f t="shared" si="20"/>
        <v>Excelsa</v>
      </c>
      <c r="O684" t="str">
        <f t="shared" si="21"/>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t="str">
        <f>_xlfn.XLOOKUP(C685,customers!$A$1:$A$1001,customers!$G$1:$G$1001,,0)</f>
        <v>United States</v>
      </c>
      <c r="I685" t="str">
        <f>IF(_xlfn.XLOOKUP(orders!D685,products!$A$1:$A$49,products!$B$1:$B$49,,0)=0,"",_xlfn.XLOOKUP(orders!D685,products!$A$1:$A$49,products!$B$1:$B$49,,0))</f>
        <v>Lib</v>
      </c>
      <c r="J685" t="str">
        <f>_xlfn.XLOOKUP(D685,products!$A$1:$A$49,products!$C$1:$C$49,,0)</f>
        <v>D</v>
      </c>
      <c r="K685" s="6">
        <f>_xlfn.XLOOKUP(orders!D685,products!$A$1:$A$49,products!$D$1:$D$49,0)</f>
        <v>0.5</v>
      </c>
      <c r="L685" s="8">
        <f>_xlfn.XLOOKUP(orders!D685,products!$A$1:$A$49,products!$E$1:$E$49,"",0)</f>
        <v>7.77</v>
      </c>
      <c r="M685" s="10">
        <f>(orders!E685*orders!L685)</f>
        <v>46.62</v>
      </c>
      <c r="N685" t="str">
        <f t="shared" si="20"/>
        <v>Liberca</v>
      </c>
      <c r="O685" t="str">
        <f t="shared" si="21"/>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t="str">
        <f>_xlfn.XLOOKUP(C686,customers!$A$1:$A$1001,customers!$G$1:$G$1001,,0)</f>
        <v>United States</v>
      </c>
      <c r="I686" t="str">
        <f>IF(_xlfn.XLOOKUP(orders!D686,products!$A$1:$A$49,products!$B$1:$B$49,,0)=0,"",_xlfn.XLOOKUP(orders!D686,products!$A$1:$A$49,products!$B$1:$B$49,,0))</f>
        <v>Rob</v>
      </c>
      <c r="J686" t="str">
        <f>_xlfn.XLOOKUP(D686,products!$A$1:$A$49,products!$C$1:$C$49,,0)</f>
        <v>L</v>
      </c>
      <c r="K686" s="6">
        <f>_xlfn.XLOOKUP(orders!D686,products!$A$1:$A$49,products!$D$1:$D$49,0)</f>
        <v>1</v>
      </c>
      <c r="L686" s="8">
        <f>_xlfn.XLOOKUP(orders!D686,products!$A$1:$A$49,products!$E$1:$E$49,"",0)</f>
        <v>11.95</v>
      </c>
      <c r="M686" s="10">
        <f>(orders!E686*orders!L686)</f>
        <v>71.699999999999989</v>
      </c>
      <c r="N686" t="str">
        <f t="shared" si="20"/>
        <v>Robusta</v>
      </c>
      <c r="O686" t="str">
        <f t="shared" si="21"/>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t="str">
        <f>_xlfn.XLOOKUP(C687,customers!$A$1:$A$1001,customers!$G$1:$G$1001,,0)</f>
        <v>United States</v>
      </c>
      <c r="I687" t="str">
        <f>IF(_xlfn.XLOOKUP(orders!D687,products!$A$1:$A$49,products!$B$1:$B$49,,0)=0,"",_xlfn.XLOOKUP(orders!D687,products!$A$1:$A$49,products!$B$1:$B$49,,0))</f>
        <v>Lib</v>
      </c>
      <c r="J687" t="str">
        <f>_xlfn.XLOOKUP(D687,products!$A$1:$A$49,products!$C$1:$C$49,,0)</f>
        <v>L</v>
      </c>
      <c r="K687" s="6">
        <f>_xlfn.XLOOKUP(orders!D687,products!$A$1:$A$49,products!$D$1:$D$49,0)</f>
        <v>2.5</v>
      </c>
      <c r="L687" s="8">
        <f>_xlfn.XLOOKUP(orders!D687,products!$A$1:$A$49,products!$E$1:$E$49,"",0)</f>
        <v>36.454999999999998</v>
      </c>
      <c r="M687" s="10">
        <f>(orders!E687*orders!L687)</f>
        <v>72.91</v>
      </c>
      <c r="N687" t="str">
        <f t="shared" si="20"/>
        <v>Liberca</v>
      </c>
      <c r="O687" t="str">
        <f t="shared" si="21"/>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t="str">
        <f>_xlfn.XLOOKUP(C688,customers!$A$1:$A$1001,customers!$G$1:$G$1001,,0)</f>
        <v>United States</v>
      </c>
      <c r="I688" t="str">
        <f>IF(_xlfn.XLOOKUP(orders!D688,products!$A$1:$A$49,products!$B$1:$B$49,,0)=0,"",_xlfn.XLOOKUP(orders!D688,products!$A$1:$A$49,products!$B$1:$B$49,,0))</f>
        <v>Rob</v>
      </c>
      <c r="J688" t="str">
        <f>_xlfn.XLOOKUP(D688,products!$A$1:$A$49,products!$C$1:$C$49,,0)</f>
        <v>D</v>
      </c>
      <c r="K688" s="6">
        <f>_xlfn.XLOOKUP(orders!D688,products!$A$1:$A$49,products!$D$1:$D$49,0)</f>
        <v>0.2</v>
      </c>
      <c r="L688" s="8">
        <f>_xlfn.XLOOKUP(orders!D688,products!$A$1:$A$49,products!$E$1:$E$49,"",0)</f>
        <v>2.6849999999999996</v>
      </c>
      <c r="M688" s="10">
        <f>(orders!E688*orders!L688)</f>
        <v>8.0549999999999997</v>
      </c>
      <c r="N688" t="str">
        <f t="shared" si="20"/>
        <v>Robusta</v>
      </c>
      <c r="O688" t="str">
        <f t="shared" si="21"/>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t="str">
        <f>_xlfn.XLOOKUP(C689,customers!$A$1:$A$1001,customers!$G$1:$G$1001,,0)</f>
        <v>United States</v>
      </c>
      <c r="I689" t="str">
        <f>IF(_xlfn.XLOOKUP(orders!D689,products!$A$1:$A$49,products!$B$1:$B$49,,0)=0,"",_xlfn.XLOOKUP(orders!D689,products!$A$1:$A$49,products!$B$1:$B$49,,0))</f>
        <v>Exc</v>
      </c>
      <c r="J689" t="str">
        <f>_xlfn.XLOOKUP(D689,products!$A$1:$A$49,products!$C$1:$C$49,,0)</f>
        <v>M</v>
      </c>
      <c r="K689" s="6">
        <f>_xlfn.XLOOKUP(orders!D689,products!$A$1:$A$49,products!$D$1:$D$49,0)</f>
        <v>0.5</v>
      </c>
      <c r="L689" s="8">
        <f>_xlfn.XLOOKUP(orders!D689,products!$A$1:$A$49,products!$E$1:$E$49,"",0)</f>
        <v>8.25</v>
      </c>
      <c r="M689" s="10">
        <f>(orders!E689*orders!L689)</f>
        <v>16.5</v>
      </c>
      <c r="N689" t="str">
        <f t="shared" si="20"/>
        <v>Excelsa</v>
      </c>
      <c r="O689" t="str">
        <f t="shared" si="21"/>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t="str">
        <f>_xlfn.XLOOKUP(C690,customers!$A$1:$A$1001,customers!$G$1:$G$1001,,0)</f>
        <v>Ireland</v>
      </c>
      <c r="I690" t="str">
        <f>IF(_xlfn.XLOOKUP(orders!D690,products!$A$1:$A$49,products!$B$1:$B$49,,0)=0,"",_xlfn.XLOOKUP(orders!D690,products!$A$1:$A$49,products!$B$1:$B$49,,0))</f>
        <v>Ara</v>
      </c>
      <c r="J690" t="str">
        <f>_xlfn.XLOOKUP(D690,products!$A$1:$A$49,products!$C$1:$C$49,,0)</f>
        <v>L</v>
      </c>
      <c r="K690" s="6">
        <f>_xlfn.XLOOKUP(orders!D690,products!$A$1:$A$49,products!$D$1:$D$49,0)</f>
        <v>1</v>
      </c>
      <c r="L690" s="8">
        <f>_xlfn.XLOOKUP(orders!D690,products!$A$1:$A$49,products!$E$1:$E$49,"",0)</f>
        <v>12.95</v>
      </c>
      <c r="M690" s="10">
        <f>(orders!E690*orders!L690)</f>
        <v>64.75</v>
      </c>
      <c r="N690" t="str">
        <f t="shared" si="20"/>
        <v>Arabica</v>
      </c>
      <c r="O690" t="str">
        <f t="shared" si="21"/>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t="str">
        <f>_xlfn.XLOOKUP(C691,customers!$A$1:$A$1001,customers!$G$1:$G$1001,,0)</f>
        <v>United States</v>
      </c>
      <c r="I691" t="str">
        <f>IF(_xlfn.XLOOKUP(orders!D691,products!$A$1:$A$49,products!$B$1:$B$49,,0)=0,"",_xlfn.XLOOKUP(orders!D691,products!$A$1:$A$49,products!$B$1:$B$49,,0))</f>
        <v>Ara</v>
      </c>
      <c r="J691" t="str">
        <f>_xlfn.XLOOKUP(D691,products!$A$1:$A$49,products!$C$1:$C$49,,0)</f>
        <v>M</v>
      </c>
      <c r="K691" s="6">
        <f>_xlfn.XLOOKUP(orders!D691,products!$A$1:$A$49,products!$D$1:$D$49,0)</f>
        <v>0.5</v>
      </c>
      <c r="L691" s="8">
        <f>_xlfn.XLOOKUP(orders!D691,products!$A$1:$A$49,products!$E$1:$E$49,"",0)</f>
        <v>6.75</v>
      </c>
      <c r="M691" s="10">
        <f>(orders!E691*orders!L691)</f>
        <v>33.75</v>
      </c>
      <c r="N691" t="str">
        <f t="shared" si="20"/>
        <v>Arabica</v>
      </c>
      <c r="O691" t="str">
        <f t="shared" si="21"/>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t="str">
        <f>_xlfn.XLOOKUP(C692,customers!$A$1:$A$1001,customers!$G$1:$G$1001,,0)</f>
        <v>United States</v>
      </c>
      <c r="I692" t="str">
        <f>IF(_xlfn.XLOOKUP(orders!D692,products!$A$1:$A$49,products!$B$1:$B$49,,0)=0,"",_xlfn.XLOOKUP(orders!D692,products!$A$1:$A$49,products!$B$1:$B$49,,0))</f>
        <v>Lib</v>
      </c>
      <c r="J692" t="str">
        <f>_xlfn.XLOOKUP(D692,products!$A$1:$A$49,products!$C$1:$C$49,,0)</f>
        <v>D</v>
      </c>
      <c r="K692" s="6">
        <f>_xlfn.XLOOKUP(orders!D692,products!$A$1:$A$49,products!$D$1:$D$49,0)</f>
        <v>2.5</v>
      </c>
      <c r="L692" s="8">
        <f>_xlfn.XLOOKUP(orders!D692,products!$A$1:$A$49,products!$E$1:$E$49,"",0)</f>
        <v>29.784999999999997</v>
      </c>
      <c r="M692" s="10">
        <f>(orders!E692*orders!L692)</f>
        <v>178.70999999999998</v>
      </c>
      <c r="N692" t="str">
        <f t="shared" si="20"/>
        <v>Liberca</v>
      </c>
      <c r="O692" t="str">
        <f t="shared" si="21"/>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t="str">
        <f>_xlfn.XLOOKUP(C693,customers!$A$1:$A$1001,customers!$G$1:$G$1001,,0)</f>
        <v>Ireland</v>
      </c>
      <c r="I693" t="str">
        <f>IF(_xlfn.XLOOKUP(orders!D693,products!$A$1:$A$49,products!$B$1:$B$49,,0)=0,"",_xlfn.XLOOKUP(orders!D693,products!$A$1:$A$49,products!$B$1:$B$49,,0))</f>
        <v>Ara</v>
      </c>
      <c r="J693" t="str">
        <f>_xlfn.XLOOKUP(D693,products!$A$1:$A$49,products!$C$1:$C$49,,0)</f>
        <v>M</v>
      </c>
      <c r="K693" s="6">
        <f>_xlfn.XLOOKUP(orders!D693,products!$A$1:$A$49,products!$D$1:$D$49,0)</f>
        <v>1</v>
      </c>
      <c r="L693" s="8">
        <f>_xlfn.XLOOKUP(orders!D693,products!$A$1:$A$49,products!$E$1:$E$49,"",0)</f>
        <v>11.25</v>
      </c>
      <c r="M693" s="10">
        <f>(orders!E693*orders!L693)</f>
        <v>22.5</v>
      </c>
      <c r="N693" t="str">
        <f t="shared" si="20"/>
        <v>Arabica</v>
      </c>
      <c r="O693" t="str">
        <f t="shared" si="21"/>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t="str">
        <f>_xlfn.XLOOKUP(C694,customers!$A$1:$A$1001,customers!$G$1:$G$1001,,0)</f>
        <v>United States</v>
      </c>
      <c r="I694" t="str">
        <f>IF(_xlfn.XLOOKUP(orders!D694,products!$A$1:$A$49,products!$B$1:$B$49,,0)=0,"",_xlfn.XLOOKUP(orders!D694,products!$A$1:$A$49,products!$B$1:$B$49,,0))</f>
        <v>Lib</v>
      </c>
      <c r="J694" t="str">
        <f>_xlfn.XLOOKUP(D694,products!$A$1:$A$49,products!$C$1:$C$49,,0)</f>
        <v>D</v>
      </c>
      <c r="K694" s="6">
        <f>_xlfn.XLOOKUP(orders!D694,products!$A$1:$A$49,products!$D$1:$D$49,0)</f>
        <v>1</v>
      </c>
      <c r="L694" s="8">
        <f>_xlfn.XLOOKUP(orders!D694,products!$A$1:$A$49,products!$E$1:$E$49,"",0)</f>
        <v>12.95</v>
      </c>
      <c r="M694" s="10">
        <f>(orders!E694*orders!L694)</f>
        <v>12.95</v>
      </c>
      <c r="N694" t="str">
        <f t="shared" si="20"/>
        <v>Liberca</v>
      </c>
      <c r="O694" t="str">
        <f t="shared" si="21"/>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t="str">
        <f>_xlfn.XLOOKUP(C695,customers!$A$1:$A$1001,customers!$G$1:$G$1001,,0)</f>
        <v>United States</v>
      </c>
      <c r="I695" t="str">
        <f>IF(_xlfn.XLOOKUP(orders!D695,products!$A$1:$A$49,products!$B$1:$B$49,,0)=0,"",_xlfn.XLOOKUP(orders!D695,products!$A$1:$A$49,products!$B$1:$B$49,,0))</f>
        <v>Ara</v>
      </c>
      <c r="J695" t="str">
        <f>_xlfn.XLOOKUP(D695,products!$A$1:$A$49,products!$C$1:$C$49,,0)</f>
        <v>M</v>
      </c>
      <c r="K695" s="6">
        <f>_xlfn.XLOOKUP(orders!D695,products!$A$1:$A$49,products!$D$1:$D$49,0)</f>
        <v>2.5</v>
      </c>
      <c r="L695" s="8">
        <f>_xlfn.XLOOKUP(orders!D695,products!$A$1:$A$49,products!$E$1:$E$49,"",0)</f>
        <v>25.874999999999996</v>
      </c>
      <c r="M695" s="10">
        <f>(orders!E695*orders!L695)</f>
        <v>51.749999999999993</v>
      </c>
      <c r="N695" t="str">
        <f t="shared" si="20"/>
        <v>Arabica</v>
      </c>
      <c r="O695" t="str">
        <f t="shared" si="21"/>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t="str">
        <f>_xlfn.XLOOKUP(C696,customers!$A$1:$A$1001,customers!$G$1:$G$1001,,0)</f>
        <v>United States</v>
      </c>
      <c r="I696" t="str">
        <f>IF(_xlfn.XLOOKUP(orders!D696,products!$A$1:$A$49,products!$B$1:$B$49,,0)=0,"",_xlfn.XLOOKUP(orders!D696,products!$A$1:$A$49,products!$B$1:$B$49,,0))</f>
        <v>Exc</v>
      </c>
      <c r="J696" t="str">
        <f>_xlfn.XLOOKUP(D696,products!$A$1:$A$49,products!$C$1:$C$49,,0)</f>
        <v>D</v>
      </c>
      <c r="K696" s="6">
        <f>_xlfn.XLOOKUP(orders!D696,products!$A$1:$A$49,products!$D$1:$D$49,0)</f>
        <v>0.5</v>
      </c>
      <c r="L696" s="8">
        <f>_xlfn.XLOOKUP(orders!D696,products!$A$1:$A$49,products!$E$1:$E$49,"",0)</f>
        <v>7.29</v>
      </c>
      <c r="M696" s="10">
        <f>(orders!E696*orders!L696)</f>
        <v>36.450000000000003</v>
      </c>
      <c r="N696" t="str">
        <f t="shared" si="20"/>
        <v>Excelsa</v>
      </c>
      <c r="O696" t="str">
        <f t="shared" si="21"/>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t="str">
        <f>_xlfn.XLOOKUP(C697,customers!$A$1:$A$1001,customers!$G$1:$G$1001,,0)</f>
        <v>United States</v>
      </c>
      <c r="I697" t="str">
        <f>IF(_xlfn.XLOOKUP(orders!D697,products!$A$1:$A$49,products!$B$1:$B$49,,0)=0,"",_xlfn.XLOOKUP(orders!D697,products!$A$1:$A$49,products!$B$1:$B$49,,0))</f>
        <v>Lib</v>
      </c>
      <c r="J697" t="str">
        <f>_xlfn.XLOOKUP(D697,products!$A$1:$A$49,products!$C$1:$C$49,,0)</f>
        <v>L</v>
      </c>
      <c r="K697" s="6">
        <f>_xlfn.XLOOKUP(orders!D697,products!$A$1:$A$49,products!$D$1:$D$49,0)</f>
        <v>2.5</v>
      </c>
      <c r="L697" s="8">
        <f>_xlfn.XLOOKUP(orders!D697,products!$A$1:$A$49,products!$E$1:$E$49,"",0)</f>
        <v>36.454999999999998</v>
      </c>
      <c r="M697" s="10">
        <f>(orders!E697*orders!L697)</f>
        <v>182.27499999999998</v>
      </c>
      <c r="N697" t="str">
        <f t="shared" si="20"/>
        <v>Liberca</v>
      </c>
      <c r="O697" t="str">
        <f t="shared" si="21"/>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t="str">
        <f>_xlfn.XLOOKUP(C698,customers!$A$1:$A$1001,customers!$G$1:$G$1001,,0)</f>
        <v>United States</v>
      </c>
      <c r="I698" t="str">
        <f>IF(_xlfn.XLOOKUP(orders!D698,products!$A$1:$A$49,products!$B$1:$B$49,,0)=0,"",_xlfn.XLOOKUP(orders!D698,products!$A$1:$A$49,products!$B$1:$B$49,,0))</f>
        <v>Lib</v>
      </c>
      <c r="J698" t="str">
        <f>_xlfn.XLOOKUP(D698,products!$A$1:$A$49,products!$C$1:$C$49,,0)</f>
        <v>D</v>
      </c>
      <c r="K698" s="6">
        <f>_xlfn.XLOOKUP(orders!D698,products!$A$1:$A$49,products!$D$1:$D$49,0)</f>
        <v>0.5</v>
      </c>
      <c r="L698" s="8">
        <f>_xlfn.XLOOKUP(orders!D698,products!$A$1:$A$49,products!$E$1:$E$49,"",0)</f>
        <v>7.77</v>
      </c>
      <c r="M698" s="10">
        <f>(orders!E698*orders!L698)</f>
        <v>31.08</v>
      </c>
      <c r="N698" t="str">
        <f t="shared" si="20"/>
        <v>Liberca</v>
      </c>
      <c r="O698" t="str">
        <f t="shared" si="21"/>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t="str">
        <f>_xlfn.XLOOKUP(C699,customers!$A$1:$A$1001,customers!$G$1:$G$1001,,0)</f>
        <v>Ireland</v>
      </c>
      <c r="I699" t="str">
        <f>IF(_xlfn.XLOOKUP(orders!D699,products!$A$1:$A$49,products!$B$1:$B$49,,0)=0,"",_xlfn.XLOOKUP(orders!D699,products!$A$1:$A$49,products!$B$1:$B$49,,0))</f>
        <v>Ara</v>
      </c>
      <c r="J699" t="str">
        <f>_xlfn.XLOOKUP(D699,products!$A$1:$A$49,products!$C$1:$C$49,,0)</f>
        <v>M</v>
      </c>
      <c r="K699" s="6">
        <f>_xlfn.XLOOKUP(orders!D699,products!$A$1:$A$49,products!$D$1:$D$49,0)</f>
        <v>0.5</v>
      </c>
      <c r="L699" s="8">
        <f>_xlfn.XLOOKUP(orders!D699,products!$A$1:$A$49,products!$E$1:$E$49,"",0)</f>
        <v>6.75</v>
      </c>
      <c r="M699" s="10">
        <f>(orders!E699*orders!L699)</f>
        <v>20.25</v>
      </c>
      <c r="N699" t="str">
        <f t="shared" si="20"/>
        <v>Arabica</v>
      </c>
      <c r="O699" t="str">
        <f t="shared" si="21"/>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t="str">
        <f>_xlfn.XLOOKUP(C700,customers!$A$1:$A$1001,customers!$G$1:$G$1001,,0)</f>
        <v>Ireland</v>
      </c>
      <c r="I700" t="str">
        <f>IF(_xlfn.XLOOKUP(orders!D700,products!$A$1:$A$49,products!$B$1:$B$49,,0)=0,"",_xlfn.XLOOKUP(orders!D700,products!$A$1:$A$49,products!$B$1:$B$49,,0))</f>
        <v>Lib</v>
      </c>
      <c r="J700" t="str">
        <f>_xlfn.XLOOKUP(D700,products!$A$1:$A$49,products!$C$1:$C$49,,0)</f>
        <v>D</v>
      </c>
      <c r="K700" s="6">
        <f>_xlfn.XLOOKUP(orders!D700,products!$A$1:$A$49,products!$D$1:$D$49,0)</f>
        <v>1</v>
      </c>
      <c r="L700" s="8">
        <f>_xlfn.XLOOKUP(orders!D700,products!$A$1:$A$49,products!$E$1:$E$49,"",0)</f>
        <v>12.95</v>
      </c>
      <c r="M700" s="10">
        <f>(orders!E700*orders!L700)</f>
        <v>25.9</v>
      </c>
      <c r="N700" t="str">
        <f t="shared" si="20"/>
        <v>Liberca</v>
      </c>
      <c r="O700" t="str">
        <f t="shared" si="21"/>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t="str">
        <f>_xlfn.XLOOKUP(C701,customers!$A$1:$A$1001,customers!$G$1:$G$1001,,0)</f>
        <v>United States</v>
      </c>
      <c r="I701" t="str">
        <f>IF(_xlfn.XLOOKUP(orders!D701,products!$A$1:$A$49,products!$B$1:$B$49,,0)=0,"",_xlfn.XLOOKUP(orders!D701,products!$A$1:$A$49,products!$B$1:$B$49,,0))</f>
        <v>Ara</v>
      </c>
      <c r="J701" t="str">
        <f>_xlfn.XLOOKUP(D701,products!$A$1:$A$49,products!$C$1:$C$49,,0)</f>
        <v>D</v>
      </c>
      <c r="K701" s="6">
        <f>_xlfn.XLOOKUP(orders!D701,products!$A$1:$A$49,products!$D$1:$D$49,0)</f>
        <v>0.5</v>
      </c>
      <c r="L701" s="8">
        <f>_xlfn.XLOOKUP(orders!D701,products!$A$1:$A$49,products!$E$1:$E$49,"",0)</f>
        <v>5.97</v>
      </c>
      <c r="M701" s="10">
        <f>(orders!E701*orders!L701)</f>
        <v>23.88</v>
      </c>
      <c r="N701" t="str">
        <f t="shared" si="20"/>
        <v>Arabica</v>
      </c>
      <c r="O701" t="str">
        <f t="shared" si="21"/>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t="str">
        <f>_xlfn.XLOOKUP(C702,customers!$A$1:$A$1001,customers!$G$1:$G$1001,,0)</f>
        <v>United States</v>
      </c>
      <c r="I702" t="str">
        <f>IF(_xlfn.XLOOKUP(orders!D702,products!$A$1:$A$49,products!$B$1:$B$49,,0)=0,"",_xlfn.XLOOKUP(orders!D702,products!$A$1:$A$49,products!$B$1:$B$49,,0))</f>
        <v>Lib</v>
      </c>
      <c r="J702" t="str">
        <f>_xlfn.XLOOKUP(D702,products!$A$1:$A$49,products!$C$1:$C$49,,0)</f>
        <v>L</v>
      </c>
      <c r="K702" s="6">
        <f>_xlfn.XLOOKUP(orders!D702,products!$A$1:$A$49,products!$D$1:$D$49,0)</f>
        <v>0.5</v>
      </c>
      <c r="L702" s="8">
        <f>_xlfn.XLOOKUP(orders!D702,products!$A$1:$A$49,products!$E$1:$E$49,"",0)</f>
        <v>9.51</v>
      </c>
      <c r="M702" s="10">
        <f>(orders!E702*orders!L702)</f>
        <v>19.02</v>
      </c>
      <c r="N702" t="str">
        <f t="shared" si="20"/>
        <v>Liberca</v>
      </c>
      <c r="O702" t="str">
        <f t="shared" si="21"/>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t="str">
        <f>_xlfn.XLOOKUP(C703,customers!$A$1:$A$1001,customers!$G$1:$G$1001,,0)</f>
        <v>Ireland</v>
      </c>
      <c r="I703" t="str">
        <f>IF(_xlfn.XLOOKUP(orders!D703,products!$A$1:$A$49,products!$B$1:$B$49,,0)=0,"",_xlfn.XLOOKUP(orders!D703,products!$A$1:$A$49,products!$B$1:$B$49,,0))</f>
        <v>Ara</v>
      </c>
      <c r="J703" t="str">
        <f>_xlfn.XLOOKUP(D703,products!$A$1:$A$49,products!$C$1:$C$49,,0)</f>
        <v>D</v>
      </c>
      <c r="K703" s="6">
        <f>_xlfn.XLOOKUP(orders!D703,products!$A$1:$A$49,products!$D$1:$D$49,0)</f>
        <v>0.5</v>
      </c>
      <c r="L703" s="8">
        <f>_xlfn.XLOOKUP(orders!D703,products!$A$1:$A$49,products!$E$1:$E$49,"",0)</f>
        <v>5.97</v>
      </c>
      <c r="M703" s="10">
        <f>(orders!E703*orders!L703)</f>
        <v>29.849999999999998</v>
      </c>
      <c r="N703" t="str">
        <f t="shared" si="20"/>
        <v>Arabica</v>
      </c>
      <c r="O703" t="str">
        <f t="shared" si="21"/>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t="str">
        <f>_xlfn.XLOOKUP(C704,customers!$A$1:$A$1001,customers!$G$1:$G$1001,,0)</f>
        <v>United States</v>
      </c>
      <c r="I704" t="str">
        <f>IF(_xlfn.XLOOKUP(orders!D704,products!$A$1:$A$49,products!$B$1:$B$49,,0)=0,"",_xlfn.XLOOKUP(orders!D704,products!$A$1:$A$49,products!$B$1:$B$49,,0))</f>
        <v>Ara</v>
      </c>
      <c r="J704" t="str">
        <f>_xlfn.XLOOKUP(D704,products!$A$1:$A$49,products!$C$1:$C$49,,0)</f>
        <v>L</v>
      </c>
      <c r="K704" s="6">
        <f>_xlfn.XLOOKUP(orders!D704,products!$A$1:$A$49,products!$D$1:$D$49,0)</f>
        <v>0.5</v>
      </c>
      <c r="L704" s="8">
        <f>_xlfn.XLOOKUP(orders!D704,products!$A$1:$A$49,products!$E$1:$E$49,"",0)</f>
        <v>7.77</v>
      </c>
      <c r="M704" s="10">
        <f>(orders!E704*orders!L704)</f>
        <v>7.77</v>
      </c>
      <c r="N704" t="str">
        <f t="shared" si="20"/>
        <v>Arabica</v>
      </c>
      <c r="O704" t="str">
        <f t="shared" si="21"/>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t="str">
        <f>_xlfn.XLOOKUP(C705,customers!$A$1:$A$1001,customers!$G$1:$G$1001,,0)</f>
        <v>Ireland</v>
      </c>
      <c r="I705" t="str">
        <f>IF(_xlfn.XLOOKUP(orders!D705,products!$A$1:$A$49,products!$B$1:$B$49,,0)=0,"",_xlfn.XLOOKUP(orders!D705,products!$A$1:$A$49,products!$B$1:$B$49,,0))</f>
        <v>Lib</v>
      </c>
      <c r="J705" t="str">
        <f>_xlfn.XLOOKUP(D705,products!$A$1:$A$49,products!$C$1:$C$49,,0)</f>
        <v>D</v>
      </c>
      <c r="K705" s="6">
        <f>_xlfn.XLOOKUP(orders!D705,products!$A$1:$A$49,products!$D$1:$D$49,0)</f>
        <v>2.5</v>
      </c>
      <c r="L705" s="8">
        <f>_xlfn.XLOOKUP(orders!D705,products!$A$1:$A$49,products!$E$1:$E$49,"",0)</f>
        <v>29.784999999999997</v>
      </c>
      <c r="M705" s="10">
        <f>(orders!E705*orders!L705)</f>
        <v>119.13999999999999</v>
      </c>
      <c r="N705" t="str">
        <f t="shared" si="20"/>
        <v>Liberca</v>
      </c>
      <c r="O705" t="str">
        <f t="shared" si="21"/>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t="str">
        <f>_xlfn.XLOOKUP(C706,customers!$A$1:$A$1001,customers!$G$1:$G$1001,,0)</f>
        <v>United States</v>
      </c>
      <c r="I706" t="str">
        <f>IF(_xlfn.XLOOKUP(orders!D706,products!$A$1:$A$49,products!$B$1:$B$49,,0)=0,"",_xlfn.XLOOKUP(orders!D706,products!$A$1:$A$49,products!$B$1:$B$49,,0))</f>
        <v>Exc</v>
      </c>
      <c r="J706" t="str">
        <f>_xlfn.XLOOKUP(D706,products!$A$1:$A$49,products!$C$1:$C$49,,0)</f>
        <v>D</v>
      </c>
      <c r="K706" s="6">
        <f>_xlfn.XLOOKUP(orders!D706,products!$A$1:$A$49,products!$D$1:$D$49,0)</f>
        <v>0.2</v>
      </c>
      <c r="L706" s="8">
        <f>_xlfn.XLOOKUP(orders!D706,products!$A$1:$A$49,products!$E$1:$E$49,"",0)</f>
        <v>3.645</v>
      </c>
      <c r="M706" s="10">
        <f>(orders!E706*orders!L706)</f>
        <v>21.87</v>
      </c>
      <c r="N706" t="str">
        <f t="shared" si="20"/>
        <v>Excelsa</v>
      </c>
      <c r="O706" t="str">
        <f t="shared" si="21"/>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t="str">
        <f>_xlfn.XLOOKUP(C707,customers!$A$1:$A$1001,customers!$G$1:$G$1001,,0)</f>
        <v>United States</v>
      </c>
      <c r="I707" t="str">
        <f>IF(_xlfn.XLOOKUP(orders!D707,products!$A$1:$A$49,products!$B$1:$B$49,,0)=0,"",_xlfn.XLOOKUP(orders!D707,products!$A$1:$A$49,products!$B$1:$B$49,,0))</f>
        <v>Exc</v>
      </c>
      <c r="J707" t="str">
        <f>_xlfn.XLOOKUP(D707,products!$A$1:$A$49,products!$C$1:$C$49,,0)</f>
        <v>L</v>
      </c>
      <c r="K707" s="6">
        <f>_xlfn.XLOOKUP(orders!D707,products!$A$1:$A$49,products!$D$1:$D$49,0)</f>
        <v>0.5</v>
      </c>
      <c r="L707" s="8">
        <f>_xlfn.XLOOKUP(orders!D707,products!$A$1:$A$49,products!$E$1:$E$49,"",0)</f>
        <v>8.91</v>
      </c>
      <c r="M707" s="10">
        <f>(orders!E707*orders!L707)</f>
        <v>17.82</v>
      </c>
      <c r="N707" t="str">
        <f t="shared" ref="N707:N770" si="22">IF(I707="Rob","Robusta",IF(I707="Exc","Excelsa",IF(I707="Ara","Arabica",IF(I707="Lib","Liberca",""))))</f>
        <v>Excelsa</v>
      </c>
      <c r="O707" t="str">
        <f t="shared" ref="O707:O770" si="23">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t="str">
        <f>_xlfn.XLOOKUP(C708,customers!$A$1:$A$1001,customers!$G$1:$G$1001,,0)</f>
        <v>United States</v>
      </c>
      <c r="I708" t="str">
        <f>IF(_xlfn.XLOOKUP(orders!D708,products!$A$1:$A$49,products!$B$1:$B$49,,0)=0,"",_xlfn.XLOOKUP(orders!D708,products!$A$1:$A$49,products!$B$1:$B$49,,0))</f>
        <v>Exc</v>
      </c>
      <c r="J708" t="str">
        <f>_xlfn.XLOOKUP(D708,products!$A$1:$A$49,products!$C$1:$C$49,,0)</f>
        <v>M</v>
      </c>
      <c r="K708" s="6">
        <f>_xlfn.XLOOKUP(orders!D708,products!$A$1:$A$49,products!$D$1:$D$49,0)</f>
        <v>0.2</v>
      </c>
      <c r="L708" s="8">
        <f>_xlfn.XLOOKUP(orders!D708,products!$A$1:$A$49,products!$E$1:$E$49,"",0)</f>
        <v>4.125</v>
      </c>
      <c r="M708" s="10">
        <f>(orders!E708*orders!L708)</f>
        <v>12.375</v>
      </c>
      <c r="N708" t="str">
        <f t="shared" si="22"/>
        <v>Excelsa</v>
      </c>
      <c r="O708" t="str">
        <f t="shared" si="23"/>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t="str">
        <f>_xlfn.XLOOKUP(C709,customers!$A$1:$A$1001,customers!$G$1:$G$1001,,0)</f>
        <v>Ireland</v>
      </c>
      <c r="I709" t="str">
        <f>IF(_xlfn.XLOOKUP(orders!D709,products!$A$1:$A$49,products!$B$1:$B$49,,0)=0,"",_xlfn.XLOOKUP(orders!D709,products!$A$1:$A$49,products!$B$1:$B$49,,0))</f>
        <v>Lib</v>
      </c>
      <c r="J709" t="str">
        <f>_xlfn.XLOOKUP(D709,products!$A$1:$A$49,products!$C$1:$C$49,,0)</f>
        <v>D</v>
      </c>
      <c r="K709" s="6">
        <f>_xlfn.XLOOKUP(orders!D709,products!$A$1:$A$49,products!$D$1:$D$49,0)</f>
        <v>1</v>
      </c>
      <c r="L709" s="8">
        <f>_xlfn.XLOOKUP(orders!D709,products!$A$1:$A$49,products!$E$1:$E$49,"",0)</f>
        <v>12.95</v>
      </c>
      <c r="M709" s="10">
        <f>(orders!E709*orders!L709)</f>
        <v>25.9</v>
      </c>
      <c r="N709" t="str">
        <f t="shared" si="22"/>
        <v>Liberca</v>
      </c>
      <c r="O709" t="str">
        <f t="shared" si="23"/>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t="str">
        <f>_xlfn.XLOOKUP(C710,customers!$A$1:$A$1001,customers!$G$1:$G$1001,,0)</f>
        <v>United States</v>
      </c>
      <c r="I710" t="str">
        <f>IF(_xlfn.XLOOKUP(orders!D710,products!$A$1:$A$49,products!$B$1:$B$49,,0)=0,"",_xlfn.XLOOKUP(orders!D710,products!$A$1:$A$49,products!$B$1:$B$49,,0))</f>
        <v>Ara</v>
      </c>
      <c r="J710" t="str">
        <f>_xlfn.XLOOKUP(D710,products!$A$1:$A$49,products!$C$1:$C$49,,0)</f>
        <v>M</v>
      </c>
      <c r="K710" s="6">
        <f>_xlfn.XLOOKUP(orders!D710,products!$A$1:$A$49,products!$D$1:$D$49,0)</f>
        <v>0.5</v>
      </c>
      <c r="L710" s="8">
        <f>_xlfn.XLOOKUP(orders!D710,products!$A$1:$A$49,products!$E$1:$E$49,"",0)</f>
        <v>6.75</v>
      </c>
      <c r="M710" s="10">
        <f>(orders!E710*orders!L710)</f>
        <v>13.5</v>
      </c>
      <c r="N710" t="str">
        <f t="shared" si="22"/>
        <v>Arabica</v>
      </c>
      <c r="O710" t="str">
        <f t="shared" si="23"/>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t="str">
        <f>_xlfn.XLOOKUP(C711,customers!$A$1:$A$1001,customers!$G$1:$G$1001,,0)</f>
        <v>United States</v>
      </c>
      <c r="I711" t="str">
        <f>IF(_xlfn.XLOOKUP(orders!D711,products!$A$1:$A$49,products!$B$1:$B$49,,0)=0,"",_xlfn.XLOOKUP(orders!D711,products!$A$1:$A$49,products!$B$1:$B$49,,0))</f>
        <v>Exc</v>
      </c>
      <c r="J711" t="str">
        <f>_xlfn.XLOOKUP(D711,products!$A$1:$A$49,products!$C$1:$C$49,,0)</f>
        <v>L</v>
      </c>
      <c r="K711" s="6">
        <f>_xlfn.XLOOKUP(orders!D711,products!$A$1:$A$49,products!$D$1:$D$49,0)</f>
        <v>0.5</v>
      </c>
      <c r="L711" s="8">
        <f>_xlfn.XLOOKUP(orders!D711,products!$A$1:$A$49,products!$E$1:$E$49,"",0)</f>
        <v>8.91</v>
      </c>
      <c r="M711" s="10">
        <f>(orders!E711*orders!L711)</f>
        <v>17.82</v>
      </c>
      <c r="N711" t="str">
        <f t="shared" si="22"/>
        <v>Excelsa</v>
      </c>
      <c r="O711" t="str">
        <f t="shared" si="23"/>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t="str">
        <f>_xlfn.XLOOKUP(C712,customers!$A$1:$A$1001,customers!$G$1:$G$1001,,0)</f>
        <v>United States</v>
      </c>
      <c r="I712" t="str">
        <f>IF(_xlfn.XLOOKUP(orders!D712,products!$A$1:$A$49,products!$B$1:$B$49,,0)=0,"",_xlfn.XLOOKUP(orders!D712,products!$A$1:$A$49,products!$B$1:$B$49,,0))</f>
        <v>Exc</v>
      </c>
      <c r="J712" t="str">
        <f>_xlfn.XLOOKUP(D712,products!$A$1:$A$49,products!$C$1:$C$49,,0)</f>
        <v>M</v>
      </c>
      <c r="K712" s="6">
        <f>_xlfn.XLOOKUP(orders!D712,products!$A$1:$A$49,products!$D$1:$D$49,0)</f>
        <v>0.5</v>
      </c>
      <c r="L712" s="8">
        <f>_xlfn.XLOOKUP(orders!D712,products!$A$1:$A$49,products!$E$1:$E$49,"",0)</f>
        <v>8.25</v>
      </c>
      <c r="M712" s="10">
        <f>(orders!E712*orders!L712)</f>
        <v>24.75</v>
      </c>
      <c r="N712" t="str">
        <f t="shared" si="22"/>
        <v>Excelsa</v>
      </c>
      <c r="O712" t="str">
        <f t="shared" si="23"/>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t="str">
        <f>_xlfn.XLOOKUP(C713,customers!$A$1:$A$1001,customers!$G$1:$G$1001,,0)</f>
        <v>United States</v>
      </c>
      <c r="I713" t="str">
        <f>IF(_xlfn.XLOOKUP(orders!D713,products!$A$1:$A$49,products!$B$1:$B$49,,0)=0,"",_xlfn.XLOOKUP(orders!D713,products!$A$1:$A$49,products!$B$1:$B$49,,0))</f>
        <v>Rob</v>
      </c>
      <c r="J713" t="str">
        <f>_xlfn.XLOOKUP(D713,products!$A$1:$A$49,products!$C$1:$C$49,,0)</f>
        <v>M</v>
      </c>
      <c r="K713" s="6">
        <f>_xlfn.XLOOKUP(orders!D713,products!$A$1:$A$49,products!$D$1:$D$49,0)</f>
        <v>0.2</v>
      </c>
      <c r="L713" s="8">
        <f>_xlfn.XLOOKUP(orders!D713,products!$A$1:$A$49,products!$E$1:$E$49,"",0)</f>
        <v>2.9849999999999999</v>
      </c>
      <c r="M713" s="10">
        <f>(orders!E713*orders!L713)</f>
        <v>17.91</v>
      </c>
      <c r="N713" t="str">
        <f t="shared" si="22"/>
        <v>Robusta</v>
      </c>
      <c r="O713" t="str">
        <f t="shared" si="23"/>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t="str">
        <f>_xlfn.XLOOKUP(C714,customers!$A$1:$A$1001,customers!$G$1:$G$1001,,0)</f>
        <v>United Kingdom</v>
      </c>
      <c r="I714" t="str">
        <f>IF(_xlfn.XLOOKUP(orders!D714,products!$A$1:$A$49,products!$B$1:$B$49,,0)=0,"",_xlfn.XLOOKUP(orders!D714,products!$A$1:$A$49,products!$B$1:$B$49,,0))</f>
        <v>Exc</v>
      </c>
      <c r="J714" t="str">
        <f>_xlfn.XLOOKUP(D714,products!$A$1:$A$49,products!$C$1:$C$49,,0)</f>
        <v>M</v>
      </c>
      <c r="K714" s="6">
        <f>_xlfn.XLOOKUP(orders!D714,products!$A$1:$A$49,products!$D$1:$D$49,0)</f>
        <v>0.5</v>
      </c>
      <c r="L714" s="8">
        <f>_xlfn.XLOOKUP(orders!D714,products!$A$1:$A$49,products!$E$1:$E$49,"",0)</f>
        <v>8.25</v>
      </c>
      <c r="M714" s="10">
        <f>(orders!E714*orders!L714)</f>
        <v>16.5</v>
      </c>
      <c r="N714" t="str">
        <f t="shared" si="22"/>
        <v>Excelsa</v>
      </c>
      <c r="O714" t="str">
        <f t="shared" si="23"/>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t="str">
        <f>_xlfn.XLOOKUP(C715,customers!$A$1:$A$1001,customers!$G$1:$G$1001,,0)</f>
        <v>United States</v>
      </c>
      <c r="I715" t="str">
        <f>IF(_xlfn.XLOOKUP(orders!D715,products!$A$1:$A$49,products!$B$1:$B$49,,0)=0,"",_xlfn.XLOOKUP(orders!D715,products!$A$1:$A$49,products!$B$1:$B$49,,0))</f>
        <v>Rob</v>
      </c>
      <c r="J715" t="str">
        <f>_xlfn.XLOOKUP(D715,products!$A$1:$A$49,products!$C$1:$C$49,,0)</f>
        <v>M</v>
      </c>
      <c r="K715" s="6">
        <f>_xlfn.XLOOKUP(orders!D715,products!$A$1:$A$49,products!$D$1:$D$49,0)</f>
        <v>0.2</v>
      </c>
      <c r="L715" s="8">
        <f>_xlfn.XLOOKUP(orders!D715,products!$A$1:$A$49,products!$E$1:$E$49,"",0)</f>
        <v>2.9849999999999999</v>
      </c>
      <c r="M715" s="10">
        <f>(orders!E715*orders!L715)</f>
        <v>2.9849999999999999</v>
      </c>
      <c r="N715" t="str">
        <f t="shared" si="22"/>
        <v>Robusta</v>
      </c>
      <c r="O715" t="str">
        <f t="shared" si="23"/>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t="str">
        <f>_xlfn.XLOOKUP(C716,customers!$A$1:$A$1001,customers!$G$1:$G$1001,,0)</f>
        <v>Ireland</v>
      </c>
      <c r="I716" t="str">
        <f>IF(_xlfn.XLOOKUP(orders!D716,products!$A$1:$A$49,products!$B$1:$B$49,,0)=0,"",_xlfn.XLOOKUP(orders!D716,products!$A$1:$A$49,products!$B$1:$B$49,,0))</f>
        <v>Exc</v>
      </c>
      <c r="J716" t="str">
        <f>_xlfn.XLOOKUP(D716,products!$A$1:$A$49,products!$C$1:$C$49,,0)</f>
        <v>D</v>
      </c>
      <c r="K716" s="6">
        <f>_xlfn.XLOOKUP(orders!D716,products!$A$1:$A$49,products!$D$1:$D$49,0)</f>
        <v>0.2</v>
      </c>
      <c r="L716" s="8">
        <f>_xlfn.XLOOKUP(orders!D716,products!$A$1:$A$49,products!$E$1:$E$49,"",0)</f>
        <v>3.645</v>
      </c>
      <c r="M716" s="10">
        <f>(orders!E716*orders!L716)</f>
        <v>14.58</v>
      </c>
      <c r="N716" t="str">
        <f t="shared" si="22"/>
        <v>Excelsa</v>
      </c>
      <c r="O716" t="str">
        <f t="shared" si="23"/>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t="str">
        <f>_xlfn.XLOOKUP(C717,customers!$A$1:$A$1001,customers!$G$1:$G$1001,,0)</f>
        <v>United States</v>
      </c>
      <c r="I717" t="str">
        <f>IF(_xlfn.XLOOKUP(orders!D717,products!$A$1:$A$49,products!$B$1:$B$49,,0)=0,"",_xlfn.XLOOKUP(orders!D717,products!$A$1:$A$49,products!$B$1:$B$49,,0))</f>
        <v>Exc</v>
      </c>
      <c r="J717" t="str">
        <f>_xlfn.XLOOKUP(D717,products!$A$1:$A$49,products!$C$1:$C$49,,0)</f>
        <v>L</v>
      </c>
      <c r="K717" s="6">
        <f>_xlfn.XLOOKUP(orders!D717,products!$A$1:$A$49,products!$D$1:$D$49,0)</f>
        <v>1</v>
      </c>
      <c r="L717" s="8">
        <f>_xlfn.XLOOKUP(orders!D717,products!$A$1:$A$49,products!$E$1:$E$49,"",0)</f>
        <v>14.85</v>
      </c>
      <c r="M717" s="10">
        <f>(orders!E717*orders!L717)</f>
        <v>89.1</v>
      </c>
      <c r="N717" t="str">
        <f t="shared" si="22"/>
        <v>Excelsa</v>
      </c>
      <c r="O717" t="str">
        <f t="shared" si="23"/>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t="str">
        <f>_xlfn.XLOOKUP(C718,customers!$A$1:$A$1001,customers!$G$1:$G$1001,,0)</f>
        <v>Ireland</v>
      </c>
      <c r="I718" t="str">
        <f>IF(_xlfn.XLOOKUP(orders!D718,products!$A$1:$A$49,products!$B$1:$B$49,,0)=0,"",_xlfn.XLOOKUP(orders!D718,products!$A$1:$A$49,products!$B$1:$B$49,,0))</f>
        <v>Rob</v>
      </c>
      <c r="J718" t="str">
        <f>_xlfn.XLOOKUP(D718,products!$A$1:$A$49,products!$C$1:$C$49,,0)</f>
        <v>L</v>
      </c>
      <c r="K718" s="6">
        <f>_xlfn.XLOOKUP(orders!D718,products!$A$1:$A$49,products!$D$1:$D$49,0)</f>
        <v>1</v>
      </c>
      <c r="L718" s="8">
        <f>_xlfn.XLOOKUP(orders!D718,products!$A$1:$A$49,products!$E$1:$E$49,"",0)</f>
        <v>11.95</v>
      </c>
      <c r="M718" s="10">
        <f>(orders!E718*orders!L718)</f>
        <v>35.849999999999994</v>
      </c>
      <c r="N718" t="str">
        <f t="shared" si="22"/>
        <v>Robusta</v>
      </c>
      <c r="O718" t="str">
        <f t="shared" si="23"/>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t="str">
        <f>_xlfn.XLOOKUP(C719,customers!$A$1:$A$1001,customers!$G$1:$G$1001,,0)</f>
        <v>United States</v>
      </c>
      <c r="I719" t="str">
        <f>IF(_xlfn.XLOOKUP(orders!D719,products!$A$1:$A$49,products!$B$1:$B$49,,0)=0,"",_xlfn.XLOOKUP(orders!D719,products!$A$1:$A$49,products!$B$1:$B$49,,0))</f>
        <v>Ara</v>
      </c>
      <c r="J719" t="str">
        <f>_xlfn.XLOOKUP(D719,products!$A$1:$A$49,products!$C$1:$C$49,,0)</f>
        <v>D</v>
      </c>
      <c r="K719" s="6">
        <f>_xlfn.XLOOKUP(orders!D719,products!$A$1:$A$49,products!$D$1:$D$49,0)</f>
        <v>2.5</v>
      </c>
      <c r="L719" s="8">
        <f>_xlfn.XLOOKUP(orders!D719,products!$A$1:$A$49,products!$E$1:$E$49,"",0)</f>
        <v>22.884999999999998</v>
      </c>
      <c r="M719" s="10">
        <f>(orders!E719*orders!L719)</f>
        <v>68.655000000000001</v>
      </c>
      <c r="N719" t="str">
        <f t="shared" si="22"/>
        <v>Arabica</v>
      </c>
      <c r="O719" t="str">
        <f t="shared" si="23"/>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t="str">
        <f>_xlfn.XLOOKUP(C720,customers!$A$1:$A$1001,customers!$G$1:$G$1001,,0)</f>
        <v>United States</v>
      </c>
      <c r="I720" t="str">
        <f>IF(_xlfn.XLOOKUP(orders!D720,products!$A$1:$A$49,products!$B$1:$B$49,,0)=0,"",_xlfn.XLOOKUP(orders!D720,products!$A$1:$A$49,products!$B$1:$B$49,,0))</f>
        <v>Lib</v>
      </c>
      <c r="J720" t="str">
        <f>_xlfn.XLOOKUP(D720,products!$A$1:$A$49,products!$C$1:$C$49,,0)</f>
        <v>D</v>
      </c>
      <c r="K720" s="6">
        <f>_xlfn.XLOOKUP(orders!D720,products!$A$1:$A$49,products!$D$1:$D$49,0)</f>
        <v>1</v>
      </c>
      <c r="L720" s="8">
        <f>_xlfn.XLOOKUP(orders!D720,products!$A$1:$A$49,products!$E$1:$E$49,"",0)</f>
        <v>12.95</v>
      </c>
      <c r="M720" s="10">
        <f>(orders!E720*orders!L720)</f>
        <v>38.849999999999994</v>
      </c>
      <c r="N720" t="str">
        <f t="shared" si="22"/>
        <v>Liberca</v>
      </c>
      <c r="O720" t="str">
        <f t="shared" si="23"/>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t="str">
        <f>_xlfn.XLOOKUP(C721,customers!$A$1:$A$1001,customers!$G$1:$G$1001,,0)</f>
        <v>United States</v>
      </c>
      <c r="I721" t="str">
        <f>IF(_xlfn.XLOOKUP(orders!D721,products!$A$1:$A$49,products!$B$1:$B$49,,0)=0,"",_xlfn.XLOOKUP(orders!D721,products!$A$1:$A$49,products!$B$1:$B$49,,0))</f>
        <v>Lib</v>
      </c>
      <c r="J721" t="str">
        <f>_xlfn.XLOOKUP(D721,products!$A$1:$A$49,products!$C$1:$C$49,,0)</f>
        <v>L</v>
      </c>
      <c r="K721" s="6">
        <f>_xlfn.XLOOKUP(orders!D721,products!$A$1:$A$49,products!$D$1:$D$49,0)</f>
        <v>1</v>
      </c>
      <c r="L721" s="8">
        <f>_xlfn.XLOOKUP(orders!D721,products!$A$1:$A$49,products!$E$1:$E$49,"",0)</f>
        <v>15.85</v>
      </c>
      <c r="M721" s="10">
        <f>(orders!E721*orders!L721)</f>
        <v>79.25</v>
      </c>
      <c r="N721" t="str">
        <f t="shared" si="22"/>
        <v>Liberca</v>
      </c>
      <c r="O721" t="str">
        <f t="shared" si="23"/>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t="str">
        <f>_xlfn.XLOOKUP(C722,customers!$A$1:$A$1001,customers!$G$1:$G$1001,,0)</f>
        <v>United States</v>
      </c>
      <c r="I722" t="str">
        <f>IF(_xlfn.XLOOKUP(orders!D722,products!$A$1:$A$49,products!$B$1:$B$49,,0)=0,"",_xlfn.XLOOKUP(orders!D722,products!$A$1:$A$49,products!$B$1:$B$49,,0))</f>
        <v>Exc</v>
      </c>
      <c r="J722" t="str">
        <f>_xlfn.XLOOKUP(D722,products!$A$1:$A$49,products!$C$1:$C$49,,0)</f>
        <v>D</v>
      </c>
      <c r="K722" s="6">
        <f>_xlfn.XLOOKUP(orders!D722,products!$A$1:$A$49,products!$D$1:$D$49,0)</f>
        <v>0.5</v>
      </c>
      <c r="L722" s="8">
        <f>_xlfn.XLOOKUP(orders!D722,products!$A$1:$A$49,products!$E$1:$E$49,"",0)</f>
        <v>7.29</v>
      </c>
      <c r="M722" s="10">
        <f>(orders!E722*orders!L722)</f>
        <v>36.450000000000003</v>
      </c>
      <c r="N722" t="str">
        <f t="shared" si="22"/>
        <v>Excelsa</v>
      </c>
      <c r="O722" t="str">
        <f t="shared" si="23"/>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t="str">
        <f>_xlfn.XLOOKUP(C723,customers!$A$1:$A$1001,customers!$G$1:$G$1001,,0)</f>
        <v>United States</v>
      </c>
      <c r="I723" t="str">
        <f>IF(_xlfn.XLOOKUP(orders!D723,products!$A$1:$A$49,products!$B$1:$B$49,,0)=0,"",_xlfn.XLOOKUP(orders!D723,products!$A$1:$A$49,products!$B$1:$B$49,,0))</f>
        <v>Rob</v>
      </c>
      <c r="J723" t="str">
        <f>_xlfn.XLOOKUP(D723,products!$A$1:$A$49,products!$C$1:$C$49,,0)</f>
        <v>M</v>
      </c>
      <c r="K723" s="6">
        <f>_xlfn.XLOOKUP(orders!D723,products!$A$1:$A$49,products!$D$1:$D$49,0)</f>
        <v>0.2</v>
      </c>
      <c r="L723" s="8">
        <f>_xlfn.XLOOKUP(orders!D723,products!$A$1:$A$49,products!$E$1:$E$49,"",0)</f>
        <v>2.9849999999999999</v>
      </c>
      <c r="M723" s="10">
        <f>(orders!E723*orders!L723)</f>
        <v>8.9550000000000001</v>
      </c>
      <c r="N723" t="str">
        <f t="shared" si="22"/>
        <v>Robusta</v>
      </c>
      <c r="O723" t="str">
        <f t="shared" si="23"/>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t="str">
        <f>_xlfn.XLOOKUP(C724,customers!$A$1:$A$1001,customers!$G$1:$G$1001,,0)</f>
        <v>United States</v>
      </c>
      <c r="I724" t="str">
        <f>IF(_xlfn.XLOOKUP(orders!D724,products!$A$1:$A$49,products!$B$1:$B$49,,0)=0,"",_xlfn.XLOOKUP(orders!D724,products!$A$1:$A$49,products!$B$1:$B$49,,0))</f>
        <v>Exc</v>
      </c>
      <c r="J724" t="str">
        <f>_xlfn.XLOOKUP(D724,products!$A$1:$A$49,products!$C$1:$C$49,,0)</f>
        <v>D</v>
      </c>
      <c r="K724" s="6">
        <f>_xlfn.XLOOKUP(orders!D724,products!$A$1:$A$49,products!$D$1:$D$49,0)</f>
        <v>1</v>
      </c>
      <c r="L724" s="8">
        <f>_xlfn.XLOOKUP(orders!D724,products!$A$1:$A$49,products!$E$1:$E$49,"",0)</f>
        <v>12.15</v>
      </c>
      <c r="M724" s="10">
        <f>(orders!E724*orders!L724)</f>
        <v>24.3</v>
      </c>
      <c r="N724" t="str">
        <f t="shared" si="22"/>
        <v>Excelsa</v>
      </c>
      <c r="O724" t="str">
        <f t="shared" si="23"/>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t="str">
        <f>_xlfn.XLOOKUP(C725,customers!$A$1:$A$1001,customers!$G$1:$G$1001,,0)</f>
        <v>United States</v>
      </c>
      <c r="I725" t="str">
        <f>IF(_xlfn.XLOOKUP(orders!D725,products!$A$1:$A$49,products!$B$1:$B$49,,0)=0,"",_xlfn.XLOOKUP(orders!D725,products!$A$1:$A$49,products!$B$1:$B$49,,0))</f>
        <v>Exc</v>
      </c>
      <c r="J725" t="str">
        <f>_xlfn.XLOOKUP(D725,products!$A$1:$A$49,products!$C$1:$C$49,,0)</f>
        <v>M</v>
      </c>
      <c r="K725" s="6">
        <f>_xlfn.XLOOKUP(orders!D725,products!$A$1:$A$49,products!$D$1:$D$49,0)</f>
        <v>2.5</v>
      </c>
      <c r="L725" s="8">
        <f>_xlfn.XLOOKUP(orders!D725,products!$A$1:$A$49,products!$E$1:$E$49,"",0)</f>
        <v>31.624999999999996</v>
      </c>
      <c r="M725" s="10">
        <f>(orders!E725*orders!L725)</f>
        <v>63.249999999999993</v>
      </c>
      <c r="N725" t="str">
        <f t="shared" si="22"/>
        <v>Excelsa</v>
      </c>
      <c r="O725" t="str">
        <f t="shared" si="23"/>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t="str">
        <f>_xlfn.XLOOKUP(C726,customers!$A$1:$A$1001,customers!$G$1:$G$1001,,0)</f>
        <v>United States</v>
      </c>
      <c r="I726" t="str">
        <f>IF(_xlfn.XLOOKUP(orders!D726,products!$A$1:$A$49,products!$B$1:$B$49,,0)=0,"",_xlfn.XLOOKUP(orders!D726,products!$A$1:$A$49,products!$B$1:$B$49,,0))</f>
        <v>Ara</v>
      </c>
      <c r="J726" t="str">
        <f>_xlfn.XLOOKUP(D726,products!$A$1:$A$49,products!$C$1:$C$49,,0)</f>
        <v>M</v>
      </c>
      <c r="K726" s="6">
        <f>_xlfn.XLOOKUP(orders!D726,products!$A$1:$A$49,products!$D$1:$D$49,0)</f>
        <v>0.2</v>
      </c>
      <c r="L726" s="8">
        <f>_xlfn.XLOOKUP(orders!D726,products!$A$1:$A$49,products!$E$1:$E$49,"",0)</f>
        <v>3.375</v>
      </c>
      <c r="M726" s="10">
        <f>(orders!E726*orders!L726)</f>
        <v>6.75</v>
      </c>
      <c r="N726" t="str">
        <f t="shared" si="22"/>
        <v>Arabica</v>
      </c>
      <c r="O726" t="str">
        <f t="shared" si="23"/>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t="str">
        <f>_xlfn.XLOOKUP(C727,customers!$A$1:$A$1001,customers!$G$1:$G$1001,,0)</f>
        <v>United States</v>
      </c>
      <c r="I727" t="str">
        <f>IF(_xlfn.XLOOKUP(orders!D727,products!$A$1:$A$49,products!$B$1:$B$49,,0)=0,"",_xlfn.XLOOKUP(orders!D727,products!$A$1:$A$49,products!$B$1:$B$49,,0))</f>
        <v>Ara</v>
      </c>
      <c r="J727" t="str">
        <f>_xlfn.XLOOKUP(D727,products!$A$1:$A$49,products!$C$1:$C$49,,0)</f>
        <v>L</v>
      </c>
      <c r="K727" s="6">
        <f>_xlfn.XLOOKUP(orders!D727,products!$A$1:$A$49,products!$D$1:$D$49,0)</f>
        <v>0.2</v>
      </c>
      <c r="L727" s="8">
        <f>_xlfn.XLOOKUP(orders!D727,products!$A$1:$A$49,products!$E$1:$E$49,"",0)</f>
        <v>3.8849999999999998</v>
      </c>
      <c r="M727" s="10">
        <f>(orders!E727*orders!L727)</f>
        <v>23.31</v>
      </c>
      <c r="N727" t="str">
        <f t="shared" si="22"/>
        <v>Arabica</v>
      </c>
      <c r="O727" t="str">
        <f t="shared" si="23"/>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t="str">
        <f>_xlfn.XLOOKUP(C728,customers!$A$1:$A$1001,customers!$G$1:$G$1001,,0)</f>
        <v>United States</v>
      </c>
      <c r="I728" t="str">
        <f>IF(_xlfn.XLOOKUP(orders!D728,products!$A$1:$A$49,products!$B$1:$B$49,,0)=0,"",_xlfn.XLOOKUP(orders!D728,products!$A$1:$A$49,products!$B$1:$B$49,,0))</f>
        <v>Lib</v>
      </c>
      <c r="J728" t="str">
        <f>_xlfn.XLOOKUP(D728,products!$A$1:$A$49,products!$C$1:$C$49,,0)</f>
        <v>L</v>
      </c>
      <c r="K728" s="6">
        <f>_xlfn.XLOOKUP(orders!D728,products!$A$1:$A$49,products!$D$1:$D$49,0)</f>
        <v>2.5</v>
      </c>
      <c r="L728" s="8">
        <f>_xlfn.XLOOKUP(orders!D728,products!$A$1:$A$49,products!$E$1:$E$49,"",0)</f>
        <v>36.454999999999998</v>
      </c>
      <c r="M728" s="10">
        <f>(orders!E728*orders!L728)</f>
        <v>145.82</v>
      </c>
      <c r="N728" t="str">
        <f t="shared" si="22"/>
        <v>Liberca</v>
      </c>
      <c r="O728" t="str">
        <f t="shared" si="23"/>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t="str">
        <f>_xlfn.XLOOKUP(C729,customers!$A$1:$A$1001,customers!$G$1:$G$1001,,0)</f>
        <v>Ireland</v>
      </c>
      <c r="I729" t="str">
        <f>IF(_xlfn.XLOOKUP(orders!D729,products!$A$1:$A$49,products!$B$1:$B$49,,0)=0,"",_xlfn.XLOOKUP(orders!D729,products!$A$1:$A$49,products!$B$1:$B$49,,0))</f>
        <v>Rob</v>
      </c>
      <c r="J729" t="str">
        <f>_xlfn.XLOOKUP(D729,products!$A$1:$A$49,products!$C$1:$C$49,,0)</f>
        <v>M</v>
      </c>
      <c r="K729" s="6">
        <f>_xlfn.XLOOKUP(orders!D729,products!$A$1:$A$49,products!$D$1:$D$49,0)</f>
        <v>0.5</v>
      </c>
      <c r="L729" s="8">
        <f>_xlfn.XLOOKUP(orders!D729,products!$A$1:$A$49,products!$E$1:$E$49,"",0)</f>
        <v>5.97</v>
      </c>
      <c r="M729" s="10">
        <f>(orders!E729*orders!L729)</f>
        <v>29.849999999999998</v>
      </c>
      <c r="N729" t="str">
        <f t="shared" si="22"/>
        <v>Robusta</v>
      </c>
      <c r="O729" t="str">
        <f t="shared" si="23"/>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t="str">
        <f>_xlfn.XLOOKUP(C730,customers!$A$1:$A$1001,customers!$G$1:$G$1001,,0)</f>
        <v>United States</v>
      </c>
      <c r="I730" t="str">
        <f>IF(_xlfn.XLOOKUP(orders!D730,products!$A$1:$A$49,products!$B$1:$B$49,,0)=0,"",_xlfn.XLOOKUP(orders!D730,products!$A$1:$A$49,products!$B$1:$B$49,,0))</f>
        <v>Exc</v>
      </c>
      <c r="J730" t="str">
        <f>_xlfn.XLOOKUP(D730,products!$A$1:$A$49,products!$C$1:$C$49,,0)</f>
        <v>D</v>
      </c>
      <c r="K730" s="6">
        <f>_xlfn.XLOOKUP(orders!D730,products!$A$1:$A$49,products!$D$1:$D$49,0)</f>
        <v>0.5</v>
      </c>
      <c r="L730" s="8">
        <f>_xlfn.XLOOKUP(orders!D730,products!$A$1:$A$49,products!$E$1:$E$49,"",0)</f>
        <v>7.29</v>
      </c>
      <c r="M730" s="10">
        <f>(orders!E730*orders!L730)</f>
        <v>21.87</v>
      </c>
      <c r="N730" t="str">
        <f t="shared" si="22"/>
        <v>Excelsa</v>
      </c>
      <c r="O730" t="str">
        <f t="shared" si="23"/>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t="str">
        <f>_xlfn.XLOOKUP(C731,customers!$A$1:$A$1001,customers!$G$1:$G$1001,,0)</f>
        <v>United Kingdom</v>
      </c>
      <c r="I731" t="str">
        <f>IF(_xlfn.XLOOKUP(orders!D731,products!$A$1:$A$49,products!$B$1:$B$49,,0)=0,"",_xlfn.XLOOKUP(orders!D731,products!$A$1:$A$49,products!$B$1:$B$49,,0))</f>
        <v>Lib</v>
      </c>
      <c r="J731" t="str">
        <f>_xlfn.XLOOKUP(D731,products!$A$1:$A$49,products!$C$1:$C$49,,0)</f>
        <v>M</v>
      </c>
      <c r="K731" s="6">
        <f>_xlfn.XLOOKUP(orders!D731,products!$A$1:$A$49,products!$D$1:$D$49,0)</f>
        <v>0.2</v>
      </c>
      <c r="L731" s="8">
        <f>_xlfn.XLOOKUP(orders!D731,products!$A$1:$A$49,products!$E$1:$E$49,"",0)</f>
        <v>4.3650000000000002</v>
      </c>
      <c r="M731" s="10">
        <f>(orders!E731*orders!L731)</f>
        <v>4.3650000000000002</v>
      </c>
      <c r="N731" t="str">
        <f t="shared" si="22"/>
        <v>Liberca</v>
      </c>
      <c r="O731" t="str">
        <f t="shared" si="23"/>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t="str">
        <f>_xlfn.XLOOKUP(C732,customers!$A$1:$A$1001,customers!$G$1:$G$1001,,0)</f>
        <v>United States</v>
      </c>
      <c r="I732" t="str">
        <f>IF(_xlfn.XLOOKUP(orders!D732,products!$A$1:$A$49,products!$B$1:$B$49,,0)=0,"",_xlfn.XLOOKUP(orders!D732,products!$A$1:$A$49,products!$B$1:$B$49,,0))</f>
        <v>Lib</v>
      </c>
      <c r="J732" t="str">
        <f>_xlfn.XLOOKUP(D732,products!$A$1:$A$49,products!$C$1:$C$49,,0)</f>
        <v>L</v>
      </c>
      <c r="K732" s="6">
        <f>_xlfn.XLOOKUP(orders!D732,products!$A$1:$A$49,products!$D$1:$D$49,0)</f>
        <v>2.5</v>
      </c>
      <c r="L732" s="8">
        <f>_xlfn.XLOOKUP(orders!D732,products!$A$1:$A$49,products!$E$1:$E$49,"",0)</f>
        <v>36.454999999999998</v>
      </c>
      <c r="M732" s="10">
        <f>(orders!E732*orders!L732)</f>
        <v>36.454999999999998</v>
      </c>
      <c r="N732" t="str">
        <f t="shared" si="22"/>
        <v>Liberca</v>
      </c>
      <c r="O732" t="str">
        <f t="shared" si="23"/>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t="str">
        <f>_xlfn.XLOOKUP(C733,customers!$A$1:$A$1001,customers!$G$1:$G$1001,,0)</f>
        <v>United States</v>
      </c>
      <c r="I733" t="str">
        <f>IF(_xlfn.XLOOKUP(orders!D733,products!$A$1:$A$49,products!$B$1:$B$49,,0)=0,"",_xlfn.XLOOKUP(orders!D733,products!$A$1:$A$49,products!$B$1:$B$49,,0))</f>
        <v>Lib</v>
      </c>
      <c r="J733" t="str">
        <f>_xlfn.XLOOKUP(D733,products!$A$1:$A$49,products!$C$1:$C$49,,0)</f>
        <v>D</v>
      </c>
      <c r="K733" s="6">
        <f>_xlfn.XLOOKUP(orders!D733,products!$A$1:$A$49,products!$D$1:$D$49,0)</f>
        <v>0.2</v>
      </c>
      <c r="L733" s="8">
        <f>_xlfn.XLOOKUP(orders!D733,products!$A$1:$A$49,products!$E$1:$E$49,"",0)</f>
        <v>3.8849999999999998</v>
      </c>
      <c r="M733" s="10">
        <f>(orders!E733*orders!L733)</f>
        <v>15.54</v>
      </c>
      <c r="N733" t="str">
        <f t="shared" si="22"/>
        <v>Liberca</v>
      </c>
      <c r="O733" t="str">
        <f t="shared" si="23"/>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t="str">
        <f>_xlfn.XLOOKUP(C734,customers!$A$1:$A$1001,customers!$G$1:$G$1001,,0)</f>
        <v>United States</v>
      </c>
      <c r="I734" t="str">
        <f>IF(_xlfn.XLOOKUP(orders!D734,products!$A$1:$A$49,products!$B$1:$B$49,,0)=0,"",_xlfn.XLOOKUP(orders!D734,products!$A$1:$A$49,products!$B$1:$B$49,,0))</f>
        <v>Exc</v>
      </c>
      <c r="J734" t="str">
        <f>_xlfn.XLOOKUP(D734,products!$A$1:$A$49,products!$C$1:$C$49,,0)</f>
        <v>L</v>
      </c>
      <c r="K734" s="6">
        <f>_xlfn.XLOOKUP(orders!D734,products!$A$1:$A$49,products!$D$1:$D$49,0)</f>
        <v>0.2</v>
      </c>
      <c r="L734" s="8">
        <f>_xlfn.XLOOKUP(orders!D734,products!$A$1:$A$49,products!$E$1:$E$49,"",0)</f>
        <v>4.4550000000000001</v>
      </c>
      <c r="M734" s="10">
        <f>(orders!E734*orders!L734)</f>
        <v>8.91</v>
      </c>
      <c r="N734" t="str">
        <f t="shared" si="22"/>
        <v>Excelsa</v>
      </c>
      <c r="O734" t="str">
        <f t="shared" si="23"/>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t="str">
        <f>_xlfn.XLOOKUP(C735,customers!$A$1:$A$1001,customers!$G$1:$G$1001,,0)</f>
        <v>United States</v>
      </c>
      <c r="I735" t="str">
        <f>IF(_xlfn.XLOOKUP(orders!D735,products!$A$1:$A$49,products!$B$1:$B$49,,0)=0,"",_xlfn.XLOOKUP(orders!D735,products!$A$1:$A$49,products!$B$1:$B$49,,0))</f>
        <v>Lib</v>
      </c>
      <c r="J735" t="str">
        <f>_xlfn.XLOOKUP(D735,products!$A$1:$A$49,products!$C$1:$C$49,,0)</f>
        <v>M</v>
      </c>
      <c r="K735" s="6">
        <f>_xlfn.XLOOKUP(orders!D735,products!$A$1:$A$49,products!$D$1:$D$49,0)</f>
        <v>2.5</v>
      </c>
      <c r="L735" s="8">
        <f>_xlfn.XLOOKUP(orders!D735,products!$A$1:$A$49,products!$E$1:$E$49,"",0)</f>
        <v>33.464999999999996</v>
      </c>
      <c r="M735" s="10">
        <f>(orders!E735*orders!L735)</f>
        <v>100.39499999999998</v>
      </c>
      <c r="N735" t="str">
        <f t="shared" si="22"/>
        <v>Liberca</v>
      </c>
      <c r="O735" t="str">
        <f t="shared" si="23"/>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t="str">
        <f>_xlfn.XLOOKUP(C736,customers!$A$1:$A$1001,customers!$G$1:$G$1001,,0)</f>
        <v>United States</v>
      </c>
      <c r="I736" t="str">
        <f>IF(_xlfn.XLOOKUP(orders!D736,products!$A$1:$A$49,products!$B$1:$B$49,,0)=0,"",_xlfn.XLOOKUP(orders!D736,products!$A$1:$A$49,products!$B$1:$B$49,,0))</f>
        <v>Rob</v>
      </c>
      <c r="J736" t="str">
        <f>_xlfn.XLOOKUP(D736,products!$A$1:$A$49,products!$C$1:$C$49,,0)</f>
        <v>D</v>
      </c>
      <c r="K736" s="6">
        <f>_xlfn.XLOOKUP(orders!D736,products!$A$1:$A$49,products!$D$1:$D$49,0)</f>
        <v>0.2</v>
      </c>
      <c r="L736" s="8">
        <f>_xlfn.XLOOKUP(orders!D736,products!$A$1:$A$49,products!$E$1:$E$49,"",0)</f>
        <v>2.6849999999999996</v>
      </c>
      <c r="M736" s="10">
        <f>(orders!E736*orders!L736)</f>
        <v>13.424999999999997</v>
      </c>
      <c r="N736" t="str">
        <f t="shared" si="22"/>
        <v>Robusta</v>
      </c>
      <c r="O736" t="str">
        <f t="shared" si="23"/>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t="str">
        <f>_xlfn.XLOOKUP(C737,customers!$A$1:$A$1001,customers!$G$1:$G$1001,,0)</f>
        <v>United States</v>
      </c>
      <c r="I737" t="str">
        <f>IF(_xlfn.XLOOKUP(orders!D737,products!$A$1:$A$49,products!$B$1:$B$49,,0)=0,"",_xlfn.XLOOKUP(orders!D737,products!$A$1:$A$49,products!$B$1:$B$49,,0))</f>
        <v>Exc</v>
      </c>
      <c r="J737" t="str">
        <f>_xlfn.XLOOKUP(D737,products!$A$1:$A$49,products!$C$1:$C$49,,0)</f>
        <v>D</v>
      </c>
      <c r="K737" s="6">
        <f>_xlfn.XLOOKUP(orders!D737,products!$A$1:$A$49,products!$D$1:$D$49,0)</f>
        <v>0.2</v>
      </c>
      <c r="L737" s="8">
        <f>_xlfn.XLOOKUP(orders!D737,products!$A$1:$A$49,products!$E$1:$E$49,"",0)</f>
        <v>3.645</v>
      </c>
      <c r="M737" s="10">
        <f>(orders!E737*orders!L737)</f>
        <v>21.87</v>
      </c>
      <c r="N737" t="str">
        <f t="shared" si="22"/>
        <v>Excelsa</v>
      </c>
      <c r="O737" t="str">
        <f t="shared" si="23"/>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t="str">
        <f>_xlfn.XLOOKUP(C738,customers!$A$1:$A$1001,customers!$G$1:$G$1001,,0)</f>
        <v>Ireland</v>
      </c>
      <c r="I738" t="str">
        <f>IF(_xlfn.XLOOKUP(orders!D738,products!$A$1:$A$49,products!$B$1:$B$49,,0)=0,"",_xlfn.XLOOKUP(orders!D738,products!$A$1:$A$49,products!$B$1:$B$49,,0))</f>
        <v>Lib</v>
      </c>
      <c r="J738" t="str">
        <f>_xlfn.XLOOKUP(D738,products!$A$1:$A$49,products!$C$1:$C$49,,0)</f>
        <v>D</v>
      </c>
      <c r="K738" s="6">
        <f>_xlfn.XLOOKUP(orders!D738,products!$A$1:$A$49,products!$D$1:$D$49,0)</f>
        <v>1</v>
      </c>
      <c r="L738" s="8">
        <f>_xlfn.XLOOKUP(orders!D738,products!$A$1:$A$49,products!$E$1:$E$49,"",0)</f>
        <v>12.95</v>
      </c>
      <c r="M738" s="10">
        <f>(orders!E738*orders!L738)</f>
        <v>25.9</v>
      </c>
      <c r="N738" t="str">
        <f t="shared" si="22"/>
        <v>Liberca</v>
      </c>
      <c r="O738" t="str">
        <f t="shared" si="23"/>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t="str">
        <f>_xlfn.XLOOKUP(C739,customers!$A$1:$A$1001,customers!$G$1:$G$1001,,0)</f>
        <v>United States</v>
      </c>
      <c r="I739" t="str">
        <f>IF(_xlfn.XLOOKUP(orders!D739,products!$A$1:$A$49,products!$B$1:$B$49,,0)=0,"",_xlfn.XLOOKUP(orders!D739,products!$A$1:$A$49,products!$B$1:$B$49,,0))</f>
        <v>Ara</v>
      </c>
      <c r="J739" t="str">
        <f>_xlfn.XLOOKUP(D739,products!$A$1:$A$49,products!$C$1:$C$49,,0)</f>
        <v>M</v>
      </c>
      <c r="K739" s="6">
        <f>_xlfn.XLOOKUP(orders!D739,products!$A$1:$A$49,products!$D$1:$D$49,0)</f>
        <v>1</v>
      </c>
      <c r="L739" s="8">
        <f>_xlfn.XLOOKUP(orders!D739,products!$A$1:$A$49,products!$E$1:$E$49,"",0)</f>
        <v>11.25</v>
      </c>
      <c r="M739" s="10">
        <f>(orders!E739*orders!L739)</f>
        <v>56.25</v>
      </c>
      <c r="N739" t="str">
        <f t="shared" si="22"/>
        <v>Arabica</v>
      </c>
      <c r="O739" t="str">
        <f t="shared" si="23"/>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t="str">
        <f>_xlfn.XLOOKUP(C740,customers!$A$1:$A$1001,customers!$G$1:$G$1001,,0)</f>
        <v>United Kingdom</v>
      </c>
      <c r="I740" t="str">
        <f>IF(_xlfn.XLOOKUP(orders!D740,products!$A$1:$A$49,products!$B$1:$B$49,,0)=0,"",_xlfn.XLOOKUP(orders!D740,products!$A$1:$A$49,products!$B$1:$B$49,,0))</f>
        <v>Rob</v>
      </c>
      <c r="J740" t="str">
        <f>_xlfn.XLOOKUP(D740,products!$A$1:$A$49,products!$C$1:$C$49,,0)</f>
        <v>L</v>
      </c>
      <c r="K740" s="6">
        <f>_xlfn.XLOOKUP(orders!D740,products!$A$1:$A$49,products!$D$1:$D$49,0)</f>
        <v>0.2</v>
      </c>
      <c r="L740" s="8">
        <f>_xlfn.XLOOKUP(orders!D740,products!$A$1:$A$49,products!$E$1:$E$49,"",0)</f>
        <v>3.5849999999999995</v>
      </c>
      <c r="M740" s="10">
        <f>(orders!E740*orders!L740)</f>
        <v>10.754999999999999</v>
      </c>
      <c r="N740" t="str">
        <f t="shared" si="22"/>
        <v>Robusta</v>
      </c>
      <c r="O740" t="str">
        <f t="shared" si="23"/>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t="str">
        <f>_xlfn.XLOOKUP(C741,customers!$A$1:$A$1001,customers!$G$1:$G$1001,,0)</f>
        <v>Ireland</v>
      </c>
      <c r="I741" t="str">
        <f>IF(_xlfn.XLOOKUP(orders!D741,products!$A$1:$A$49,products!$B$1:$B$49,,0)=0,"",_xlfn.XLOOKUP(orders!D741,products!$A$1:$A$49,products!$B$1:$B$49,,0))</f>
        <v>Exc</v>
      </c>
      <c r="J741" t="str">
        <f>_xlfn.XLOOKUP(D741,products!$A$1:$A$49,products!$C$1:$C$49,,0)</f>
        <v>D</v>
      </c>
      <c r="K741" s="6">
        <f>_xlfn.XLOOKUP(orders!D741,products!$A$1:$A$49,products!$D$1:$D$49,0)</f>
        <v>0.2</v>
      </c>
      <c r="L741" s="8">
        <f>_xlfn.XLOOKUP(orders!D741,products!$A$1:$A$49,products!$E$1:$E$49,"",0)</f>
        <v>3.645</v>
      </c>
      <c r="M741" s="10">
        <f>(orders!E741*orders!L741)</f>
        <v>18.225000000000001</v>
      </c>
      <c r="N741" t="str">
        <f t="shared" si="22"/>
        <v>Excelsa</v>
      </c>
      <c r="O741" t="str">
        <f t="shared" si="23"/>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t="str">
        <f>_xlfn.XLOOKUP(C742,customers!$A$1:$A$1001,customers!$G$1:$G$1001,,0)</f>
        <v>Ireland</v>
      </c>
      <c r="I742" t="str">
        <f>IF(_xlfn.XLOOKUP(orders!D742,products!$A$1:$A$49,products!$B$1:$B$49,,0)=0,"",_xlfn.XLOOKUP(orders!D742,products!$A$1:$A$49,products!$B$1:$B$49,,0))</f>
        <v>Rob</v>
      </c>
      <c r="J742" t="str">
        <f>_xlfn.XLOOKUP(D742,products!$A$1:$A$49,products!$C$1:$C$49,,0)</f>
        <v>L</v>
      </c>
      <c r="K742" s="6">
        <f>_xlfn.XLOOKUP(orders!D742,products!$A$1:$A$49,products!$D$1:$D$49,0)</f>
        <v>0.5</v>
      </c>
      <c r="L742" s="8">
        <f>_xlfn.XLOOKUP(orders!D742,products!$A$1:$A$49,products!$E$1:$E$49,"",0)</f>
        <v>7.169999999999999</v>
      </c>
      <c r="M742" s="10">
        <f>(orders!E742*orders!L742)</f>
        <v>28.679999999999996</v>
      </c>
      <c r="N742" t="str">
        <f t="shared" si="22"/>
        <v>Robusta</v>
      </c>
      <c r="O742" t="str">
        <f t="shared" si="23"/>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t="str">
        <f>_xlfn.XLOOKUP(C743,customers!$A$1:$A$1001,customers!$G$1:$G$1001,,0)</f>
        <v>United States</v>
      </c>
      <c r="I743" t="str">
        <f>IF(_xlfn.XLOOKUP(orders!D743,products!$A$1:$A$49,products!$B$1:$B$49,,0)=0,"",_xlfn.XLOOKUP(orders!D743,products!$A$1:$A$49,products!$B$1:$B$49,,0))</f>
        <v>Lib</v>
      </c>
      <c r="J743" t="str">
        <f>_xlfn.XLOOKUP(D743,products!$A$1:$A$49,products!$C$1:$C$49,,0)</f>
        <v>M</v>
      </c>
      <c r="K743" s="6">
        <f>_xlfn.XLOOKUP(orders!D743,products!$A$1:$A$49,products!$D$1:$D$49,0)</f>
        <v>0.2</v>
      </c>
      <c r="L743" s="8">
        <f>_xlfn.XLOOKUP(orders!D743,products!$A$1:$A$49,products!$E$1:$E$49,"",0)</f>
        <v>4.3650000000000002</v>
      </c>
      <c r="M743" s="10">
        <f>(orders!E743*orders!L743)</f>
        <v>8.73</v>
      </c>
      <c r="N743" t="str">
        <f t="shared" si="22"/>
        <v>Liberca</v>
      </c>
      <c r="O743" t="str">
        <f t="shared" si="23"/>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t="str">
        <f>_xlfn.XLOOKUP(C744,customers!$A$1:$A$1001,customers!$G$1:$G$1001,,0)</f>
        <v>United States</v>
      </c>
      <c r="I744" t="str">
        <f>IF(_xlfn.XLOOKUP(orders!D744,products!$A$1:$A$49,products!$B$1:$B$49,,0)=0,"",_xlfn.XLOOKUP(orders!D744,products!$A$1:$A$49,products!$B$1:$B$49,,0))</f>
        <v>Lib</v>
      </c>
      <c r="J744" t="str">
        <f>_xlfn.XLOOKUP(D744,products!$A$1:$A$49,products!$C$1:$C$49,,0)</f>
        <v>M</v>
      </c>
      <c r="K744" s="6">
        <f>_xlfn.XLOOKUP(orders!D744,products!$A$1:$A$49,products!$D$1:$D$49,0)</f>
        <v>1</v>
      </c>
      <c r="L744" s="8">
        <f>_xlfn.XLOOKUP(orders!D744,products!$A$1:$A$49,products!$E$1:$E$49,"",0)</f>
        <v>14.55</v>
      </c>
      <c r="M744" s="10">
        <f>(orders!E744*orders!L744)</f>
        <v>58.2</v>
      </c>
      <c r="N744" t="str">
        <f t="shared" si="22"/>
        <v>Liberca</v>
      </c>
      <c r="O744" t="str">
        <f t="shared" si="23"/>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t="str">
        <f>_xlfn.XLOOKUP(C745,customers!$A$1:$A$1001,customers!$G$1:$G$1001,,0)</f>
        <v>United States</v>
      </c>
      <c r="I745" t="str">
        <f>IF(_xlfn.XLOOKUP(orders!D745,products!$A$1:$A$49,products!$B$1:$B$49,,0)=0,"",_xlfn.XLOOKUP(orders!D745,products!$A$1:$A$49,products!$B$1:$B$49,,0))</f>
        <v>Ara</v>
      </c>
      <c r="J745" t="str">
        <f>_xlfn.XLOOKUP(D745,products!$A$1:$A$49,products!$C$1:$C$49,,0)</f>
        <v>D</v>
      </c>
      <c r="K745" s="6">
        <f>_xlfn.XLOOKUP(orders!D745,products!$A$1:$A$49,products!$D$1:$D$49,0)</f>
        <v>0.5</v>
      </c>
      <c r="L745" s="8">
        <f>_xlfn.XLOOKUP(orders!D745,products!$A$1:$A$49,products!$E$1:$E$49,"",0)</f>
        <v>5.97</v>
      </c>
      <c r="M745" s="10">
        <f>(orders!E745*orders!L745)</f>
        <v>17.91</v>
      </c>
      <c r="N745" t="str">
        <f t="shared" si="22"/>
        <v>Arabica</v>
      </c>
      <c r="O745" t="str">
        <f t="shared" si="23"/>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t="str">
        <f>_xlfn.XLOOKUP(C746,customers!$A$1:$A$1001,customers!$G$1:$G$1001,,0)</f>
        <v>United States</v>
      </c>
      <c r="I746" t="str">
        <f>IF(_xlfn.XLOOKUP(orders!D746,products!$A$1:$A$49,products!$B$1:$B$49,,0)=0,"",_xlfn.XLOOKUP(orders!D746,products!$A$1:$A$49,products!$B$1:$B$49,,0))</f>
        <v>Rob</v>
      </c>
      <c r="J746" t="str">
        <f>_xlfn.XLOOKUP(D746,products!$A$1:$A$49,products!$C$1:$C$49,,0)</f>
        <v>M</v>
      </c>
      <c r="K746" s="6">
        <f>_xlfn.XLOOKUP(orders!D746,products!$A$1:$A$49,products!$D$1:$D$49,0)</f>
        <v>0.2</v>
      </c>
      <c r="L746" s="8">
        <f>_xlfn.XLOOKUP(orders!D746,products!$A$1:$A$49,products!$E$1:$E$49,"",0)</f>
        <v>2.9849999999999999</v>
      </c>
      <c r="M746" s="10">
        <f>(orders!E746*orders!L746)</f>
        <v>17.91</v>
      </c>
      <c r="N746" t="str">
        <f t="shared" si="22"/>
        <v>Robusta</v>
      </c>
      <c r="O746" t="str">
        <f t="shared" si="23"/>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t="str">
        <f>_xlfn.XLOOKUP(C747,customers!$A$1:$A$1001,customers!$G$1:$G$1001,,0)</f>
        <v>Ireland</v>
      </c>
      <c r="I747" t="str">
        <f>IF(_xlfn.XLOOKUP(orders!D747,products!$A$1:$A$49,products!$B$1:$B$49,,0)=0,"",_xlfn.XLOOKUP(orders!D747,products!$A$1:$A$49,products!$B$1:$B$49,,0))</f>
        <v>Exc</v>
      </c>
      <c r="J747" t="str">
        <f>_xlfn.XLOOKUP(D747,products!$A$1:$A$49,products!$C$1:$C$49,,0)</f>
        <v>D</v>
      </c>
      <c r="K747" s="6">
        <f>_xlfn.XLOOKUP(orders!D747,products!$A$1:$A$49,products!$D$1:$D$49,0)</f>
        <v>0.5</v>
      </c>
      <c r="L747" s="8">
        <f>_xlfn.XLOOKUP(orders!D747,products!$A$1:$A$49,products!$E$1:$E$49,"",0)</f>
        <v>7.29</v>
      </c>
      <c r="M747" s="10">
        <f>(orders!E747*orders!L747)</f>
        <v>14.58</v>
      </c>
      <c r="N747" t="str">
        <f t="shared" si="22"/>
        <v>Excelsa</v>
      </c>
      <c r="O747" t="str">
        <f t="shared" si="23"/>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t="str">
        <f>_xlfn.XLOOKUP(C748,customers!$A$1:$A$1001,customers!$G$1:$G$1001,,0)</f>
        <v>Ireland</v>
      </c>
      <c r="I748" t="str">
        <f>IF(_xlfn.XLOOKUP(orders!D748,products!$A$1:$A$49,products!$B$1:$B$49,,0)=0,"",_xlfn.XLOOKUP(orders!D748,products!$A$1:$A$49,products!$B$1:$B$49,,0))</f>
        <v>Ara</v>
      </c>
      <c r="J748" t="str">
        <f>_xlfn.XLOOKUP(D748,products!$A$1:$A$49,products!$C$1:$C$49,,0)</f>
        <v>M</v>
      </c>
      <c r="K748" s="6">
        <f>_xlfn.XLOOKUP(orders!D748,products!$A$1:$A$49,products!$D$1:$D$49,0)</f>
        <v>1</v>
      </c>
      <c r="L748" s="8">
        <f>_xlfn.XLOOKUP(orders!D748,products!$A$1:$A$49,products!$E$1:$E$49,"",0)</f>
        <v>11.25</v>
      </c>
      <c r="M748" s="10">
        <f>(orders!E748*orders!L748)</f>
        <v>33.75</v>
      </c>
      <c r="N748" t="str">
        <f t="shared" si="22"/>
        <v>Arabica</v>
      </c>
      <c r="O748" t="str">
        <f t="shared" si="23"/>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t="str">
        <f>_xlfn.XLOOKUP(C749,customers!$A$1:$A$1001,customers!$G$1:$G$1001,,0)</f>
        <v>Ireland</v>
      </c>
      <c r="I749" t="str">
        <f>IF(_xlfn.XLOOKUP(orders!D749,products!$A$1:$A$49,products!$B$1:$B$49,,0)=0,"",_xlfn.XLOOKUP(orders!D749,products!$A$1:$A$49,products!$B$1:$B$49,,0))</f>
        <v>Lib</v>
      </c>
      <c r="J749" t="str">
        <f>_xlfn.XLOOKUP(D749,products!$A$1:$A$49,products!$C$1:$C$49,,0)</f>
        <v>M</v>
      </c>
      <c r="K749" s="6">
        <f>_xlfn.XLOOKUP(orders!D749,products!$A$1:$A$49,products!$D$1:$D$49,0)</f>
        <v>0.5</v>
      </c>
      <c r="L749" s="8">
        <f>_xlfn.XLOOKUP(orders!D749,products!$A$1:$A$49,products!$E$1:$E$49,"",0)</f>
        <v>8.73</v>
      </c>
      <c r="M749" s="10">
        <f>(orders!E749*orders!L749)</f>
        <v>34.92</v>
      </c>
      <c r="N749" t="str">
        <f t="shared" si="22"/>
        <v>Liberca</v>
      </c>
      <c r="O749" t="str">
        <f t="shared" si="23"/>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t="str">
        <f>_xlfn.XLOOKUP(C750,customers!$A$1:$A$1001,customers!$G$1:$G$1001,,0)</f>
        <v>United States</v>
      </c>
      <c r="I750" t="str">
        <f>IF(_xlfn.XLOOKUP(orders!D750,products!$A$1:$A$49,products!$B$1:$B$49,,0)=0,"",_xlfn.XLOOKUP(orders!D750,products!$A$1:$A$49,products!$B$1:$B$49,,0))</f>
        <v>Exc</v>
      </c>
      <c r="J750" t="str">
        <f>_xlfn.XLOOKUP(D750,products!$A$1:$A$49,products!$C$1:$C$49,,0)</f>
        <v>D</v>
      </c>
      <c r="K750" s="6">
        <f>_xlfn.XLOOKUP(orders!D750,products!$A$1:$A$49,products!$D$1:$D$49,0)</f>
        <v>0.5</v>
      </c>
      <c r="L750" s="8">
        <f>_xlfn.XLOOKUP(orders!D750,products!$A$1:$A$49,products!$E$1:$E$49,"",0)</f>
        <v>7.29</v>
      </c>
      <c r="M750" s="10">
        <f>(orders!E750*orders!L750)</f>
        <v>14.58</v>
      </c>
      <c r="N750" t="str">
        <f t="shared" si="22"/>
        <v>Excelsa</v>
      </c>
      <c r="O750" t="str">
        <f t="shared" si="23"/>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t="str">
        <f>_xlfn.XLOOKUP(C751,customers!$A$1:$A$1001,customers!$G$1:$G$1001,,0)</f>
        <v>Ireland</v>
      </c>
      <c r="I751" t="str">
        <f>IF(_xlfn.XLOOKUP(orders!D751,products!$A$1:$A$49,products!$B$1:$B$49,,0)=0,"",_xlfn.XLOOKUP(orders!D751,products!$A$1:$A$49,products!$B$1:$B$49,,0))</f>
        <v>Rob</v>
      </c>
      <c r="J751" t="str">
        <f>_xlfn.XLOOKUP(D751,products!$A$1:$A$49,products!$C$1:$C$49,,0)</f>
        <v>D</v>
      </c>
      <c r="K751" s="6">
        <f>_xlfn.XLOOKUP(orders!D751,products!$A$1:$A$49,products!$D$1:$D$49,0)</f>
        <v>0.2</v>
      </c>
      <c r="L751" s="8">
        <f>_xlfn.XLOOKUP(orders!D751,products!$A$1:$A$49,products!$E$1:$E$49,"",0)</f>
        <v>2.6849999999999996</v>
      </c>
      <c r="M751" s="10">
        <f>(orders!E751*orders!L751)</f>
        <v>5.3699999999999992</v>
      </c>
      <c r="N751" t="str">
        <f t="shared" si="22"/>
        <v>Robusta</v>
      </c>
      <c r="O751" t="str">
        <f t="shared" si="23"/>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t="str">
        <f>_xlfn.XLOOKUP(C752,customers!$A$1:$A$1001,customers!$G$1:$G$1001,,0)</f>
        <v>United States</v>
      </c>
      <c r="I752" t="str">
        <f>IF(_xlfn.XLOOKUP(orders!D752,products!$A$1:$A$49,products!$B$1:$B$49,,0)=0,"",_xlfn.XLOOKUP(orders!D752,products!$A$1:$A$49,products!$B$1:$B$49,,0))</f>
        <v>Rob</v>
      </c>
      <c r="J752" t="str">
        <f>_xlfn.XLOOKUP(D752,products!$A$1:$A$49,products!$C$1:$C$49,,0)</f>
        <v>M</v>
      </c>
      <c r="K752" s="6">
        <f>_xlfn.XLOOKUP(orders!D752,products!$A$1:$A$49,products!$D$1:$D$49,0)</f>
        <v>0.5</v>
      </c>
      <c r="L752" s="8">
        <f>_xlfn.XLOOKUP(orders!D752,products!$A$1:$A$49,products!$E$1:$E$49,"",0)</f>
        <v>5.97</v>
      </c>
      <c r="M752" s="10">
        <f>(orders!E752*orders!L752)</f>
        <v>5.97</v>
      </c>
      <c r="N752" t="str">
        <f t="shared" si="22"/>
        <v>Robusta</v>
      </c>
      <c r="O752" t="str">
        <f t="shared" si="23"/>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t="str">
        <f>_xlfn.XLOOKUP(C753,customers!$A$1:$A$1001,customers!$G$1:$G$1001,,0)</f>
        <v>United States</v>
      </c>
      <c r="I753" t="str">
        <f>IF(_xlfn.XLOOKUP(orders!D753,products!$A$1:$A$49,products!$B$1:$B$49,,0)=0,"",_xlfn.XLOOKUP(orders!D753,products!$A$1:$A$49,products!$B$1:$B$49,,0))</f>
        <v>Lib</v>
      </c>
      <c r="J753" t="str">
        <f>_xlfn.XLOOKUP(D753,products!$A$1:$A$49,products!$C$1:$C$49,,0)</f>
        <v>L</v>
      </c>
      <c r="K753" s="6">
        <f>_xlfn.XLOOKUP(orders!D753,products!$A$1:$A$49,products!$D$1:$D$49,0)</f>
        <v>0.5</v>
      </c>
      <c r="L753" s="8">
        <f>_xlfn.XLOOKUP(orders!D753,products!$A$1:$A$49,products!$E$1:$E$49,"",0)</f>
        <v>9.51</v>
      </c>
      <c r="M753" s="10">
        <f>(orders!E753*orders!L753)</f>
        <v>19.02</v>
      </c>
      <c r="N753" t="str">
        <f t="shared" si="22"/>
        <v>Liberca</v>
      </c>
      <c r="O753" t="str">
        <f t="shared" si="23"/>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t="str">
        <f>_xlfn.XLOOKUP(C754,customers!$A$1:$A$1001,customers!$G$1:$G$1001,,0)</f>
        <v>United States</v>
      </c>
      <c r="I754" t="str">
        <f>IF(_xlfn.XLOOKUP(orders!D754,products!$A$1:$A$49,products!$B$1:$B$49,,0)=0,"",_xlfn.XLOOKUP(orders!D754,products!$A$1:$A$49,products!$B$1:$B$49,,0))</f>
        <v>Exc</v>
      </c>
      <c r="J754" t="str">
        <f>_xlfn.XLOOKUP(D754,products!$A$1:$A$49,products!$C$1:$C$49,,0)</f>
        <v>M</v>
      </c>
      <c r="K754" s="6">
        <f>_xlfn.XLOOKUP(orders!D754,products!$A$1:$A$49,products!$D$1:$D$49,0)</f>
        <v>1</v>
      </c>
      <c r="L754" s="8">
        <f>_xlfn.XLOOKUP(orders!D754,products!$A$1:$A$49,products!$E$1:$E$49,"",0)</f>
        <v>13.75</v>
      </c>
      <c r="M754" s="10">
        <f>(orders!E754*orders!L754)</f>
        <v>27.5</v>
      </c>
      <c r="N754" t="str">
        <f t="shared" si="22"/>
        <v>Excelsa</v>
      </c>
      <c r="O754" t="str">
        <f t="shared" si="23"/>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t="str">
        <f>_xlfn.XLOOKUP(C755,customers!$A$1:$A$1001,customers!$G$1:$G$1001,,0)</f>
        <v>United States</v>
      </c>
      <c r="I755" t="str">
        <f>IF(_xlfn.XLOOKUP(orders!D755,products!$A$1:$A$49,products!$B$1:$B$49,,0)=0,"",_xlfn.XLOOKUP(orders!D755,products!$A$1:$A$49,products!$B$1:$B$49,,0))</f>
        <v>Ara</v>
      </c>
      <c r="J755" t="str">
        <f>_xlfn.XLOOKUP(D755,products!$A$1:$A$49,products!$C$1:$C$49,,0)</f>
        <v>D</v>
      </c>
      <c r="K755" s="6">
        <f>_xlfn.XLOOKUP(orders!D755,products!$A$1:$A$49,products!$D$1:$D$49,0)</f>
        <v>0.5</v>
      </c>
      <c r="L755" s="8">
        <f>_xlfn.XLOOKUP(orders!D755,products!$A$1:$A$49,products!$E$1:$E$49,"",0)</f>
        <v>5.97</v>
      </c>
      <c r="M755" s="10">
        <f>(orders!E755*orders!L755)</f>
        <v>29.849999999999998</v>
      </c>
      <c r="N755" t="str">
        <f t="shared" si="22"/>
        <v>Arabica</v>
      </c>
      <c r="O755" t="str">
        <f t="shared" si="23"/>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t="str">
        <f>_xlfn.XLOOKUP(C756,customers!$A$1:$A$1001,customers!$G$1:$G$1001,,0)</f>
        <v>Ireland</v>
      </c>
      <c r="I756" t="str">
        <f>IF(_xlfn.XLOOKUP(orders!D756,products!$A$1:$A$49,products!$B$1:$B$49,,0)=0,"",_xlfn.XLOOKUP(orders!D756,products!$A$1:$A$49,products!$B$1:$B$49,,0))</f>
        <v>Ara</v>
      </c>
      <c r="J756" t="str">
        <f>_xlfn.XLOOKUP(D756,products!$A$1:$A$49,products!$C$1:$C$49,,0)</f>
        <v>D</v>
      </c>
      <c r="K756" s="6">
        <f>_xlfn.XLOOKUP(orders!D756,products!$A$1:$A$49,products!$D$1:$D$49,0)</f>
        <v>0.2</v>
      </c>
      <c r="L756" s="8">
        <f>_xlfn.XLOOKUP(orders!D756,products!$A$1:$A$49,products!$E$1:$E$49,"",0)</f>
        <v>2.9849999999999999</v>
      </c>
      <c r="M756" s="10">
        <f>(orders!E756*orders!L756)</f>
        <v>17.91</v>
      </c>
      <c r="N756" t="str">
        <f t="shared" si="22"/>
        <v>Arabica</v>
      </c>
      <c r="O756" t="str">
        <f t="shared" si="23"/>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t="str">
        <f>_xlfn.XLOOKUP(C757,customers!$A$1:$A$1001,customers!$G$1:$G$1001,,0)</f>
        <v>United States</v>
      </c>
      <c r="I757" t="str">
        <f>IF(_xlfn.XLOOKUP(orders!D757,products!$A$1:$A$49,products!$B$1:$B$49,,0)=0,"",_xlfn.XLOOKUP(orders!D757,products!$A$1:$A$49,products!$B$1:$B$49,,0))</f>
        <v>Lib</v>
      </c>
      <c r="J757" t="str">
        <f>_xlfn.XLOOKUP(D757,products!$A$1:$A$49,products!$C$1:$C$49,,0)</f>
        <v>L</v>
      </c>
      <c r="K757" s="6">
        <f>_xlfn.XLOOKUP(orders!D757,products!$A$1:$A$49,products!$D$1:$D$49,0)</f>
        <v>0.2</v>
      </c>
      <c r="L757" s="8">
        <f>_xlfn.XLOOKUP(orders!D757,products!$A$1:$A$49,products!$E$1:$E$49,"",0)</f>
        <v>4.7549999999999999</v>
      </c>
      <c r="M757" s="10">
        <f>(orders!E757*orders!L757)</f>
        <v>28.53</v>
      </c>
      <c r="N757" t="str">
        <f t="shared" si="22"/>
        <v>Liberca</v>
      </c>
      <c r="O757" t="str">
        <f t="shared" si="23"/>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t="str">
        <f>_xlfn.XLOOKUP(C758,customers!$A$1:$A$1001,customers!$G$1:$G$1001,,0)</f>
        <v>United States</v>
      </c>
      <c r="I758" t="str">
        <f>IF(_xlfn.XLOOKUP(orders!D758,products!$A$1:$A$49,products!$B$1:$B$49,,0)=0,"",_xlfn.XLOOKUP(orders!D758,products!$A$1:$A$49,products!$B$1:$B$49,,0))</f>
        <v>Rob</v>
      </c>
      <c r="J758" t="str">
        <f>_xlfn.XLOOKUP(D758,products!$A$1:$A$49,products!$C$1:$C$49,,0)</f>
        <v>D</v>
      </c>
      <c r="K758" s="6">
        <f>_xlfn.XLOOKUP(orders!D758,products!$A$1:$A$49,products!$D$1:$D$49,0)</f>
        <v>1</v>
      </c>
      <c r="L758" s="8">
        <f>_xlfn.XLOOKUP(orders!D758,products!$A$1:$A$49,products!$E$1:$E$49,"",0)</f>
        <v>8.9499999999999993</v>
      </c>
      <c r="M758" s="10">
        <f>(orders!E758*orders!L758)</f>
        <v>35.799999999999997</v>
      </c>
      <c r="N758" t="str">
        <f t="shared" si="22"/>
        <v>Robusta</v>
      </c>
      <c r="O758" t="str">
        <f t="shared" si="23"/>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t="str">
        <f>_xlfn.XLOOKUP(C759,customers!$A$1:$A$1001,customers!$G$1:$G$1001,,0)</f>
        <v>United States</v>
      </c>
      <c r="I759" t="str">
        <f>IF(_xlfn.XLOOKUP(orders!D759,products!$A$1:$A$49,products!$B$1:$B$49,,0)=0,"",_xlfn.XLOOKUP(orders!D759,products!$A$1:$A$49,products!$B$1:$B$49,,0))</f>
        <v>Ara</v>
      </c>
      <c r="J759" t="str">
        <f>_xlfn.XLOOKUP(D759,products!$A$1:$A$49,products!$C$1:$C$49,,0)</f>
        <v>D</v>
      </c>
      <c r="K759" s="6">
        <f>_xlfn.XLOOKUP(orders!D759,products!$A$1:$A$49,products!$D$1:$D$49,0)</f>
        <v>0.5</v>
      </c>
      <c r="L759" s="8">
        <f>_xlfn.XLOOKUP(orders!D759,products!$A$1:$A$49,products!$E$1:$E$49,"",0)</f>
        <v>5.97</v>
      </c>
      <c r="M759" s="10">
        <f>(orders!E759*orders!L759)</f>
        <v>17.91</v>
      </c>
      <c r="N759" t="str">
        <f t="shared" si="22"/>
        <v>Arabica</v>
      </c>
      <c r="O759" t="str">
        <f t="shared" si="23"/>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t="str">
        <f>_xlfn.XLOOKUP(C760,customers!$A$1:$A$1001,customers!$G$1:$G$1001,,0)</f>
        <v>United States</v>
      </c>
      <c r="I760" t="str">
        <f>IF(_xlfn.XLOOKUP(orders!D760,products!$A$1:$A$49,products!$B$1:$B$49,,0)=0,"",_xlfn.XLOOKUP(orders!D760,products!$A$1:$A$49,products!$B$1:$B$49,,0))</f>
        <v>Rob</v>
      </c>
      <c r="J760" t="str">
        <f>_xlfn.XLOOKUP(D760,products!$A$1:$A$49,products!$C$1:$C$49,,0)</f>
        <v>D</v>
      </c>
      <c r="K760" s="6">
        <f>_xlfn.XLOOKUP(orders!D760,products!$A$1:$A$49,products!$D$1:$D$49,0)</f>
        <v>1</v>
      </c>
      <c r="L760" s="8">
        <f>_xlfn.XLOOKUP(orders!D760,products!$A$1:$A$49,products!$E$1:$E$49,"",0)</f>
        <v>8.9499999999999993</v>
      </c>
      <c r="M760" s="10">
        <f>(orders!E760*orders!L760)</f>
        <v>8.9499999999999993</v>
      </c>
      <c r="N760" t="str">
        <f t="shared" si="22"/>
        <v>Robusta</v>
      </c>
      <c r="O760" t="str">
        <f t="shared" si="23"/>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t="str">
        <f>_xlfn.XLOOKUP(C761,customers!$A$1:$A$1001,customers!$G$1:$G$1001,,0)</f>
        <v>United States</v>
      </c>
      <c r="I761" t="str">
        <f>IF(_xlfn.XLOOKUP(orders!D761,products!$A$1:$A$49,products!$B$1:$B$49,,0)=0,"",_xlfn.XLOOKUP(orders!D761,products!$A$1:$A$49,products!$B$1:$B$49,,0))</f>
        <v>Lib</v>
      </c>
      <c r="J761" t="str">
        <f>_xlfn.XLOOKUP(D761,products!$A$1:$A$49,products!$C$1:$C$49,,0)</f>
        <v>D</v>
      </c>
      <c r="K761" s="6">
        <f>_xlfn.XLOOKUP(orders!D761,products!$A$1:$A$49,products!$D$1:$D$49,0)</f>
        <v>2.5</v>
      </c>
      <c r="L761" s="8">
        <f>_xlfn.XLOOKUP(orders!D761,products!$A$1:$A$49,products!$E$1:$E$49,"",0)</f>
        <v>29.784999999999997</v>
      </c>
      <c r="M761" s="10">
        <f>(orders!E761*orders!L761)</f>
        <v>29.784999999999997</v>
      </c>
      <c r="N761" t="str">
        <f t="shared" si="22"/>
        <v>Liberca</v>
      </c>
      <c r="O761" t="str">
        <f t="shared" si="23"/>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t="str">
        <f>_xlfn.XLOOKUP(C762,customers!$A$1:$A$1001,customers!$G$1:$G$1001,,0)</f>
        <v>United States</v>
      </c>
      <c r="I762" t="str">
        <f>IF(_xlfn.XLOOKUP(orders!D762,products!$A$1:$A$49,products!$B$1:$B$49,,0)=0,"",_xlfn.XLOOKUP(orders!D762,products!$A$1:$A$49,products!$B$1:$B$49,,0))</f>
        <v>Exc</v>
      </c>
      <c r="J762" t="str">
        <f>_xlfn.XLOOKUP(D762,products!$A$1:$A$49,products!$C$1:$C$49,,0)</f>
        <v>L</v>
      </c>
      <c r="K762" s="6">
        <f>_xlfn.XLOOKUP(orders!D762,products!$A$1:$A$49,products!$D$1:$D$49,0)</f>
        <v>0.5</v>
      </c>
      <c r="L762" s="8">
        <f>_xlfn.XLOOKUP(orders!D762,products!$A$1:$A$49,products!$E$1:$E$49,"",0)</f>
        <v>8.91</v>
      </c>
      <c r="M762" s="10">
        <f>(orders!E762*orders!L762)</f>
        <v>44.55</v>
      </c>
      <c r="N762" t="str">
        <f t="shared" si="22"/>
        <v>Excelsa</v>
      </c>
      <c r="O762" t="str">
        <f t="shared" si="23"/>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t="str">
        <f>_xlfn.XLOOKUP(C763,customers!$A$1:$A$1001,customers!$G$1:$G$1001,,0)</f>
        <v>United States</v>
      </c>
      <c r="I763" t="str">
        <f>IF(_xlfn.XLOOKUP(orders!D763,products!$A$1:$A$49,products!$B$1:$B$49,,0)=0,"",_xlfn.XLOOKUP(orders!D763,products!$A$1:$A$49,products!$B$1:$B$49,,0))</f>
        <v>Exc</v>
      </c>
      <c r="J763" t="str">
        <f>_xlfn.XLOOKUP(D763,products!$A$1:$A$49,products!$C$1:$C$49,,0)</f>
        <v>L</v>
      </c>
      <c r="K763" s="6">
        <f>_xlfn.XLOOKUP(orders!D763,products!$A$1:$A$49,products!$D$1:$D$49,0)</f>
        <v>1</v>
      </c>
      <c r="L763" s="8">
        <f>_xlfn.XLOOKUP(orders!D763,products!$A$1:$A$49,products!$E$1:$E$49,"",0)</f>
        <v>14.85</v>
      </c>
      <c r="M763" s="10">
        <f>(orders!E763*orders!L763)</f>
        <v>89.1</v>
      </c>
      <c r="N763" t="str">
        <f t="shared" si="22"/>
        <v>Excelsa</v>
      </c>
      <c r="O763" t="str">
        <f t="shared" si="23"/>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t="str">
        <f>_xlfn.XLOOKUP(C764,customers!$A$1:$A$1001,customers!$G$1:$G$1001,,0)</f>
        <v>United Kingdom</v>
      </c>
      <c r="I764" t="str">
        <f>IF(_xlfn.XLOOKUP(orders!D764,products!$A$1:$A$49,products!$B$1:$B$49,,0)=0,"",_xlfn.XLOOKUP(orders!D764,products!$A$1:$A$49,products!$B$1:$B$49,,0))</f>
        <v>Lib</v>
      </c>
      <c r="J764" t="str">
        <f>_xlfn.XLOOKUP(D764,products!$A$1:$A$49,products!$C$1:$C$49,,0)</f>
        <v>M</v>
      </c>
      <c r="K764" s="6">
        <f>_xlfn.XLOOKUP(orders!D764,products!$A$1:$A$49,products!$D$1:$D$49,0)</f>
        <v>0.5</v>
      </c>
      <c r="L764" s="8">
        <f>_xlfn.XLOOKUP(orders!D764,products!$A$1:$A$49,products!$E$1:$E$49,"",0)</f>
        <v>8.73</v>
      </c>
      <c r="M764" s="10">
        <f>(orders!E764*orders!L764)</f>
        <v>43.650000000000006</v>
      </c>
      <c r="N764" t="str">
        <f t="shared" si="22"/>
        <v>Liberca</v>
      </c>
      <c r="O764" t="str">
        <f t="shared" si="23"/>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t="str">
        <f>_xlfn.XLOOKUP(C765,customers!$A$1:$A$1001,customers!$G$1:$G$1001,,0)</f>
        <v>United States</v>
      </c>
      <c r="I765" t="str">
        <f>IF(_xlfn.XLOOKUP(orders!D765,products!$A$1:$A$49,products!$B$1:$B$49,,0)=0,"",_xlfn.XLOOKUP(orders!D765,products!$A$1:$A$49,products!$B$1:$B$49,,0))</f>
        <v>Ara</v>
      </c>
      <c r="J765" t="str">
        <f>_xlfn.XLOOKUP(D765,products!$A$1:$A$49,products!$C$1:$C$49,,0)</f>
        <v>L</v>
      </c>
      <c r="K765" s="6">
        <f>_xlfn.XLOOKUP(orders!D765,products!$A$1:$A$49,products!$D$1:$D$49,0)</f>
        <v>0.5</v>
      </c>
      <c r="L765" s="8">
        <f>_xlfn.XLOOKUP(orders!D765,products!$A$1:$A$49,products!$E$1:$E$49,"",0)</f>
        <v>7.77</v>
      </c>
      <c r="M765" s="10">
        <f>(orders!E765*orders!L765)</f>
        <v>23.31</v>
      </c>
      <c r="N765" t="str">
        <f t="shared" si="22"/>
        <v>Arabica</v>
      </c>
      <c r="O765" t="str">
        <f t="shared" si="23"/>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t="str">
        <f>_xlfn.XLOOKUP(C766,customers!$A$1:$A$1001,customers!$G$1:$G$1001,,0)</f>
        <v>United States</v>
      </c>
      <c r="I766" t="str">
        <f>IF(_xlfn.XLOOKUP(orders!D766,products!$A$1:$A$49,products!$B$1:$B$49,,0)=0,"",_xlfn.XLOOKUP(orders!D766,products!$A$1:$A$49,products!$B$1:$B$49,,0))</f>
        <v>Ara</v>
      </c>
      <c r="J766" t="str">
        <f>_xlfn.XLOOKUP(D766,products!$A$1:$A$49,products!$C$1:$C$49,,0)</f>
        <v>L</v>
      </c>
      <c r="K766" s="6">
        <f>_xlfn.XLOOKUP(orders!D766,products!$A$1:$A$49,products!$D$1:$D$49,0)</f>
        <v>2.5</v>
      </c>
      <c r="L766" s="8">
        <f>_xlfn.XLOOKUP(orders!D766,products!$A$1:$A$49,products!$E$1:$E$49,"",0)</f>
        <v>29.784999999999997</v>
      </c>
      <c r="M766" s="10">
        <f>(orders!E766*orders!L766)</f>
        <v>178.70999999999998</v>
      </c>
      <c r="N766" t="str">
        <f t="shared" si="22"/>
        <v>Arabica</v>
      </c>
      <c r="O766" t="str">
        <f t="shared" si="23"/>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t="str">
        <f>_xlfn.XLOOKUP(C767,customers!$A$1:$A$1001,customers!$G$1:$G$1001,,0)</f>
        <v>United States</v>
      </c>
      <c r="I767" t="str">
        <f>IF(_xlfn.XLOOKUP(orders!D767,products!$A$1:$A$49,products!$B$1:$B$49,,0)=0,"",_xlfn.XLOOKUP(orders!D767,products!$A$1:$A$49,products!$B$1:$B$49,,0))</f>
        <v>Rob</v>
      </c>
      <c r="J767" t="str">
        <f>_xlfn.XLOOKUP(D767,products!$A$1:$A$49,products!$C$1:$C$49,,0)</f>
        <v>M</v>
      </c>
      <c r="K767" s="6">
        <f>_xlfn.XLOOKUP(orders!D767,products!$A$1:$A$49,products!$D$1:$D$49,0)</f>
        <v>1</v>
      </c>
      <c r="L767" s="8">
        <f>_xlfn.XLOOKUP(orders!D767,products!$A$1:$A$49,products!$E$1:$E$49,"",0)</f>
        <v>9.9499999999999993</v>
      </c>
      <c r="M767" s="10">
        <f>(orders!E767*orders!L767)</f>
        <v>59.699999999999996</v>
      </c>
      <c r="N767" t="str">
        <f t="shared" si="22"/>
        <v>Robusta</v>
      </c>
      <c r="O767" t="str">
        <f t="shared" si="23"/>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t="str">
        <f>_xlfn.XLOOKUP(C768,customers!$A$1:$A$1001,customers!$G$1:$G$1001,,0)</f>
        <v>United States</v>
      </c>
      <c r="I768" t="str">
        <f>IF(_xlfn.XLOOKUP(orders!D768,products!$A$1:$A$49,products!$B$1:$B$49,,0)=0,"",_xlfn.XLOOKUP(orders!D768,products!$A$1:$A$49,products!$B$1:$B$49,,0))</f>
        <v>Ara</v>
      </c>
      <c r="J768" t="str">
        <f>_xlfn.XLOOKUP(D768,products!$A$1:$A$49,products!$C$1:$C$49,,0)</f>
        <v>L</v>
      </c>
      <c r="K768" s="6">
        <f>_xlfn.XLOOKUP(orders!D768,products!$A$1:$A$49,products!$D$1:$D$49,0)</f>
        <v>0.5</v>
      </c>
      <c r="L768" s="8">
        <f>_xlfn.XLOOKUP(orders!D768,products!$A$1:$A$49,products!$E$1:$E$49,"",0)</f>
        <v>7.77</v>
      </c>
      <c r="M768" s="10">
        <f>(orders!E768*orders!L768)</f>
        <v>15.54</v>
      </c>
      <c r="N768" t="str">
        <f t="shared" si="22"/>
        <v>Arabica</v>
      </c>
      <c r="O768" t="str">
        <f t="shared" si="23"/>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t="str">
        <f>_xlfn.XLOOKUP(C769,customers!$A$1:$A$1001,customers!$G$1:$G$1001,,0)</f>
        <v>United States</v>
      </c>
      <c r="I769" t="str">
        <f>IF(_xlfn.XLOOKUP(orders!D769,products!$A$1:$A$49,products!$B$1:$B$49,,0)=0,"",_xlfn.XLOOKUP(orders!D769,products!$A$1:$A$49,products!$B$1:$B$49,,0))</f>
        <v>Ara</v>
      </c>
      <c r="J769" t="str">
        <f>_xlfn.XLOOKUP(D769,products!$A$1:$A$49,products!$C$1:$C$49,,0)</f>
        <v>L</v>
      </c>
      <c r="K769" s="6">
        <f>_xlfn.XLOOKUP(orders!D769,products!$A$1:$A$49,products!$D$1:$D$49,0)</f>
        <v>2.5</v>
      </c>
      <c r="L769" s="8">
        <f>_xlfn.XLOOKUP(orders!D769,products!$A$1:$A$49,products!$E$1:$E$49,"",0)</f>
        <v>29.784999999999997</v>
      </c>
      <c r="M769" s="10">
        <f>(orders!E769*orders!L769)</f>
        <v>89.35499999999999</v>
      </c>
      <c r="N769" t="str">
        <f t="shared" si="22"/>
        <v>Arabica</v>
      </c>
      <c r="O769" t="str">
        <f t="shared" si="23"/>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t="str">
        <f>_xlfn.XLOOKUP(C770,customers!$A$1:$A$1001,customers!$G$1:$G$1001,,0)</f>
        <v>United States</v>
      </c>
      <c r="I770" t="str">
        <f>IF(_xlfn.XLOOKUP(orders!D770,products!$A$1:$A$49,products!$B$1:$B$49,,0)=0,"",_xlfn.XLOOKUP(orders!D770,products!$A$1:$A$49,products!$B$1:$B$49,,0))</f>
        <v>Rob</v>
      </c>
      <c r="J770" t="str">
        <f>_xlfn.XLOOKUP(D770,products!$A$1:$A$49,products!$C$1:$C$49,,0)</f>
        <v>L</v>
      </c>
      <c r="K770" s="6">
        <f>_xlfn.XLOOKUP(orders!D770,products!$A$1:$A$49,products!$D$1:$D$49,0)</f>
        <v>1</v>
      </c>
      <c r="L770" s="8">
        <f>_xlfn.XLOOKUP(orders!D770,products!$A$1:$A$49,products!$E$1:$E$49,"",0)</f>
        <v>11.95</v>
      </c>
      <c r="M770" s="10">
        <f>(orders!E770*orders!L770)</f>
        <v>23.9</v>
      </c>
      <c r="N770" t="str">
        <f t="shared" si="22"/>
        <v>Robusta</v>
      </c>
      <c r="O770" t="str">
        <f t="shared" si="23"/>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t="str">
        <f>_xlfn.XLOOKUP(C771,customers!$A$1:$A$1001,customers!$G$1:$G$1001,,0)</f>
        <v>United Kingdom</v>
      </c>
      <c r="I771" t="str">
        <f>IF(_xlfn.XLOOKUP(orders!D771,products!$A$1:$A$49,products!$B$1:$B$49,,0)=0,"",_xlfn.XLOOKUP(orders!D771,products!$A$1:$A$49,products!$B$1:$B$49,,0))</f>
        <v>Rob</v>
      </c>
      <c r="J771" t="str">
        <f>_xlfn.XLOOKUP(D771,products!$A$1:$A$49,products!$C$1:$C$49,,0)</f>
        <v>M</v>
      </c>
      <c r="K771" s="6">
        <f>_xlfn.XLOOKUP(orders!D771,products!$A$1:$A$49,products!$D$1:$D$49,0)</f>
        <v>2.5</v>
      </c>
      <c r="L771" s="8">
        <f>_xlfn.XLOOKUP(orders!D771,products!$A$1:$A$49,products!$E$1:$E$49,"",0)</f>
        <v>22.884999999999998</v>
      </c>
      <c r="M771" s="10">
        <f>(orders!E771*orders!L771)</f>
        <v>137.31</v>
      </c>
      <c r="N771" t="str">
        <f t="shared" ref="N771:N834" si="24">IF(I771="Rob","Robusta",IF(I771="Exc","Excelsa",IF(I771="Ara","Arabica",IF(I771="Lib","Liberca",""))))</f>
        <v>Robusta</v>
      </c>
      <c r="O771" t="str">
        <f t="shared" ref="O771:O834" si="25">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t="str">
        <f>_xlfn.XLOOKUP(C772,customers!$A$1:$A$1001,customers!$G$1:$G$1001,,0)</f>
        <v>United States</v>
      </c>
      <c r="I772" t="str">
        <f>IF(_xlfn.XLOOKUP(orders!D772,products!$A$1:$A$49,products!$B$1:$B$49,,0)=0,"",_xlfn.XLOOKUP(orders!D772,products!$A$1:$A$49,products!$B$1:$B$49,,0))</f>
        <v>Ara</v>
      </c>
      <c r="J772" t="str">
        <f>_xlfn.XLOOKUP(D772,products!$A$1:$A$49,products!$C$1:$C$49,,0)</f>
        <v>D</v>
      </c>
      <c r="K772" s="6">
        <f>_xlfn.XLOOKUP(orders!D772,products!$A$1:$A$49,products!$D$1:$D$49,0)</f>
        <v>1</v>
      </c>
      <c r="L772" s="8">
        <f>_xlfn.XLOOKUP(orders!D772,products!$A$1:$A$49,products!$E$1:$E$49,"",0)</f>
        <v>9.9499999999999993</v>
      </c>
      <c r="M772" s="10">
        <f>(orders!E772*orders!L772)</f>
        <v>9.9499999999999993</v>
      </c>
      <c r="N772" t="str">
        <f t="shared" si="24"/>
        <v>Arabica</v>
      </c>
      <c r="O772" t="str">
        <f t="shared" si="25"/>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t="str">
        <f>_xlfn.XLOOKUP(C773,customers!$A$1:$A$1001,customers!$G$1:$G$1001,,0)</f>
        <v>United States</v>
      </c>
      <c r="I773" t="str">
        <f>IF(_xlfn.XLOOKUP(orders!D773,products!$A$1:$A$49,products!$B$1:$B$49,,0)=0,"",_xlfn.XLOOKUP(orders!D773,products!$A$1:$A$49,products!$B$1:$B$49,,0))</f>
        <v>Rob</v>
      </c>
      <c r="J773" t="str">
        <f>_xlfn.XLOOKUP(D773,products!$A$1:$A$49,products!$C$1:$C$49,,0)</f>
        <v>L</v>
      </c>
      <c r="K773" s="6">
        <f>_xlfn.XLOOKUP(orders!D773,products!$A$1:$A$49,products!$D$1:$D$49,0)</f>
        <v>0.5</v>
      </c>
      <c r="L773" s="8">
        <f>_xlfn.XLOOKUP(orders!D773,products!$A$1:$A$49,products!$E$1:$E$49,"",0)</f>
        <v>7.169999999999999</v>
      </c>
      <c r="M773" s="10">
        <f>(orders!E773*orders!L773)</f>
        <v>21.509999999999998</v>
      </c>
      <c r="N773" t="str">
        <f t="shared" si="24"/>
        <v>Robusta</v>
      </c>
      <c r="O773" t="str">
        <f t="shared" si="25"/>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t="str">
        <f>_xlfn.XLOOKUP(C774,customers!$A$1:$A$1001,customers!$G$1:$G$1001,,0)</f>
        <v>United States</v>
      </c>
      <c r="I774" t="str">
        <f>IF(_xlfn.XLOOKUP(orders!D774,products!$A$1:$A$49,products!$B$1:$B$49,,0)=0,"",_xlfn.XLOOKUP(orders!D774,products!$A$1:$A$49,products!$B$1:$B$49,,0))</f>
        <v>Exc</v>
      </c>
      <c r="J774" t="str">
        <f>_xlfn.XLOOKUP(D774,products!$A$1:$A$49,products!$C$1:$C$49,,0)</f>
        <v>M</v>
      </c>
      <c r="K774" s="6">
        <f>_xlfn.XLOOKUP(orders!D774,products!$A$1:$A$49,products!$D$1:$D$49,0)</f>
        <v>1</v>
      </c>
      <c r="L774" s="8">
        <f>_xlfn.XLOOKUP(orders!D774,products!$A$1:$A$49,products!$E$1:$E$49,"",0)</f>
        <v>13.75</v>
      </c>
      <c r="M774" s="10">
        <f>(orders!E774*orders!L774)</f>
        <v>82.5</v>
      </c>
      <c r="N774" t="str">
        <f t="shared" si="24"/>
        <v>Excelsa</v>
      </c>
      <c r="O774" t="str">
        <f t="shared" si="25"/>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t="str">
        <f>_xlfn.XLOOKUP(C775,customers!$A$1:$A$1001,customers!$G$1:$G$1001,,0)</f>
        <v>Ireland</v>
      </c>
      <c r="I775" t="str">
        <f>IF(_xlfn.XLOOKUP(orders!D775,products!$A$1:$A$49,products!$B$1:$B$49,,0)=0,"",_xlfn.XLOOKUP(orders!D775,products!$A$1:$A$49,products!$B$1:$B$49,,0))</f>
        <v>Lib</v>
      </c>
      <c r="J775" t="str">
        <f>_xlfn.XLOOKUP(D775,products!$A$1:$A$49,products!$C$1:$C$49,,0)</f>
        <v>M</v>
      </c>
      <c r="K775" s="6">
        <f>_xlfn.XLOOKUP(orders!D775,products!$A$1:$A$49,products!$D$1:$D$49,0)</f>
        <v>0.2</v>
      </c>
      <c r="L775" s="8">
        <f>_xlfn.XLOOKUP(orders!D775,products!$A$1:$A$49,products!$E$1:$E$49,"",0)</f>
        <v>4.3650000000000002</v>
      </c>
      <c r="M775" s="10">
        <f>(orders!E775*orders!L775)</f>
        <v>8.73</v>
      </c>
      <c r="N775" t="str">
        <f t="shared" si="24"/>
        <v>Liberca</v>
      </c>
      <c r="O775" t="str">
        <f t="shared" si="25"/>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t="str">
        <f>_xlfn.XLOOKUP(C776,customers!$A$1:$A$1001,customers!$G$1:$G$1001,,0)</f>
        <v>United States</v>
      </c>
      <c r="I776" t="str">
        <f>IF(_xlfn.XLOOKUP(orders!D776,products!$A$1:$A$49,products!$B$1:$B$49,,0)=0,"",_xlfn.XLOOKUP(orders!D776,products!$A$1:$A$49,products!$B$1:$B$49,,0))</f>
        <v>Rob</v>
      </c>
      <c r="J776" t="str">
        <f>_xlfn.XLOOKUP(D776,products!$A$1:$A$49,products!$C$1:$C$49,,0)</f>
        <v>M</v>
      </c>
      <c r="K776" s="6">
        <f>_xlfn.XLOOKUP(orders!D776,products!$A$1:$A$49,products!$D$1:$D$49,0)</f>
        <v>1</v>
      </c>
      <c r="L776" s="8">
        <f>_xlfn.XLOOKUP(orders!D776,products!$A$1:$A$49,products!$E$1:$E$49,"",0)</f>
        <v>9.9499999999999993</v>
      </c>
      <c r="M776" s="10">
        <f>(orders!E776*orders!L776)</f>
        <v>19.899999999999999</v>
      </c>
      <c r="N776" t="str">
        <f t="shared" si="24"/>
        <v>Robusta</v>
      </c>
      <c r="O776" t="str">
        <f t="shared" si="25"/>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t="str">
        <f>_xlfn.XLOOKUP(C777,customers!$A$1:$A$1001,customers!$G$1:$G$1001,,0)</f>
        <v>United States</v>
      </c>
      <c r="I777" t="str">
        <f>IF(_xlfn.XLOOKUP(orders!D777,products!$A$1:$A$49,products!$B$1:$B$49,,0)=0,"",_xlfn.XLOOKUP(orders!D777,products!$A$1:$A$49,products!$B$1:$B$49,,0))</f>
        <v>Exc</v>
      </c>
      <c r="J777" t="str">
        <f>_xlfn.XLOOKUP(D777,products!$A$1:$A$49,products!$C$1:$C$49,,0)</f>
        <v>L</v>
      </c>
      <c r="K777" s="6">
        <f>_xlfn.XLOOKUP(orders!D777,products!$A$1:$A$49,products!$D$1:$D$49,0)</f>
        <v>0.5</v>
      </c>
      <c r="L777" s="8">
        <f>_xlfn.XLOOKUP(orders!D777,products!$A$1:$A$49,products!$E$1:$E$49,"",0)</f>
        <v>8.91</v>
      </c>
      <c r="M777" s="10">
        <f>(orders!E777*orders!L777)</f>
        <v>17.82</v>
      </c>
      <c r="N777" t="str">
        <f t="shared" si="24"/>
        <v>Excelsa</v>
      </c>
      <c r="O777" t="str">
        <f t="shared" si="25"/>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t="str">
        <f>_xlfn.XLOOKUP(C778,customers!$A$1:$A$1001,customers!$G$1:$G$1001,,0)</f>
        <v>United States</v>
      </c>
      <c r="I778" t="str">
        <f>IF(_xlfn.XLOOKUP(orders!D778,products!$A$1:$A$49,products!$B$1:$B$49,,0)=0,"",_xlfn.XLOOKUP(orders!D778,products!$A$1:$A$49,products!$B$1:$B$49,,0))</f>
        <v>Ara</v>
      </c>
      <c r="J778" t="str">
        <f>_xlfn.XLOOKUP(D778,products!$A$1:$A$49,products!$C$1:$C$49,,0)</f>
        <v>M</v>
      </c>
      <c r="K778" s="6">
        <f>_xlfn.XLOOKUP(orders!D778,products!$A$1:$A$49,products!$D$1:$D$49,0)</f>
        <v>0.5</v>
      </c>
      <c r="L778" s="8">
        <f>_xlfn.XLOOKUP(orders!D778,products!$A$1:$A$49,products!$E$1:$E$49,"",0)</f>
        <v>6.75</v>
      </c>
      <c r="M778" s="10">
        <f>(orders!E778*orders!L778)</f>
        <v>20.25</v>
      </c>
      <c r="N778" t="str">
        <f t="shared" si="24"/>
        <v>Arabica</v>
      </c>
      <c r="O778" t="str">
        <f t="shared" si="25"/>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t="str">
        <f>_xlfn.XLOOKUP(C779,customers!$A$1:$A$1001,customers!$G$1:$G$1001,,0)</f>
        <v>United States</v>
      </c>
      <c r="I779" t="str">
        <f>IF(_xlfn.XLOOKUP(orders!D779,products!$A$1:$A$49,products!$B$1:$B$49,,0)=0,"",_xlfn.XLOOKUP(orders!D779,products!$A$1:$A$49,products!$B$1:$B$49,,0))</f>
        <v>Ara</v>
      </c>
      <c r="J779" t="str">
        <f>_xlfn.XLOOKUP(D779,products!$A$1:$A$49,products!$C$1:$C$49,,0)</f>
        <v>L</v>
      </c>
      <c r="K779" s="6">
        <f>_xlfn.XLOOKUP(orders!D779,products!$A$1:$A$49,products!$D$1:$D$49,0)</f>
        <v>2.5</v>
      </c>
      <c r="L779" s="8">
        <f>_xlfn.XLOOKUP(orders!D779,products!$A$1:$A$49,products!$E$1:$E$49,"",0)</f>
        <v>29.784999999999997</v>
      </c>
      <c r="M779" s="10">
        <f>(orders!E779*orders!L779)</f>
        <v>59.569999999999993</v>
      </c>
      <c r="N779" t="str">
        <f t="shared" si="24"/>
        <v>Arabica</v>
      </c>
      <c r="O779" t="str">
        <f t="shared" si="25"/>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t="str">
        <f>_xlfn.XLOOKUP(C780,customers!$A$1:$A$1001,customers!$G$1:$G$1001,,0)</f>
        <v>United States</v>
      </c>
      <c r="I780" t="str">
        <f>IF(_xlfn.XLOOKUP(orders!D780,products!$A$1:$A$49,products!$B$1:$B$49,,0)=0,"",_xlfn.XLOOKUP(orders!D780,products!$A$1:$A$49,products!$B$1:$B$49,,0))</f>
        <v>Lib</v>
      </c>
      <c r="J780" t="str">
        <f>_xlfn.XLOOKUP(D780,products!$A$1:$A$49,products!$C$1:$C$49,,0)</f>
        <v>L</v>
      </c>
      <c r="K780" s="6">
        <f>_xlfn.XLOOKUP(orders!D780,products!$A$1:$A$49,products!$D$1:$D$49,0)</f>
        <v>0.5</v>
      </c>
      <c r="L780" s="8">
        <f>_xlfn.XLOOKUP(orders!D780,products!$A$1:$A$49,products!$E$1:$E$49,"",0)</f>
        <v>9.51</v>
      </c>
      <c r="M780" s="10">
        <f>(orders!E780*orders!L780)</f>
        <v>19.02</v>
      </c>
      <c r="N780" t="str">
        <f t="shared" si="24"/>
        <v>Liberca</v>
      </c>
      <c r="O780" t="str">
        <f t="shared" si="25"/>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t="str">
        <f>_xlfn.XLOOKUP(C781,customers!$A$1:$A$1001,customers!$G$1:$G$1001,,0)</f>
        <v>United States</v>
      </c>
      <c r="I781" t="str">
        <f>IF(_xlfn.XLOOKUP(orders!D781,products!$A$1:$A$49,products!$B$1:$B$49,,0)=0,"",_xlfn.XLOOKUP(orders!D781,products!$A$1:$A$49,products!$B$1:$B$49,,0))</f>
        <v>Lib</v>
      </c>
      <c r="J781" t="str">
        <f>_xlfn.XLOOKUP(D781,products!$A$1:$A$49,products!$C$1:$C$49,,0)</f>
        <v>D</v>
      </c>
      <c r="K781" s="6">
        <f>_xlfn.XLOOKUP(orders!D781,products!$A$1:$A$49,products!$D$1:$D$49,0)</f>
        <v>1</v>
      </c>
      <c r="L781" s="8">
        <f>_xlfn.XLOOKUP(orders!D781,products!$A$1:$A$49,products!$E$1:$E$49,"",0)</f>
        <v>12.95</v>
      </c>
      <c r="M781" s="10">
        <f>(orders!E781*orders!L781)</f>
        <v>77.699999999999989</v>
      </c>
      <c r="N781" t="str">
        <f t="shared" si="24"/>
        <v>Liberca</v>
      </c>
      <c r="O781" t="str">
        <f t="shared" si="25"/>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t="str">
        <f>_xlfn.XLOOKUP(C782,customers!$A$1:$A$1001,customers!$G$1:$G$1001,,0)</f>
        <v>United States</v>
      </c>
      <c r="I782" t="str">
        <f>IF(_xlfn.XLOOKUP(orders!D782,products!$A$1:$A$49,products!$B$1:$B$49,,0)=0,"",_xlfn.XLOOKUP(orders!D782,products!$A$1:$A$49,products!$B$1:$B$49,,0))</f>
        <v>Exc</v>
      </c>
      <c r="J782" t="str">
        <f>_xlfn.XLOOKUP(D782,products!$A$1:$A$49,products!$C$1:$C$49,,0)</f>
        <v>M</v>
      </c>
      <c r="K782" s="6">
        <f>_xlfn.XLOOKUP(orders!D782,products!$A$1:$A$49,products!$D$1:$D$49,0)</f>
        <v>1</v>
      </c>
      <c r="L782" s="8">
        <f>_xlfn.XLOOKUP(orders!D782,products!$A$1:$A$49,products!$E$1:$E$49,"",0)</f>
        <v>13.75</v>
      </c>
      <c r="M782" s="10">
        <f>(orders!E782*orders!L782)</f>
        <v>41.25</v>
      </c>
      <c r="N782" t="str">
        <f t="shared" si="24"/>
        <v>Excelsa</v>
      </c>
      <c r="O782" t="str">
        <f t="shared" si="25"/>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t="str">
        <f>_xlfn.XLOOKUP(C783,customers!$A$1:$A$1001,customers!$G$1:$G$1001,,0)</f>
        <v>United States</v>
      </c>
      <c r="I783" t="str">
        <f>IF(_xlfn.XLOOKUP(orders!D783,products!$A$1:$A$49,products!$B$1:$B$49,,0)=0,"",_xlfn.XLOOKUP(orders!D783,products!$A$1:$A$49,products!$B$1:$B$49,,0))</f>
        <v>Lib</v>
      </c>
      <c r="J783" t="str">
        <f>_xlfn.XLOOKUP(D783,products!$A$1:$A$49,products!$C$1:$C$49,,0)</f>
        <v>L</v>
      </c>
      <c r="K783" s="6">
        <f>_xlfn.XLOOKUP(orders!D783,products!$A$1:$A$49,products!$D$1:$D$49,0)</f>
        <v>2.5</v>
      </c>
      <c r="L783" s="8">
        <f>_xlfn.XLOOKUP(orders!D783,products!$A$1:$A$49,products!$E$1:$E$49,"",0)</f>
        <v>36.454999999999998</v>
      </c>
      <c r="M783" s="10">
        <f>(orders!E783*orders!L783)</f>
        <v>145.82</v>
      </c>
      <c r="N783" t="str">
        <f t="shared" si="24"/>
        <v>Liberca</v>
      </c>
      <c r="O783" t="str">
        <f t="shared" si="25"/>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t="str">
        <f>_xlfn.XLOOKUP(C784,customers!$A$1:$A$1001,customers!$G$1:$G$1001,,0)</f>
        <v>Ireland</v>
      </c>
      <c r="I784" t="str">
        <f>IF(_xlfn.XLOOKUP(orders!D784,products!$A$1:$A$49,products!$B$1:$B$49,,0)=0,"",_xlfn.XLOOKUP(orders!D784,products!$A$1:$A$49,products!$B$1:$B$49,,0))</f>
        <v>Exc</v>
      </c>
      <c r="J784" t="str">
        <f>_xlfn.XLOOKUP(D784,products!$A$1:$A$49,products!$C$1:$C$49,,0)</f>
        <v>L</v>
      </c>
      <c r="K784" s="6">
        <f>_xlfn.XLOOKUP(orders!D784,products!$A$1:$A$49,products!$D$1:$D$49,0)</f>
        <v>0.2</v>
      </c>
      <c r="L784" s="8">
        <f>_xlfn.XLOOKUP(orders!D784,products!$A$1:$A$49,products!$E$1:$E$49,"",0)</f>
        <v>4.4550000000000001</v>
      </c>
      <c r="M784" s="10">
        <f>(orders!E784*orders!L784)</f>
        <v>26.73</v>
      </c>
      <c r="N784" t="str">
        <f t="shared" si="24"/>
        <v>Excelsa</v>
      </c>
      <c r="O784" t="str">
        <f t="shared" si="25"/>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t="str">
        <f>_xlfn.XLOOKUP(C785,customers!$A$1:$A$1001,customers!$G$1:$G$1001,,0)</f>
        <v>United States</v>
      </c>
      <c r="I785" t="str">
        <f>IF(_xlfn.XLOOKUP(orders!D785,products!$A$1:$A$49,products!$B$1:$B$49,,0)=0,"",_xlfn.XLOOKUP(orders!D785,products!$A$1:$A$49,products!$B$1:$B$49,,0))</f>
        <v>Lib</v>
      </c>
      <c r="J785" t="str">
        <f>_xlfn.XLOOKUP(D785,products!$A$1:$A$49,products!$C$1:$C$49,,0)</f>
        <v>M</v>
      </c>
      <c r="K785" s="6">
        <f>_xlfn.XLOOKUP(orders!D785,products!$A$1:$A$49,products!$D$1:$D$49,0)</f>
        <v>0.5</v>
      </c>
      <c r="L785" s="8">
        <f>_xlfn.XLOOKUP(orders!D785,products!$A$1:$A$49,products!$E$1:$E$49,"",0)</f>
        <v>8.73</v>
      </c>
      <c r="M785" s="10">
        <f>(orders!E785*orders!L785)</f>
        <v>43.650000000000006</v>
      </c>
      <c r="N785" t="str">
        <f t="shared" si="24"/>
        <v>Liberca</v>
      </c>
      <c r="O785" t="str">
        <f t="shared" si="25"/>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t="str">
        <f>_xlfn.XLOOKUP(C786,customers!$A$1:$A$1001,customers!$G$1:$G$1001,,0)</f>
        <v>United States</v>
      </c>
      <c r="I786" t="str">
        <f>IF(_xlfn.XLOOKUP(orders!D786,products!$A$1:$A$49,products!$B$1:$B$49,,0)=0,"",_xlfn.XLOOKUP(orders!D786,products!$A$1:$A$49,products!$B$1:$B$49,,0))</f>
        <v>Lib</v>
      </c>
      <c r="J786" t="str">
        <f>_xlfn.XLOOKUP(D786,products!$A$1:$A$49,products!$C$1:$C$49,,0)</f>
        <v>L</v>
      </c>
      <c r="K786" s="6">
        <f>_xlfn.XLOOKUP(orders!D786,products!$A$1:$A$49,products!$D$1:$D$49,0)</f>
        <v>1</v>
      </c>
      <c r="L786" s="8">
        <f>_xlfn.XLOOKUP(orders!D786,products!$A$1:$A$49,products!$E$1:$E$49,"",0)</f>
        <v>15.85</v>
      </c>
      <c r="M786" s="10">
        <f>(orders!E786*orders!L786)</f>
        <v>31.7</v>
      </c>
      <c r="N786" t="str">
        <f t="shared" si="24"/>
        <v>Liberca</v>
      </c>
      <c r="O786" t="str">
        <f t="shared" si="25"/>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t="str">
        <f>_xlfn.XLOOKUP(C787,customers!$A$1:$A$1001,customers!$G$1:$G$1001,,0)</f>
        <v>United States</v>
      </c>
      <c r="I787" t="str">
        <f>IF(_xlfn.XLOOKUP(orders!D787,products!$A$1:$A$49,products!$B$1:$B$49,,0)=0,"",_xlfn.XLOOKUP(orders!D787,products!$A$1:$A$49,products!$B$1:$B$49,,0))</f>
        <v>Ara</v>
      </c>
      <c r="J787" t="str">
        <f>_xlfn.XLOOKUP(D787,products!$A$1:$A$49,products!$C$1:$C$49,,0)</f>
        <v>D</v>
      </c>
      <c r="K787" s="6">
        <f>_xlfn.XLOOKUP(orders!D787,products!$A$1:$A$49,products!$D$1:$D$49,0)</f>
        <v>2.5</v>
      </c>
      <c r="L787" s="8">
        <f>_xlfn.XLOOKUP(orders!D787,products!$A$1:$A$49,products!$E$1:$E$49,"",0)</f>
        <v>22.884999999999998</v>
      </c>
      <c r="M787" s="10">
        <f>(orders!E787*orders!L787)</f>
        <v>22.884999999999998</v>
      </c>
      <c r="N787" t="str">
        <f t="shared" si="24"/>
        <v>Arabica</v>
      </c>
      <c r="O787" t="str">
        <f t="shared" si="25"/>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t="str">
        <f>_xlfn.XLOOKUP(C788,customers!$A$1:$A$1001,customers!$G$1:$G$1001,,0)</f>
        <v>United States</v>
      </c>
      <c r="I788" t="str">
        <f>IF(_xlfn.XLOOKUP(orders!D788,products!$A$1:$A$49,products!$B$1:$B$49,,0)=0,"",_xlfn.XLOOKUP(orders!D788,products!$A$1:$A$49,products!$B$1:$B$49,,0))</f>
        <v>Exc</v>
      </c>
      <c r="J788" t="str">
        <f>_xlfn.XLOOKUP(D788,products!$A$1:$A$49,products!$C$1:$C$49,,0)</f>
        <v>D</v>
      </c>
      <c r="K788" s="6">
        <f>_xlfn.XLOOKUP(orders!D788,products!$A$1:$A$49,products!$D$1:$D$49,0)</f>
        <v>2.5</v>
      </c>
      <c r="L788" s="8">
        <f>_xlfn.XLOOKUP(orders!D788,products!$A$1:$A$49,products!$E$1:$E$49,"",0)</f>
        <v>27.945</v>
      </c>
      <c r="M788" s="10">
        <f>(orders!E788*orders!L788)</f>
        <v>27.945</v>
      </c>
      <c r="N788" t="str">
        <f t="shared" si="24"/>
        <v>Excelsa</v>
      </c>
      <c r="O788" t="str">
        <f t="shared" si="25"/>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t="str">
        <f>_xlfn.XLOOKUP(C789,customers!$A$1:$A$1001,customers!$G$1:$G$1001,,0)</f>
        <v>United States</v>
      </c>
      <c r="I789" t="str">
        <f>IF(_xlfn.XLOOKUP(orders!D789,products!$A$1:$A$49,products!$B$1:$B$49,,0)=0,"",_xlfn.XLOOKUP(orders!D789,products!$A$1:$A$49,products!$B$1:$B$49,,0))</f>
        <v>Exc</v>
      </c>
      <c r="J789" t="str">
        <f>_xlfn.XLOOKUP(D789,products!$A$1:$A$49,products!$C$1:$C$49,,0)</f>
        <v>M</v>
      </c>
      <c r="K789" s="6">
        <f>_xlfn.XLOOKUP(orders!D789,products!$A$1:$A$49,products!$D$1:$D$49,0)</f>
        <v>1</v>
      </c>
      <c r="L789" s="8">
        <f>_xlfn.XLOOKUP(orders!D789,products!$A$1:$A$49,products!$E$1:$E$49,"",0)</f>
        <v>13.75</v>
      </c>
      <c r="M789" s="10">
        <f>(orders!E789*orders!L789)</f>
        <v>82.5</v>
      </c>
      <c r="N789" t="str">
        <f t="shared" si="24"/>
        <v>Excelsa</v>
      </c>
      <c r="O789" t="str">
        <f t="shared" si="25"/>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t="str">
        <f>_xlfn.XLOOKUP(C790,customers!$A$1:$A$1001,customers!$G$1:$G$1001,,0)</f>
        <v>Ireland</v>
      </c>
      <c r="I790" t="str">
        <f>IF(_xlfn.XLOOKUP(orders!D790,products!$A$1:$A$49,products!$B$1:$B$49,,0)=0,"",_xlfn.XLOOKUP(orders!D790,products!$A$1:$A$49,products!$B$1:$B$49,,0))</f>
        <v>Rob</v>
      </c>
      <c r="J790" t="str">
        <f>_xlfn.XLOOKUP(D790,products!$A$1:$A$49,products!$C$1:$C$49,,0)</f>
        <v>M</v>
      </c>
      <c r="K790" s="6">
        <f>_xlfn.XLOOKUP(orders!D790,products!$A$1:$A$49,products!$D$1:$D$49,0)</f>
        <v>2.5</v>
      </c>
      <c r="L790" s="8">
        <f>_xlfn.XLOOKUP(orders!D790,products!$A$1:$A$49,products!$E$1:$E$49,"",0)</f>
        <v>22.884999999999998</v>
      </c>
      <c r="M790" s="10">
        <f>(orders!E790*orders!L790)</f>
        <v>45.769999999999996</v>
      </c>
      <c r="N790" t="str">
        <f t="shared" si="24"/>
        <v>Robusta</v>
      </c>
      <c r="O790" t="str">
        <f t="shared" si="25"/>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t="str">
        <f>_xlfn.XLOOKUP(C791,customers!$A$1:$A$1001,customers!$G$1:$G$1001,,0)</f>
        <v>United States</v>
      </c>
      <c r="I791" t="str">
        <f>IF(_xlfn.XLOOKUP(orders!D791,products!$A$1:$A$49,products!$B$1:$B$49,,0)=0,"",_xlfn.XLOOKUP(orders!D791,products!$A$1:$A$49,products!$B$1:$B$49,,0))</f>
        <v>Ara</v>
      </c>
      <c r="J791" t="str">
        <f>_xlfn.XLOOKUP(D791,products!$A$1:$A$49,products!$C$1:$C$49,,0)</f>
        <v>L</v>
      </c>
      <c r="K791" s="6">
        <f>_xlfn.XLOOKUP(orders!D791,products!$A$1:$A$49,products!$D$1:$D$49,0)</f>
        <v>1</v>
      </c>
      <c r="L791" s="8">
        <f>_xlfn.XLOOKUP(orders!D791,products!$A$1:$A$49,products!$E$1:$E$49,"",0)</f>
        <v>12.95</v>
      </c>
      <c r="M791" s="10">
        <f>(orders!E791*orders!L791)</f>
        <v>77.699999999999989</v>
      </c>
      <c r="N791" t="str">
        <f t="shared" si="24"/>
        <v>Arabica</v>
      </c>
      <c r="O791" t="str">
        <f t="shared" si="25"/>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t="str">
        <f>_xlfn.XLOOKUP(C792,customers!$A$1:$A$1001,customers!$G$1:$G$1001,,0)</f>
        <v>United States</v>
      </c>
      <c r="I792" t="str">
        <f>IF(_xlfn.XLOOKUP(orders!D792,products!$A$1:$A$49,products!$B$1:$B$49,,0)=0,"",_xlfn.XLOOKUP(orders!D792,products!$A$1:$A$49,products!$B$1:$B$49,,0))</f>
        <v>Ara</v>
      </c>
      <c r="J792" t="str">
        <f>_xlfn.XLOOKUP(D792,products!$A$1:$A$49,products!$C$1:$C$49,,0)</f>
        <v>L</v>
      </c>
      <c r="K792" s="6">
        <f>_xlfn.XLOOKUP(orders!D792,products!$A$1:$A$49,products!$D$1:$D$49,0)</f>
        <v>0.5</v>
      </c>
      <c r="L792" s="8">
        <f>_xlfn.XLOOKUP(orders!D792,products!$A$1:$A$49,products!$E$1:$E$49,"",0)</f>
        <v>7.77</v>
      </c>
      <c r="M792" s="10">
        <f>(orders!E792*orders!L792)</f>
        <v>23.31</v>
      </c>
      <c r="N792" t="str">
        <f t="shared" si="24"/>
        <v>Arabica</v>
      </c>
      <c r="O792" t="str">
        <f t="shared" si="25"/>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t="str">
        <f>_xlfn.XLOOKUP(C793,customers!$A$1:$A$1001,customers!$G$1:$G$1001,,0)</f>
        <v>United States</v>
      </c>
      <c r="I793" t="str">
        <f>IF(_xlfn.XLOOKUP(orders!D793,products!$A$1:$A$49,products!$B$1:$B$49,,0)=0,"",_xlfn.XLOOKUP(orders!D793,products!$A$1:$A$49,products!$B$1:$B$49,,0))</f>
        <v>Lib</v>
      </c>
      <c r="J793" t="str">
        <f>_xlfn.XLOOKUP(D793,products!$A$1:$A$49,products!$C$1:$C$49,,0)</f>
        <v>L</v>
      </c>
      <c r="K793" s="6">
        <f>_xlfn.XLOOKUP(orders!D793,products!$A$1:$A$49,products!$D$1:$D$49,0)</f>
        <v>0.2</v>
      </c>
      <c r="L793" s="8">
        <f>_xlfn.XLOOKUP(orders!D793,products!$A$1:$A$49,products!$E$1:$E$49,"",0)</f>
        <v>4.7549999999999999</v>
      </c>
      <c r="M793" s="10">
        <f>(orders!E793*orders!L793)</f>
        <v>23.774999999999999</v>
      </c>
      <c r="N793" t="str">
        <f t="shared" si="24"/>
        <v>Liberca</v>
      </c>
      <c r="O793" t="str">
        <f t="shared" si="25"/>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t="str">
        <f>_xlfn.XLOOKUP(C794,customers!$A$1:$A$1001,customers!$G$1:$G$1001,,0)</f>
        <v>United Kingdom</v>
      </c>
      <c r="I794" t="str">
        <f>IF(_xlfn.XLOOKUP(orders!D794,products!$A$1:$A$49,products!$B$1:$B$49,,0)=0,"",_xlfn.XLOOKUP(orders!D794,products!$A$1:$A$49,products!$B$1:$B$49,,0))</f>
        <v>Lib</v>
      </c>
      <c r="J794" t="str">
        <f>_xlfn.XLOOKUP(D794,products!$A$1:$A$49,products!$C$1:$C$49,,0)</f>
        <v>M</v>
      </c>
      <c r="K794" s="6">
        <f>_xlfn.XLOOKUP(orders!D794,products!$A$1:$A$49,products!$D$1:$D$49,0)</f>
        <v>0.5</v>
      </c>
      <c r="L794" s="8">
        <f>_xlfn.XLOOKUP(orders!D794,products!$A$1:$A$49,products!$E$1:$E$49,"",0)</f>
        <v>8.73</v>
      </c>
      <c r="M794" s="10">
        <f>(orders!E794*orders!L794)</f>
        <v>52.38</v>
      </c>
      <c r="N794" t="str">
        <f t="shared" si="24"/>
        <v>Liberca</v>
      </c>
      <c r="O794" t="str">
        <f t="shared" si="25"/>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t="str">
        <f>_xlfn.XLOOKUP(C795,customers!$A$1:$A$1001,customers!$G$1:$G$1001,,0)</f>
        <v>United States</v>
      </c>
      <c r="I795" t="str">
        <f>IF(_xlfn.XLOOKUP(orders!D795,products!$A$1:$A$49,products!$B$1:$B$49,,0)=0,"",_xlfn.XLOOKUP(orders!D795,products!$A$1:$A$49,products!$B$1:$B$49,,0))</f>
        <v>Rob</v>
      </c>
      <c r="J795" t="str">
        <f>_xlfn.XLOOKUP(D795,products!$A$1:$A$49,products!$C$1:$C$49,,0)</f>
        <v>L</v>
      </c>
      <c r="K795" s="6">
        <f>_xlfn.XLOOKUP(orders!D795,products!$A$1:$A$49,products!$D$1:$D$49,0)</f>
        <v>0.2</v>
      </c>
      <c r="L795" s="8">
        <f>_xlfn.XLOOKUP(orders!D795,products!$A$1:$A$49,products!$E$1:$E$49,"",0)</f>
        <v>3.5849999999999995</v>
      </c>
      <c r="M795" s="10">
        <f>(orders!E795*orders!L795)</f>
        <v>17.924999999999997</v>
      </c>
      <c r="N795" t="str">
        <f t="shared" si="24"/>
        <v>Robusta</v>
      </c>
      <c r="O795" t="str">
        <f t="shared" si="25"/>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t="str">
        <f>_xlfn.XLOOKUP(C796,customers!$A$1:$A$1001,customers!$G$1:$G$1001,,0)</f>
        <v>United States</v>
      </c>
      <c r="I796" t="str">
        <f>IF(_xlfn.XLOOKUP(orders!D796,products!$A$1:$A$49,products!$B$1:$B$49,,0)=0,"",_xlfn.XLOOKUP(orders!D796,products!$A$1:$A$49,products!$B$1:$B$49,,0))</f>
        <v>Ara</v>
      </c>
      <c r="J796" t="str">
        <f>_xlfn.XLOOKUP(D796,products!$A$1:$A$49,products!$C$1:$C$49,,0)</f>
        <v>L</v>
      </c>
      <c r="K796" s="6">
        <f>_xlfn.XLOOKUP(orders!D796,products!$A$1:$A$49,products!$D$1:$D$49,0)</f>
        <v>2.5</v>
      </c>
      <c r="L796" s="8">
        <f>_xlfn.XLOOKUP(orders!D796,products!$A$1:$A$49,products!$E$1:$E$49,"",0)</f>
        <v>29.784999999999997</v>
      </c>
      <c r="M796" s="10">
        <f>(orders!E796*orders!L796)</f>
        <v>148.92499999999998</v>
      </c>
      <c r="N796" t="str">
        <f t="shared" si="24"/>
        <v>Arabica</v>
      </c>
      <c r="O796" t="str">
        <f t="shared" si="25"/>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t="str">
        <f>_xlfn.XLOOKUP(C797,customers!$A$1:$A$1001,customers!$G$1:$G$1001,,0)</f>
        <v>United States</v>
      </c>
      <c r="I797" t="str">
        <f>IF(_xlfn.XLOOKUP(orders!D797,products!$A$1:$A$49,products!$B$1:$B$49,,0)=0,"",_xlfn.XLOOKUP(orders!D797,products!$A$1:$A$49,products!$B$1:$B$49,,0))</f>
        <v>Rob</v>
      </c>
      <c r="J797" t="str">
        <f>_xlfn.XLOOKUP(D797,products!$A$1:$A$49,products!$C$1:$C$49,,0)</f>
        <v>L</v>
      </c>
      <c r="K797" s="6">
        <f>_xlfn.XLOOKUP(orders!D797,products!$A$1:$A$49,products!$D$1:$D$49,0)</f>
        <v>0.5</v>
      </c>
      <c r="L797" s="8">
        <f>_xlfn.XLOOKUP(orders!D797,products!$A$1:$A$49,products!$E$1:$E$49,"",0)</f>
        <v>7.169999999999999</v>
      </c>
      <c r="M797" s="10">
        <f>(orders!E797*orders!L797)</f>
        <v>28.679999999999996</v>
      </c>
      <c r="N797" t="str">
        <f t="shared" si="24"/>
        <v>Robusta</v>
      </c>
      <c r="O797" t="str">
        <f t="shared" si="25"/>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t="str">
        <f>_xlfn.XLOOKUP(C798,customers!$A$1:$A$1001,customers!$G$1:$G$1001,,0)</f>
        <v>United States</v>
      </c>
      <c r="I798" t="str">
        <f>IF(_xlfn.XLOOKUP(orders!D798,products!$A$1:$A$49,products!$B$1:$B$49,,0)=0,"",_xlfn.XLOOKUP(orders!D798,products!$A$1:$A$49,products!$B$1:$B$49,,0))</f>
        <v>Lib</v>
      </c>
      <c r="J798" t="str">
        <f>_xlfn.XLOOKUP(D798,products!$A$1:$A$49,products!$C$1:$C$49,,0)</f>
        <v>L</v>
      </c>
      <c r="K798" s="6">
        <f>_xlfn.XLOOKUP(orders!D798,products!$A$1:$A$49,products!$D$1:$D$49,0)</f>
        <v>0.5</v>
      </c>
      <c r="L798" s="8">
        <f>_xlfn.XLOOKUP(orders!D798,products!$A$1:$A$49,products!$E$1:$E$49,"",0)</f>
        <v>9.51</v>
      </c>
      <c r="M798" s="10">
        <f>(orders!E798*orders!L798)</f>
        <v>9.51</v>
      </c>
      <c r="N798" t="str">
        <f t="shared" si="24"/>
        <v>Liberca</v>
      </c>
      <c r="O798" t="str">
        <f t="shared" si="25"/>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t="str">
        <f>_xlfn.XLOOKUP(C799,customers!$A$1:$A$1001,customers!$G$1:$G$1001,,0)</f>
        <v>United States</v>
      </c>
      <c r="I799" t="str">
        <f>IF(_xlfn.XLOOKUP(orders!D799,products!$A$1:$A$49,products!$B$1:$B$49,,0)=0,"",_xlfn.XLOOKUP(orders!D799,products!$A$1:$A$49,products!$B$1:$B$49,,0))</f>
        <v>Ara</v>
      </c>
      <c r="J799" t="str">
        <f>_xlfn.XLOOKUP(D799,products!$A$1:$A$49,products!$C$1:$C$49,,0)</f>
        <v>L</v>
      </c>
      <c r="K799" s="6">
        <f>_xlfn.XLOOKUP(orders!D799,products!$A$1:$A$49,products!$D$1:$D$49,0)</f>
        <v>0.5</v>
      </c>
      <c r="L799" s="8">
        <f>_xlfn.XLOOKUP(orders!D799,products!$A$1:$A$49,products!$E$1:$E$49,"",0)</f>
        <v>7.77</v>
      </c>
      <c r="M799" s="10">
        <f>(orders!E799*orders!L799)</f>
        <v>31.08</v>
      </c>
      <c r="N799" t="str">
        <f t="shared" si="24"/>
        <v>Arabica</v>
      </c>
      <c r="O799" t="str">
        <f t="shared" si="25"/>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t="str">
        <f>_xlfn.XLOOKUP(C800,customers!$A$1:$A$1001,customers!$G$1:$G$1001,,0)</f>
        <v>United States</v>
      </c>
      <c r="I800" t="str">
        <f>IF(_xlfn.XLOOKUP(orders!D800,products!$A$1:$A$49,products!$B$1:$B$49,,0)=0,"",_xlfn.XLOOKUP(orders!D800,products!$A$1:$A$49,products!$B$1:$B$49,,0))</f>
        <v>Rob</v>
      </c>
      <c r="J800" t="str">
        <f>_xlfn.XLOOKUP(D800,products!$A$1:$A$49,products!$C$1:$C$49,,0)</f>
        <v>D</v>
      </c>
      <c r="K800" s="6">
        <f>_xlfn.XLOOKUP(orders!D800,products!$A$1:$A$49,products!$D$1:$D$49,0)</f>
        <v>0.2</v>
      </c>
      <c r="L800" s="8">
        <f>_xlfn.XLOOKUP(orders!D800,products!$A$1:$A$49,products!$E$1:$E$49,"",0)</f>
        <v>2.6849999999999996</v>
      </c>
      <c r="M800" s="10">
        <f>(orders!E800*orders!L800)</f>
        <v>8.0549999999999997</v>
      </c>
      <c r="N800" t="str">
        <f t="shared" si="24"/>
        <v>Robusta</v>
      </c>
      <c r="O800" t="str">
        <f t="shared" si="25"/>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t="str">
        <f>_xlfn.XLOOKUP(C801,customers!$A$1:$A$1001,customers!$G$1:$G$1001,,0)</f>
        <v>United States</v>
      </c>
      <c r="I801" t="str">
        <f>IF(_xlfn.XLOOKUP(orders!D801,products!$A$1:$A$49,products!$B$1:$B$49,,0)=0,"",_xlfn.XLOOKUP(orders!D801,products!$A$1:$A$49,products!$B$1:$B$49,,0))</f>
        <v>Exc</v>
      </c>
      <c r="J801" t="str">
        <f>_xlfn.XLOOKUP(D801,products!$A$1:$A$49,products!$C$1:$C$49,,0)</f>
        <v>D</v>
      </c>
      <c r="K801" s="6">
        <f>_xlfn.XLOOKUP(orders!D801,products!$A$1:$A$49,products!$D$1:$D$49,0)</f>
        <v>1</v>
      </c>
      <c r="L801" s="8">
        <f>_xlfn.XLOOKUP(orders!D801,products!$A$1:$A$49,products!$E$1:$E$49,"",0)</f>
        <v>12.15</v>
      </c>
      <c r="M801" s="10">
        <f>(orders!E801*orders!L801)</f>
        <v>36.450000000000003</v>
      </c>
      <c r="N801" t="str">
        <f t="shared" si="24"/>
        <v>Excelsa</v>
      </c>
      <c r="O801" t="str">
        <f t="shared" si="25"/>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t="str">
        <f>_xlfn.XLOOKUP(C802,customers!$A$1:$A$1001,customers!$G$1:$G$1001,,0)</f>
        <v>Ireland</v>
      </c>
      <c r="I802" t="str">
        <f>IF(_xlfn.XLOOKUP(orders!D802,products!$A$1:$A$49,products!$B$1:$B$49,,0)=0,"",_xlfn.XLOOKUP(orders!D802,products!$A$1:$A$49,products!$B$1:$B$49,,0))</f>
        <v>Rob</v>
      </c>
      <c r="J802" t="str">
        <f>_xlfn.XLOOKUP(D802,products!$A$1:$A$49,products!$C$1:$C$49,,0)</f>
        <v>D</v>
      </c>
      <c r="K802" s="6">
        <f>_xlfn.XLOOKUP(orders!D802,products!$A$1:$A$49,products!$D$1:$D$49,0)</f>
        <v>0.2</v>
      </c>
      <c r="L802" s="8">
        <f>_xlfn.XLOOKUP(orders!D802,products!$A$1:$A$49,products!$E$1:$E$49,"",0)</f>
        <v>2.6849999999999996</v>
      </c>
      <c r="M802" s="10">
        <f>(orders!E802*orders!L802)</f>
        <v>16.11</v>
      </c>
      <c r="N802" t="str">
        <f t="shared" si="24"/>
        <v>Robusta</v>
      </c>
      <c r="O802" t="str">
        <f t="shared" si="25"/>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t="str">
        <f>_xlfn.XLOOKUP(C803,customers!$A$1:$A$1001,customers!$G$1:$G$1001,,0)</f>
        <v>United States</v>
      </c>
      <c r="I803" t="str">
        <f>IF(_xlfn.XLOOKUP(orders!D803,products!$A$1:$A$49,products!$B$1:$B$49,,0)=0,"",_xlfn.XLOOKUP(orders!D803,products!$A$1:$A$49,products!$B$1:$B$49,,0))</f>
        <v>Rob</v>
      </c>
      <c r="J803" t="str">
        <f>_xlfn.XLOOKUP(D803,products!$A$1:$A$49,products!$C$1:$C$49,,0)</f>
        <v>D</v>
      </c>
      <c r="K803" s="6">
        <f>_xlfn.XLOOKUP(orders!D803,products!$A$1:$A$49,products!$D$1:$D$49,0)</f>
        <v>2.5</v>
      </c>
      <c r="L803" s="8">
        <f>_xlfn.XLOOKUP(orders!D803,products!$A$1:$A$49,products!$E$1:$E$49,"",0)</f>
        <v>20.584999999999997</v>
      </c>
      <c r="M803" s="10">
        <f>(orders!E803*orders!L803)</f>
        <v>41.169999999999995</v>
      </c>
      <c r="N803" t="str">
        <f t="shared" si="24"/>
        <v>Robusta</v>
      </c>
      <c r="O803" t="str">
        <f t="shared" si="25"/>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t="str">
        <f>_xlfn.XLOOKUP(C804,customers!$A$1:$A$1001,customers!$G$1:$G$1001,,0)</f>
        <v>United States</v>
      </c>
      <c r="I804" t="str">
        <f>IF(_xlfn.XLOOKUP(orders!D804,products!$A$1:$A$49,products!$B$1:$B$49,,0)=0,"",_xlfn.XLOOKUP(orders!D804,products!$A$1:$A$49,products!$B$1:$B$49,,0))</f>
        <v>Rob</v>
      </c>
      <c r="J804" t="str">
        <f>_xlfn.XLOOKUP(D804,products!$A$1:$A$49,products!$C$1:$C$49,,0)</f>
        <v>D</v>
      </c>
      <c r="K804" s="6">
        <f>_xlfn.XLOOKUP(orders!D804,products!$A$1:$A$49,products!$D$1:$D$49,0)</f>
        <v>0.2</v>
      </c>
      <c r="L804" s="8">
        <f>_xlfn.XLOOKUP(orders!D804,products!$A$1:$A$49,products!$E$1:$E$49,"",0)</f>
        <v>2.6849999999999996</v>
      </c>
      <c r="M804" s="10">
        <f>(orders!E804*orders!L804)</f>
        <v>10.739999999999998</v>
      </c>
      <c r="N804" t="str">
        <f t="shared" si="24"/>
        <v>Robusta</v>
      </c>
      <c r="O804" t="str">
        <f t="shared" si="25"/>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t="str">
        <f>_xlfn.XLOOKUP(C805,customers!$A$1:$A$1001,customers!$G$1:$G$1001,,0)</f>
        <v>United States</v>
      </c>
      <c r="I805" t="str">
        <f>IF(_xlfn.XLOOKUP(orders!D805,products!$A$1:$A$49,products!$B$1:$B$49,,0)=0,"",_xlfn.XLOOKUP(orders!D805,products!$A$1:$A$49,products!$B$1:$B$49,,0))</f>
        <v>Exc</v>
      </c>
      <c r="J805" t="str">
        <f>_xlfn.XLOOKUP(D805,products!$A$1:$A$49,products!$C$1:$C$49,,0)</f>
        <v>M</v>
      </c>
      <c r="K805" s="6">
        <f>_xlfn.XLOOKUP(orders!D805,products!$A$1:$A$49,products!$D$1:$D$49,0)</f>
        <v>2.5</v>
      </c>
      <c r="L805" s="8">
        <f>_xlfn.XLOOKUP(orders!D805,products!$A$1:$A$49,products!$E$1:$E$49,"",0)</f>
        <v>31.624999999999996</v>
      </c>
      <c r="M805" s="10">
        <f>(orders!E805*orders!L805)</f>
        <v>126.49999999999999</v>
      </c>
      <c r="N805" t="str">
        <f t="shared" si="24"/>
        <v>Excelsa</v>
      </c>
      <c r="O805" t="str">
        <f t="shared" si="25"/>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t="str">
        <f>_xlfn.XLOOKUP(C806,customers!$A$1:$A$1001,customers!$G$1:$G$1001,,0)</f>
        <v>United Kingdom</v>
      </c>
      <c r="I806" t="str">
        <f>IF(_xlfn.XLOOKUP(orders!D806,products!$A$1:$A$49,products!$B$1:$B$49,,0)=0,"",_xlfn.XLOOKUP(orders!D806,products!$A$1:$A$49,products!$B$1:$B$49,,0))</f>
        <v>Rob</v>
      </c>
      <c r="J806" t="str">
        <f>_xlfn.XLOOKUP(D806,products!$A$1:$A$49,products!$C$1:$C$49,,0)</f>
        <v>L</v>
      </c>
      <c r="K806" s="6">
        <f>_xlfn.XLOOKUP(orders!D806,products!$A$1:$A$49,products!$D$1:$D$49,0)</f>
        <v>1</v>
      </c>
      <c r="L806" s="8">
        <f>_xlfn.XLOOKUP(orders!D806,products!$A$1:$A$49,products!$E$1:$E$49,"",0)</f>
        <v>11.95</v>
      </c>
      <c r="M806" s="10">
        <f>(orders!E806*orders!L806)</f>
        <v>23.9</v>
      </c>
      <c r="N806" t="str">
        <f t="shared" si="24"/>
        <v>Robusta</v>
      </c>
      <c r="O806" t="str">
        <f t="shared" si="25"/>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t="str">
        <f>_xlfn.XLOOKUP(C807,customers!$A$1:$A$1001,customers!$G$1:$G$1001,,0)</f>
        <v>United States</v>
      </c>
      <c r="I807" t="str">
        <f>IF(_xlfn.XLOOKUP(orders!D807,products!$A$1:$A$49,products!$B$1:$B$49,,0)=0,"",_xlfn.XLOOKUP(orders!D807,products!$A$1:$A$49,products!$B$1:$B$49,,0))</f>
        <v>Rob</v>
      </c>
      <c r="J807" t="str">
        <f>_xlfn.XLOOKUP(D807,products!$A$1:$A$49,products!$C$1:$C$49,,0)</f>
        <v>M</v>
      </c>
      <c r="K807" s="6">
        <f>_xlfn.XLOOKUP(orders!D807,products!$A$1:$A$49,products!$D$1:$D$49,0)</f>
        <v>0.5</v>
      </c>
      <c r="L807" s="8">
        <f>_xlfn.XLOOKUP(orders!D807,products!$A$1:$A$49,products!$E$1:$E$49,"",0)</f>
        <v>5.97</v>
      </c>
      <c r="M807" s="10">
        <f>(orders!E807*orders!L807)</f>
        <v>5.97</v>
      </c>
      <c r="N807" t="str">
        <f t="shared" si="24"/>
        <v>Robusta</v>
      </c>
      <c r="O807" t="str">
        <f t="shared" si="25"/>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t="str">
        <f>_xlfn.XLOOKUP(C808,customers!$A$1:$A$1001,customers!$G$1:$G$1001,,0)</f>
        <v>United Kingdom</v>
      </c>
      <c r="I808" t="str">
        <f>IF(_xlfn.XLOOKUP(orders!D808,products!$A$1:$A$49,products!$B$1:$B$49,,0)=0,"",_xlfn.XLOOKUP(orders!D808,products!$A$1:$A$49,products!$B$1:$B$49,,0))</f>
        <v>Lib</v>
      </c>
      <c r="J808" t="str">
        <f>_xlfn.XLOOKUP(D808,products!$A$1:$A$49,products!$C$1:$C$49,,0)</f>
        <v>D</v>
      </c>
      <c r="K808" s="6">
        <f>_xlfn.XLOOKUP(orders!D808,products!$A$1:$A$49,products!$D$1:$D$49,0)</f>
        <v>0.2</v>
      </c>
      <c r="L808" s="8">
        <f>_xlfn.XLOOKUP(orders!D808,products!$A$1:$A$49,products!$E$1:$E$49,"",0)</f>
        <v>3.8849999999999998</v>
      </c>
      <c r="M808" s="10">
        <f>(orders!E808*orders!L808)</f>
        <v>7.77</v>
      </c>
      <c r="N808" t="str">
        <f t="shared" si="24"/>
        <v>Liberca</v>
      </c>
      <c r="O808" t="str">
        <f t="shared" si="25"/>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t="str">
        <f>_xlfn.XLOOKUP(C809,customers!$A$1:$A$1001,customers!$G$1:$G$1001,,0)</f>
        <v>Ireland</v>
      </c>
      <c r="I809" t="str">
        <f>IF(_xlfn.XLOOKUP(orders!D809,products!$A$1:$A$49,products!$B$1:$B$49,,0)=0,"",_xlfn.XLOOKUP(orders!D809,products!$A$1:$A$49,products!$B$1:$B$49,,0))</f>
        <v>Lib</v>
      </c>
      <c r="J809" t="str">
        <f>_xlfn.XLOOKUP(D809,products!$A$1:$A$49,products!$C$1:$C$49,,0)</f>
        <v>D</v>
      </c>
      <c r="K809" s="6">
        <f>_xlfn.XLOOKUP(orders!D809,products!$A$1:$A$49,products!$D$1:$D$49,0)</f>
        <v>0.5</v>
      </c>
      <c r="L809" s="8">
        <f>_xlfn.XLOOKUP(orders!D809,products!$A$1:$A$49,products!$E$1:$E$49,"",0)</f>
        <v>7.77</v>
      </c>
      <c r="M809" s="10">
        <f>(orders!E809*orders!L809)</f>
        <v>23.31</v>
      </c>
      <c r="N809" t="str">
        <f t="shared" si="24"/>
        <v>Liberca</v>
      </c>
      <c r="O809" t="str">
        <f t="shared" si="25"/>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t="str">
        <f>_xlfn.XLOOKUP(C810,customers!$A$1:$A$1001,customers!$G$1:$G$1001,,0)</f>
        <v>United States</v>
      </c>
      <c r="I810" t="str">
        <f>IF(_xlfn.XLOOKUP(orders!D810,products!$A$1:$A$49,products!$B$1:$B$49,,0)=0,"",_xlfn.XLOOKUP(orders!D810,products!$A$1:$A$49,products!$B$1:$B$49,,0))</f>
        <v>Rob</v>
      </c>
      <c r="J810" t="str">
        <f>_xlfn.XLOOKUP(D810,products!$A$1:$A$49,products!$C$1:$C$49,,0)</f>
        <v>L</v>
      </c>
      <c r="K810" s="6">
        <f>_xlfn.XLOOKUP(orders!D810,products!$A$1:$A$49,products!$D$1:$D$49,0)</f>
        <v>2.5</v>
      </c>
      <c r="L810" s="8">
        <f>_xlfn.XLOOKUP(orders!D810,products!$A$1:$A$49,products!$E$1:$E$49,"",0)</f>
        <v>27.484999999999996</v>
      </c>
      <c r="M810" s="10">
        <f>(orders!E810*orders!L810)</f>
        <v>137.42499999999998</v>
      </c>
      <c r="N810" t="str">
        <f t="shared" si="24"/>
        <v>Robusta</v>
      </c>
      <c r="O810" t="str">
        <f t="shared" si="25"/>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t="str">
        <f>_xlfn.XLOOKUP(C811,customers!$A$1:$A$1001,customers!$G$1:$G$1001,,0)</f>
        <v>United States</v>
      </c>
      <c r="I811" t="str">
        <f>IF(_xlfn.XLOOKUP(orders!D811,products!$A$1:$A$49,products!$B$1:$B$49,,0)=0,"",_xlfn.XLOOKUP(orders!D811,products!$A$1:$A$49,products!$B$1:$B$49,,0))</f>
        <v>Rob</v>
      </c>
      <c r="J811" t="str">
        <f>_xlfn.XLOOKUP(D811,products!$A$1:$A$49,products!$C$1:$C$49,,0)</f>
        <v>D</v>
      </c>
      <c r="K811" s="6">
        <f>_xlfn.XLOOKUP(orders!D811,products!$A$1:$A$49,products!$D$1:$D$49,0)</f>
        <v>0.2</v>
      </c>
      <c r="L811" s="8">
        <f>_xlfn.XLOOKUP(orders!D811,products!$A$1:$A$49,products!$E$1:$E$49,"",0)</f>
        <v>2.6849999999999996</v>
      </c>
      <c r="M811" s="10">
        <f>(orders!E811*orders!L811)</f>
        <v>8.0549999999999997</v>
      </c>
      <c r="N811" t="str">
        <f t="shared" si="24"/>
        <v>Robusta</v>
      </c>
      <c r="O811" t="str">
        <f t="shared" si="25"/>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t="str">
        <f>_xlfn.XLOOKUP(C812,customers!$A$1:$A$1001,customers!$G$1:$G$1001,,0)</f>
        <v>United States</v>
      </c>
      <c r="I812" t="str">
        <f>IF(_xlfn.XLOOKUP(orders!D812,products!$A$1:$A$49,products!$B$1:$B$49,,0)=0,"",_xlfn.XLOOKUP(orders!D812,products!$A$1:$A$49,products!$B$1:$B$49,,0))</f>
        <v>Lib</v>
      </c>
      <c r="J812" t="str">
        <f>_xlfn.XLOOKUP(D812,products!$A$1:$A$49,products!$C$1:$C$49,,0)</f>
        <v>L</v>
      </c>
      <c r="K812" s="6">
        <f>_xlfn.XLOOKUP(orders!D812,products!$A$1:$A$49,products!$D$1:$D$49,0)</f>
        <v>0.5</v>
      </c>
      <c r="L812" s="8">
        <f>_xlfn.XLOOKUP(orders!D812,products!$A$1:$A$49,products!$E$1:$E$49,"",0)</f>
        <v>9.51</v>
      </c>
      <c r="M812" s="10">
        <f>(orders!E812*orders!L812)</f>
        <v>28.53</v>
      </c>
      <c r="N812" t="str">
        <f t="shared" si="24"/>
        <v>Liberca</v>
      </c>
      <c r="O812" t="str">
        <f t="shared" si="25"/>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t="str">
        <f>_xlfn.XLOOKUP(C813,customers!$A$1:$A$1001,customers!$G$1:$G$1001,,0)</f>
        <v>Ireland</v>
      </c>
      <c r="I813" t="str">
        <f>IF(_xlfn.XLOOKUP(orders!D813,products!$A$1:$A$49,products!$B$1:$B$49,,0)=0,"",_xlfn.XLOOKUP(orders!D813,products!$A$1:$A$49,products!$B$1:$B$49,,0))</f>
        <v>Ara</v>
      </c>
      <c r="J813" t="str">
        <f>_xlfn.XLOOKUP(D813,products!$A$1:$A$49,products!$C$1:$C$49,,0)</f>
        <v>M</v>
      </c>
      <c r="K813" s="6">
        <f>_xlfn.XLOOKUP(orders!D813,products!$A$1:$A$49,products!$D$1:$D$49,0)</f>
        <v>1</v>
      </c>
      <c r="L813" s="8">
        <f>_xlfn.XLOOKUP(orders!D813,products!$A$1:$A$49,products!$E$1:$E$49,"",0)</f>
        <v>11.25</v>
      </c>
      <c r="M813" s="10">
        <f>(orders!E813*orders!L813)</f>
        <v>67.5</v>
      </c>
      <c r="N813" t="str">
        <f t="shared" si="24"/>
        <v>Arabica</v>
      </c>
      <c r="O813" t="str">
        <f t="shared" si="25"/>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t="str">
        <f>_xlfn.XLOOKUP(C814,customers!$A$1:$A$1001,customers!$G$1:$G$1001,,0)</f>
        <v>Ireland</v>
      </c>
      <c r="I814" t="str">
        <f>IF(_xlfn.XLOOKUP(orders!D814,products!$A$1:$A$49,products!$B$1:$B$49,,0)=0,"",_xlfn.XLOOKUP(orders!D814,products!$A$1:$A$49,products!$B$1:$B$49,,0))</f>
        <v>Lib</v>
      </c>
      <c r="J814" t="str">
        <f>_xlfn.XLOOKUP(D814,products!$A$1:$A$49,products!$C$1:$C$49,,0)</f>
        <v>D</v>
      </c>
      <c r="K814" s="6">
        <f>_xlfn.XLOOKUP(orders!D814,products!$A$1:$A$49,products!$D$1:$D$49,0)</f>
        <v>2.5</v>
      </c>
      <c r="L814" s="8">
        <f>_xlfn.XLOOKUP(orders!D814,products!$A$1:$A$49,products!$E$1:$E$49,"",0)</f>
        <v>29.784999999999997</v>
      </c>
      <c r="M814" s="10">
        <f>(orders!E814*orders!L814)</f>
        <v>178.70999999999998</v>
      </c>
      <c r="N814" t="str">
        <f t="shared" si="24"/>
        <v>Liberca</v>
      </c>
      <c r="O814" t="str">
        <f t="shared" si="25"/>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t="str">
        <f>_xlfn.XLOOKUP(C815,customers!$A$1:$A$1001,customers!$G$1:$G$1001,,0)</f>
        <v>United States</v>
      </c>
      <c r="I815" t="str">
        <f>IF(_xlfn.XLOOKUP(orders!D815,products!$A$1:$A$49,products!$B$1:$B$49,,0)=0,"",_xlfn.XLOOKUP(orders!D815,products!$A$1:$A$49,products!$B$1:$B$49,,0))</f>
        <v>Exc</v>
      </c>
      <c r="J815" t="str">
        <f>_xlfn.XLOOKUP(D815,products!$A$1:$A$49,products!$C$1:$C$49,,0)</f>
        <v>M</v>
      </c>
      <c r="K815" s="6">
        <f>_xlfn.XLOOKUP(orders!D815,products!$A$1:$A$49,products!$D$1:$D$49,0)</f>
        <v>2.5</v>
      </c>
      <c r="L815" s="8">
        <f>_xlfn.XLOOKUP(orders!D815,products!$A$1:$A$49,products!$E$1:$E$49,"",0)</f>
        <v>31.624999999999996</v>
      </c>
      <c r="M815" s="10">
        <f>(orders!E815*orders!L815)</f>
        <v>31.624999999999996</v>
      </c>
      <c r="N815" t="str">
        <f t="shared" si="24"/>
        <v>Excelsa</v>
      </c>
      <c r="O815" t="str">
        <f t="shared" si="25"/>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t="str">
        <f>_xlfn.XLOOKUP(C816,customers!$A$1:$A$1001,customers!$G$1:$G$1001,,0)</f>
        <v>United States</v>
      </c>
      <c r="I816" t="str">
        <f>IF(_xlfn.XLOOKUP(orders!D816,products!$A$1:$A$49,products!$B$1:$B$49,,0)=0,"",_xlfn.XLOOKUP(orders!D816,products!$A$1:$A$49,products!$B$1:$B$49,,0))</f>
        <v>Exc</v>
      </c>
      <c r="J816" t="str">
        <f>_xlfn.XLOOKUP(D816,products!$A$1:$A$49,products!$C$1:$C$49,,0)</f>
        <v>L</v>
      </c>
      <c r="K816" s="6">
        <f>_xlfn.XLOOKUP(orders!D816,products!$A$1:$A$49,products!$D$1:$D$49,0)</f>
        <v>0.2</v>
      </c>
      <c r="L816" s="8">
        <f>_xlfn.XLOOKUP(orders!D816,products!$A$1:$A$49,products!$E$1:$E$49,"",0)</f>
        <v>4.4550000000000001</v>
      </c>
      <c r="M816" s="10">
        <f>(orders!E816*orders!L816)</f>
        <v>8.91</v>
      </c>
      <c r="N816" t="str">
        <f t="shared" si="24"/>
        <v>Excelsa</v>
      </c>
      <c r="O816" t="str">
        <f t="shared" si="25"/>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t="str">
        <f>_xlfn.XLOOKUP(C817,customers!$A$1:$A$1001,customers!$G$1:$G$1001,,0)</f>
        <v>United States</v>
      </c>
      <c r="I817" t="str">
        <f>IF(_xlfn.XLOOKUP(orders!D817,products!$A$1:$A$49,products!$B$1:$B$49,,0)=0,"",_xlfn.XLOOKUP(orders!D817,products!$A$1:$A$49,products!$B$1:$B$49,,0))</f>
        <v>Rob</v>
      </c>
      <c r="J817" t="str">
        <f>_xlfn.XLOOKUP(D817,products!$A$1:$A$49,products!$C$1:$C$49,,0)</f>
        <v>M</v>
      </c>
      <c r="K817" s="6">
        <f>_xlfn.XLOOKUP(orders!D817,products!$A$1:$A$49,products!$D$1:$D$49,0)</f>
        <v>0.5</v>
      </c>
      <c r="L817" s="8">
        <f>_xlfn.XLOOKUP(orders!D817,products!$A$1:$A$49,products!$E$1:$E$49,"",0)</f>
        <v>5.97</v>
      </c>
      <c r="M817" s="10">
        <f>(orders!E817*orders!L817)</f>
        <v>35.82</v>
      </c>
      <c r="N817" t="str">
        <f t="shared" si="24"/>
        <v>Robusta</v>
      </c>
      <c r="O817" t="str">
        <f t="shared" si="25"/>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t="str">
        <f>_xlfn.XLOOKUP(C818,customers!$A$1:$A$1001,customers!$G$1:$G$1001,,0)</f>
        <v>Ireland</v>
      </c>
      <c r="I818" t="str">
        <f>IF(_xlfn.XLOOKUP(orders!D818,products!$A$1:$A$49,products!$B$1:$B$49,,0)=0,"",_xlfn.XLOOKUP(orders!D818,products!$A$1:$A$49,products!$B$1:$B$49,,0))</f>
        <v>Lib</v>
      </c>
      <c r="J818" t="str">
        <f>_xlfn.XLOOKUP(D818,products!$A$1:$A$49,products!$C$1:$C$49,,0)</f>
        <v>L</v>
      </c>
      <c r="K818" s="6">
        <f>_xlfn.XLOOKUP(orders!D818,products!$A$1:$A$49,products!$D$1:$D$49,0)</f>
        <v>0.5</v>
      </c>
      <c r="L818" s="8">
        <f>_xlfn.XLOOKUP(orders!D818,products!$A$1:$A$49,products!$E$1:$E$49,"",0)</f>
        <v>9.51</v>
      </c>
      <c r="M818" s="10">
        <f>(orders!E818*orders!L818)</f>
        <v>38.04</v>
      </c>
      <c r="N818" t="str">
        <f t="shared" si="24"/>
        <v>Liberca</v>
      </c>
      <c r="O818" t="str">
        <f t="shared" si="25"/>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t="str">
        <f>_xlfn.XLOOKUP(C819,customers!$A$1:$A$1001,customers!$G$1:$G$1001,,0)</f>
        <v>United States</v>
      </c>
      <c r="I819" t="str">
        <f>IF(_xlfn.XLOOKUP(orders!D819,products!$A$1:$A$49,products!$B$1:$B$49,,0)=0,"",_xlfn.XLOOKUP(orders!D819,products!$A$1:$A$49,products!$B$1:$B$49,,0))</f>
        <v>Lib</v>
      </c>
      <c r="J819" t="str">
        <f>_xlfn.XLOOKUP(D819,products!$A$1:$A$49,products!$C$1:$C$49,,0)</f>
        <v>D</v>
      </c>
      <c r="K819" s="6">
        <f>_xlfn.XLOOKUP(orders!D819,products!$A$1:$A$49,products!$D$1:$D$49,0)</f>
        <v>0.5</v>
      </c>
      <c r="L819" s="8">
        <f>_xlfn.XLOOKUP(orders!D819,products!$A$1:$A$49,products!$E$1:$E$49,"",0)</f>
        <v>7.77</v>
      </c>
      <c r="M819" s="10">
        <f>(orders!E819*orders!L819)</f>
        <v>15.54</v>
      </c>
      <c r="N819" t="str">
        <f t="shared" si="24"/>
        <v>Liberca</v>
      </c>
      <c r="O819" t="str">
        <f t="shared" si="25"/>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t="str">
        <f>_xlfn.XLOOKUP(C820,customers!$A$1:$A$1001,customers!$G$1:$G$1001,,0)</f>
        <v>United States</v>
      </c>
      <c r="I820" t="str">
        <f>IF(_xlfn.XLOOKUP(orders!D820,products!$A$1:$A$49,products!$B$1:$B$49,,0)=0,"",_xlfn.XLOOKUP(orders!D820,products!$A$1:$A$49,products!$B$1:$B$49,,0))</f>
        <v>Lib</v>
      </c>
      <c r="J820" t="str">
        <f>_xlfn.XLOOKUP(D820,products!$A$1:$A$49,products!$C$1:$C$49,,0)</f>
        <v>L</v>
      </c>
      <c r="K820" s="6">
        <f>_xlfn.XLOOKUP(orders!D820,products!$A$1:$A$49,products!$D$1:$D$49,0)</f>
        <v>1</v>
      </c>
      <c r="L820" s="8">
        <f>_xlfn.XLOOKUP(orders!D820,products!$A$1:$A$49,products!$E$1:$E$49,"",0)</f>
        <v>15.85</v>
      </c>
      <c r="M820" s="10">
        <f>(orders!E820*orders!L820)</f>
        <v>79.25</v>
      </c>
      <c r="N820" t="str">
        <f t="shared" si="24"/>
        <v>Liberca</v>
      </c>
      <c r="O820" t="str">
        <f t="shared" si="25"/>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t="str">
        <f>_xlfn.XLOOKUP(C821,customers!$A$1:$A$1001,customers!$G$1:$G$1001,,0)</f>
        <v>United States</v>
      </c>
      <c r="I821" t="str">
        <f>IF(_xlfn.XLOOKUP(orders!D821,products!$A$1:$A$49,products!$B$1:$B$49,,0)=0,"",_xlfn.XLOOKUP(orders!D821,products!$A$1:$A$49,products!$B$1:$B$49,,0))</f>
        <v>Lib</v>
      </c>
      <c r="J821" t="str">
        <f>_xlfn.XLOOKUP(D821,products!$A$1:$A$49,products!$C$1:$C$49,,0)</f>
        <v>L</v>
      </c>
      <c r="K821" s="6">
        <f>_xlfn.XLOOKUP(orders!D821,products!$A$1:$A$49,products!$D$1:$D$49,0)</f>
        <v>0.2</v>
      </c>
      <c r="L821" s="8">
        <f>_xlfn.XLOOKUP(orders!D821,products!$A$1:$A$49,products!$E$1:$E$49,"",0)</f>
        <v>4.7549999999999999</v>
      </c>
      <c r="M821" s="10">
        <f>(orders!E821*orders!L821)</f>
        <v>4.7549999999999999</v>
      </c>
      <c r="N821" t="str">
        <f t="shared" si="24"/>
        <v>Liberca</v>
      </c>
      <c r="O821" t="str">
        <f t="shared" si="25"/>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t="str">
        <f>_xlfn.XLOOKUP(C822,customers!$A$1:$A$1001,customers!$G$1:$G$1001,,0)</f>
        <v>United States</v>
      </c>
      <c r="I822" t="str">
        <f>IF(_xlfn.XLOOKUP(orders!D822,products!$A$1:$A$49,products!$B$1:$B$49,,0)=0,"",_xlfn.XLOOKUP(orders!D822,products!$A$1:$A$49,products!$B$1:$B$49,,0))</f>
        <v>Exc</v>
      </c>
      <c r="J822" t="str">
        <f>_xlfn.XLOOKUP(D822,products!$A$1:$A$49,products!$C$1:$C$49,,0)</f>
        <v>M</v>
      </c>
      <c r="K822" s="6">
        <f>_xlfn.XLOOKUP(orders!D822,products!$A$1:$A$49,products!$D$1:$D$49,0)</f>
        <v>1</v>
      </c>
      <c r="L822" s="8">
        <f>_xlfn.XLOOKUP(orders!D822,products!$A$1:$A$49,products!$E$1:$E$49,"",0)</f>
        <v>13.75</v>
      </c>
      <c r="M822" s="10">
        <f>(orders!E822*orders!L822)</f>
        <v>55</v>
      </c>
      <c r="N822" t="str">
        <f t="shared" si="24"/>
        <v>Excelsa</v>
      </c>
      <c r="O822" t="str">
        <f t="shared" si="25"/>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t="str">
        <f>_xlfn.XLOOKUP(C823,customers!$A$1:$A$1001,customers!$G$1:$G$1001,,0)</f>
        <v>United States</v>
      </c>
      <c r="I823" t="str">
        <f>IF(_xlfn.XLOOKUP(orders!D823,products!$A$1:$A$49,products!$B$1:$B$49,,0)=0,"",_xlfn.XLOOKUP(orders!D823,products!$A$1:$A$49,products!$B$1:$B$49,,0))</f>
        <v>Rob</v>
      </c>
      <c r="J823" t="str">
        <f>_xlfn.XLOOKUP(D823,products!$A$1:$A$49,products!$C$1:$C$49,,0)</f>
        <v>D</v>
      </c>
      <c r="K823" s="6">
        <f>_xlfn.XLOOKUP(orders!D823,products!$A$1:$A$49,products!$D$1:$D$49,0)</f>
        <v>0.5</v>
      </c>
      <c r="L823" s="8">
        <f>_xlfn.XLOOKUP(orders!D823,products!$A$1:$A$49,products!$E$1:$E$49,"",0)</f>
        <v>5.3699999999999992</v>
      </c>
      <c r="M823" s="10">
        <f>(orders!E823*orders!L823)</f>
        <v>26.849999999999994</v>
      </c>
      <c r="N823" t="str">
        <f t="shared" si="24"/>
        <v>Robusta</v>
      </c>
      <c r="O823" t="str">
        <f t="shared" si="25"/>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t="str">
        <f>_xlfn.XLOOKUP(C824,customers!$A$1:$A$1001,customers!$G$1:$G$1001,,0)</f>
        <v>United States</v>
      </c>
      <c r="I824" t="str">
        <f>IF(_xlfn.XLOOKUP(orders!D824,products!$A$1:$A$49,products!$B$1:$B$49,,0)=0,"",_xlfn.XLOOKUP(orders!D824,products!$A$1:$A$49,products!$B$1:$B$49,,0))</f>
        <v>Exc</v>
      </c>
      <c r="J824" t="str">
        <f>_xlfn.XLOOKUP(D824,products!$A$1:$A$49,products!$C$1:$C$49,,0)</f>
        <v>L</v>
      </c>
      <c r="K824" s="6">
        <f>_xlfn.XLOOKUP(orders!D824,products!$A$1:$A$49,products!$D$1:$D$49,0)</f>
        <v>2.5</v>
      </c>
      <c r="L824" s="8">
        <f>_xlfn.XLOOKUP(orders!D824,products!$A$1:$A$49,products!$E$1:$E$49,"",0)</f>
        <v>34.154999999999994</v>
      </c>
      <c r="M824" s="10">
        <f>(orders!E824*orders!L824)</f>
        <v>136.61999999999998</v>
      </c>
      <c r="N824" t="str">
        <f t="shared" si="24"/>
        <v>Excelsa</v>
      </c>
      <c r="O824" t="str">
        <f t="shared" si="25"/>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t="str">
        <f>_xlfn.XLOOKUP(C825,customers!$A$1:$A$1001,customers!$G$1:$G$1001,,0)</f>
        <v>United States</v>
      </c>
      <c r="I825" t="str">
        <f>IF(_xlfn.XLOOKUP(orders!D825,products!$A$1:$A$49,products!$B$1:$B$49,,0)=0,"",_xlfn.XLOOKUP(orders!D825,products!$A$1:$A$49,products!$B$1:$B$49,,0))</f>
        <v>Lib</v>
      </c>
      <c r="J825" t="str">
        <f>_xlfn.XLOOKUP(D825,products!$A$1:$A$49,products!$C$1:$C$49,,0)</f>
        <v>L</v>
      </c>
      <c r="K825" s="6">
        <f>_xlfn.XLOOKUP(orders!D825,products!$A$1:$A$49,products!$D$1:$D$49,0)</f>
        <v>1</v>
      </c>
      <c r="L825" s="8">
        <f>_xlfn.XLOOKUP(orders!D825,products!$A$1:$A$49,products!$E$1:$E$49,"",0)</f>
        <v>15.85</v>
      </c>
      <c r="M825" s="10">
        <f>(orders!E825*orders!L825)</f>
        <v>47.55</v>
      </c>
      <c r="N825" t="str">
        <f t="shared" si="24"/>
        <v>Liberca</v>
      </c>
      <c r="O825" t="str">
        <f t="shared" si="25"/>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t="str">
        <f>_xlfn.XLOOKUP(C826,customers!$A$1:$A$1001,customers!$G$1:$G$1001,,0)</f>
        <v>United States</v>
      </c>
      <c r="I826" t="str">
        <f>IF(_xlfn.XLOOKUP(orders!D826,products!$A$1:$A$49,products!$B$1:$B$49,,0)=0,"",_xlfn.XLOOKUP(orders!D826,products!$A$1:$A$49,products!$B$1:$B$49,,0))</f>
        <v>Ara</v>
      </c>
      <c r="J826" t="str">
        <f>_xlfn.XLOOKUP(D826,products!$A$1:$A$49,products!$C$1:$C$49,,0)</f>
        <v>M</v>
      </c>
      <c r="K826" s="6">
        <f>_xlfn.XLOOKUP(orders!D826,products!$A$1:$A$49,products!$D$1:$D$49,0)</f>
        <v>0.2</v>
      </c>
      <c r="L826" s="8">
        <f>_xlfn.XLOOKUP(orders!D826,products!$A$1:$A$49,products!$E$1:$E$49,"",0)</f>
        <v>3.375</v>
      </c>
      <c r="M826" s="10">
        <f>(orders!E826*orders!L826)</f>
        <v>16.875</v>
      </c>
      <c r="N826" t="str">
        <f t="shared" si="24"/>
        <v>Arabica</v>
      </c>
      <c r="O826" t="str">
        <f t="shared" si="25"/>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t="str">
        <f>_xlfn.XLOOKUP(C827,customers!$A$1:$A$1001,customers!$G$1:$G$1001,,0)</f>
        <v>United States</v>
      </c>
      <c r="I827" t="str">
        <f>IF(_xlfn.XLOOKUP(orders!D827,products!$A$1:$A$49,products!$B$1:$B$49,,0)=0,"",_xlfn.XLOOKUP(orders!D827,products!$A$1:$A$49,products!$B$1:$B$49,,0))</f>
        <v>Ara</v>
      </c>
      <c r="J827" t="str">
        <f>_xlfn.XLOOKUP(D827,products!$A$1:$A$49,products!$C$1:$C$49,,0)</f>
        <v>D</v>
      </c>
      <c r="K827" s="6">
        <f>_xlfn.XLOOKUP(orders!D827,products!$A$1:$A$49,products!$D$1:$D$49,0)</f>
        <v>1</v>
      </c>
      <c r="L827" s="8">
        <f>_xlfn.XLOOKUP(orders!D827,products!$A$1:$A$49,products!$E$1:$E$49,"",0)</f>
        <v>9.9499999999999993</v>
      </c>
      <c r="M827" s="10">
        <f>(orders!E827*orders!L827)</f>
        <v>29.849999999999998</v>
      </c>
      <c r="N827" t="str">
        <f t="shared" si="24"/>
        <v>Arabica</v>
      </c>
      <c r="O827" t="str">
        <f t="shared" si="25"/>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t="str">
        <f>_xlfn.XLOOKUP(C828,customers!$A$1:$A$1001,customers!$G$1:$G$1001,,0)</f>
        <v>United States</v>
      </c>
      <c r="I828" t="str">
        <f>IF(_xlfn.XLOOKUP(orders!D828,products!$A$1:$A$49,products!$B$1:$B$49,,0)=0,"",_xlfn.XLOOKUP(orders!D828,products!$A$1:$A$49,products!$B$1:$B$49,,0))</f>
        <v>Exc</v>
      </c>
      <c r="J828" t="str">
        <f>_xlfn.XLOOKUP(D828,products!$A$1:$A$49,products!$C$1:$C$49,,0)</f>
        <v>M</v>
      </c>
      <c r="K828" s="6">
        <f>_xlfn.XLOOKUP(orders!D828,products!$A$1:$A$49,products!$D$1:$D$49,0)</f>
        <v>0.5</v>
      </c>
      <c r="L828" s="8">
        <f>_xlfn.XLOOKUP(orders!D828,products!$A$1:$A$49,products!$E$1:$E$49,"",0)</f>
        <v>8.25</v>
      </c>
      <c r="M828" s="10">
        <f>(orders!E828*orders!L828)</f>
        <v>41.25</v>
      </c>
      <c r="N828" t="str">
        <f t="shared" si="24"/>
        <v>Excelsa</v>
      </c>
      <c r="O828" t="str">
        <f t="shared" si="25"/>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t="str">
        <f>_xlfn.XLOOKUP(C829,customers!$A$1:$A$1001,customers!$G$1:$G$1001,,0)</f>
        <v>United States</v>
      </c>
      <c r="I829" t="str">
        <f>IF(_xlfn.XLOOKUP(orders!D829,products!$A$1:$A$49,products!$B$1:$B$49,,0)=0,"",_xlfn.XLOOKUP(orders!D829,products!$A$1:$A$49,products!$B$1:$B$49,,0))</f>
        <v>Exc</v>
      </c>
      <c r="J829" t="str">
        <f>_xlfn.XLOOKUP(D829,products!$A$1:$A$49,products!$C$1:$C$49,,0)</f>
        <v>M</v>
      </c>
      <c r="K829" s="6">
        <f>_xlfn.XLOOKUP(orders!D829,products!$A$1:$A$49,products!$D$1:$D$49,0)</f>
        <v>0.2</v>
      </c>
      <c r="L829" s="8">
        <f>_xlfn.XLOOKUP(orders!D829,products!$A$1:$A$49,products!$E$1:$E$49,"",0)</f>
        <v>4.125</v>
      </c>
      <c r="M829" s="10">
        <f>(orders!E829*orders!L829)</f>
        <v>20.625</v>
      </c>
      <c r="N829" t="str">
        <f t="shared" si="24"/>
        <v>Excelsa</v>
      </c>
      <c r="O829" t="str">
        <f t="shared" si="25"/>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t="str">
        <f>_xlfn.XLOOKUP(C830,customers!$A$1:$A$1001,customers!$G$1:$G$1001,,0)</f>
        <v>United States</v>
      </c>
      <c r="I830" t="str">
        <f>IF(_xlfn.XLOOKUP(orders!D830,products!$A$1:$A$49,products!$B$1:$B$49,,0)=0,"",_xlfn.XLOOKUP(orders!D830,products!$A$1:$A$49,products!$B$1:$B$49,,0))</f>
        <v>Ara</v>
      </c>
      <c r="J830" t="str">
        <f>_xlfn.XLOOKUP(D830,products!$A$1:$A$49,products!$C$1:$C$49,,0)</f>
        <v>D</v>
      </c>
      <c r="K830" s="6">
        <f>_xlfn.XLOOKUP(orders!D830,products!$A$1:$A$49,products!$D$1:$D$49,0)</f>
        <v>2.5</v>
      </c>
      <c r="L830" s="8">
        <f>_xlfn.XLOOKUP(orders!D830,products!$A$1:$A$49,products!$E$1:$E$49,"",0)</f>
        <v>22.884999999999998</v>
      </c>
      <c r="M830" s="10">
        <f>(orders!E830*orders!L830)</f>
        <v>137.31</v>
      </c>
      <c r="N830" t="str">
        <f t="shared" si="24"/>
        <v>Arabica</v>
      </c>
      <c r="O830" t="str">
        <f t="shared" si="25"/>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t="str">
        <f>_xlfn.XLOOKUP(C831,customers!$A$1:$A$1001,customers!$G$1:$G$1001,,0)</f>
        <v>United States</v>
      </c>
      <c r="I831" t="str">
        <f>IF(_xlfn.XLOOKUP(orders!D831,products!$A$1:$A$49,products!$B$1:$B$49,,0)=0,"",_xlfn.XLOOKUP(orders!D831,products!$A$1:$A$49,products!$B$1:$B$49,,0))</f>
        <v>Ara</v>
      </c>
      <c r="J831" t="str">
        <f>_xlfn.XLOOKUP(D831,products!$A$1:$A$49,products!$C$1:$C$49,,0)</f>
        <v>D</v>
      </c>
      <c r="K831" s="6">
        <f>_xlfn.XLOOKUP(orders!D831,products!$A$1:$A$49,products!$D$1:$D$49,0)</f>
        <v>0.2</v>
      </c>
      <c r="L831" s="8">
        <f>_xlfn.XLOOKUP(orders!D831,products!$A$1:$A$49,products!$E$1:$E$49,"",0)</f>
        <v>2.9849999999999999</v>
      </c>
      <c r="M831" s="10">
        <f>(orders!E831*orders!L831)</f>
        <v>2.9849999999999999</v>
      </c>
      <c r="N831" t="str">
        <f t="shared" si="24"/>
        <v>Arabica</v>
      </c>
      <c r="O831" t="str">
        <f t="shared" si="25"/>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t="str">
        <f>_xlfn.XLOOKUP(C832,customers!$A$1:$A$1001,customers!$G$1:$G$1001,,0)</f>
        <v>United States</v>
      </c>
      <c r="I832" t="str">
        <f>IF(_xlfn.XLOOKUP(orders!D832,products!$A$1:$A$49,products!$B$1:$B$49,,0)=0,"",_xlfn.XLOOKUP(orders!D832,products!$A$1:$A$49,products!$B$1:$B$49,,0))</f>
        <v>Exc</v>
      </c>
      <c r="J832" t="str">
        <f>_xlfn.XLOOKUP(D832,products!$A$1:$A$49,products!$C$1:$C$49,,0)</f>
        <v>M</v>
      </c>
      <c r="K832" s="6">
        <f>_xlfn.XLOOKUP(orders!D832,products!$A$1:$A$49,products!$D$1:$D$49,0)</f>
        <v>1</v>
      </c>
      <c r="L832" s="8">
        <f>_xlfn.XLOOKUP(orders!D832,products!$A$1:$A$49,products!$E$1:$E$49,"",0)</f>
        <v>13.75</v>
      </c>
      <c r="M832" s="10">
        <f>(orders!E832*orders!L832)</f>
        <v>27.5</v>
      </c>
      <c r="N832" t="str">
        <f t="shared" si="24"/>
        <v>Excelsa</v>
      </c>
      <c r="O832" t="str">
        <f t="shared" si="25"/>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t="str">
        <f>_xlfn.XLOOKUP(C833,customers!$A$1:$A$1001,customers!$G$1:$G$1001,,0)</f>
        <v>United States</v>
      </c>
      <c r="I833" t="str">
        <f>IF(_xlfn.XLOOKUP(orders!D833,products!$A$1:$A$49,products!$B$1:$B$49,,0)=0,"",_xlfn.XLOOKUP(orders!D833,products!$A$1:$A$49,products!$B$1:$B$49,,0))</f>
        <v>Ara</v>
      </c>
      <c r="J833" t="str">
        <f>_xlfn.XLOOKUP(D833,products!$A$1:$A$49,products!$C$1:$C$49,,0)</f>
        <v>D</v>
      </c>
      <c r="K833" s="6">
        <f>_xlfn.XLOOKUP(orders!D833,products!$A$1:$A$49,products!$D$1:$D$49,0)</f>
        <v>0.2</v>
      </c>
      <c r="L833" s="8">
        <f>_xlfn.XLOOKUP(orders!D833,products!$A$1:$A$49,products!$E$1:$E$49,"",0)</f>
        <v>2.9849999999999999</v>
      </c>
      <c r="M833" s="10">
        <f>(orders!E833*orders!L833)</f>
        <v>5.97</v>
      </c>
      <c r="N833" t="str">
        <f t="shared" si="24"/>
        <v>Arabica</v>
      </c>
      <c r="O833" t="str">
        <f t="shared" si="25"/>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t="str">
        <f>_xlfn.XLOOKUP(C834,customers!$A$1:$A$1001,customers!$G$1:$G$1001,,0)</f>
        <v>United States</v>
      </c>
      <c r="I834" t="str">
        <f>IF(_xlfn.XLOOKUP(orders!D834,products!$A$1:$A$49,products!$B$1:$B$49,,0)=0,"",_xlfn.XLOOKUP(orders!D834,products!$A$1:$A$49,products!$B$1:$B$49,,0))</f>
        <v>Rob</v>
      </c>
      <c r="J834" t="str">
        <f>_xlfn.XLOOKUP(D834,products!$A$1:$A$49,products!$C$1:$C$49,,0)</f>
        <v>M</v>
      </c>
      <c r="K834" s="6">
        <f>_xlfn.XLOOKUP(orders!D834,products!$A$1:$A$49,products!$D$1:$D$49,0)</f>
        <v>1</v>
      </c>
      <c r="L834" s="8">
        <f>_xlfn.XLOOKUP(orders!D834,products!$A$1:$A$49,products!$E$1:$E$49,"",0)</f>
        <v>9.9499999999999993</v>
      </c>
      <c r="M834" s="10">
        <f>(orders!E834*orders!L834)</f>
        <v>59.699999999999996</v>
      </c>
      <c r="N834" t="str">
        <f t="shared" si="24"/>
        <v>Robusta</v>
      </c>
      <c r="O834" t="str">
        <f t="shared" si="25"/>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t="str">
        <f>_xlfn.XLOOKUP(C835,customers!$A$1:$A$1001,customers!$G$1:$G$1001,,0)</f>
        <v>United States</v>
      </c>
      <c r="I835" t="str">
        <f>IF(_xlfn.XLOOKUP(orders!D835,products!$A$1:$A$49,products!$B$1:$B$49,,0)=0,"",_xlfn.XLOOKUP(orders!D835,products!$A$1:$A$49,products!$B$1:$B$49,,0))</f>
        <v>Rob</v>
      </c>
      <c r="J835" t="str">
        <f>_xlfn.XLOOKUP(D835,products!$A$1:$A$49,products!$C$1:$C$49,,0)</f>
        <v>D</v>
      </c>
      <c r="K835" s="6">
        <f>_xlfn.XLOOKUP(orders!D835,products!$A$1:$A$49,products!$D$1:$D$49,0)</f>
        <v>2.5</v>
      </c>
      <c r="L835" s="8">
        <f>_xlfn.XLOOKUP(orders!D835,products!$A$1:$A$49,products!$E$1:$E$49,"",0)</f>
        <v>20.584999999999997</v>
      </c>
      <c r="M835" s="10">
        <f>(orders!E835*orders!L835)</f>
        <v>82.339999999999989</v>
      </c>
      <c r="N835" t="str">
        <f t="shared" ref="N835:N898" si="26">IF(I835="Rob","Robusta",IF(I835="Exc","Excelsa",IF(I835="Ara","Arabica",IF(I835="Lib","Liberca",""))))</f>
        <v>Robusta</v>
      </c>
      <c r="O835" t="str">
        <f t="shared" ref="O835:O898" si="27">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t="str">
        <f>_xlfn.XLOOKUP(C836,customers!$A$1:$A$1001,customers!$G$1:$G$1001,,0)</f>
        <v>United States</v>
      </c>
      <c r="I836" t="str">
        <f>IF(_xlfn.XLOOKUP(orders!D836,products!$A$1:$A$49,products!$B$1:$B$49,,0)=0,"",_xlfn.XLOOKUP(orders!D836,products!$A$1:$A$49,products!$B$1:$B$49,,0))</f>
        <v>Ara</v>
      </c>
      <c r="J836" t="str">
        <f>_xlfn.XLOOKUP(D836,products!$A$1:$A$49,products!$C$1:$C$49,,0)</f>
        <v>D</v>
      </c>
      <c r="K836" s="6">
        <f>_xlfn.XLOOKUP(orders!D836,products!$A$1:$A$49,products!$D$1:$D$49,0)</f>
        <v>2.5</v>
      </c>
      <c r="L836" s="8">
        <f>_xlfn.XLOOKUP(orders!D836,products!$A$1:$A$49,products!$E$1:$E$49,"",0)</f>
        <v>22.884999999999998</v>
      </c>
      <c r="M836" s="10">
        <f>(orders!E836*orders!L836)</f>
        <v>22.884999999999998</v>
      </c>
      <c r="N836" t="str">
        <f t="shared" si="26"/>
        <v>Arabica</v>
      </c>
      <c r="O836" t="str">
        <f t="shared" si="27"/>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t="str">
        <f>_xlfn.XLOOKUP(C837,customers!$A$1:$A$1001,customers!$G$1:$G$1001,,0)</f>
        <v>United States</v>
      </c>
      <c r="I837" t="str">
        <f>IF(_xlfn.XLOOKUP(orders!D837,products!$A$1:$A$49,products!$B$1:$B$49,,0)=0,"",_xlfn.XLOOKUP(orders!D837,products!$A$1:$A$49,products!$B$1:$B$49,,0))</f>
        <v>Exc</v>
      </c>
      <c r="J837" t="str">
        <f>_xlfn.XLOOKUP(D837,products!$A$1:$A$49,products!$C$1:$C$49,,0)</f>
        <v>L</v>
      </c>
      <c r="K837" s="6">
        <f>_xlfn.XLOOKUP(orders!D837,products!$A$1:$A$49,products!$D$1:$D$49,0)</f>
        <v>0.5</v>
      </c>
      <c r="L837" s="8">
        <f>_xlfn.XLOOKUP(orders!D837,products!$A$1:$A$49,products!$E$1:$E$49,"",0)</f>
        <v>8.91</v>
      </c>
      <c r="M837" s="10">
        <f>(orders!E837*orders!L837)</f>
        <v>8.91</v>
      </c>
      <c r="N837" t="str">
        <f t="shared" si="26"/>
        <v>Excelsa</v>
      </c>
      <c r="O837" t="str">
        <f t="shared" si="27"/>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t="str">
        <f>_xlfn.XLOOKUP(C838,customers!$A$1:$A$1001,customers!$G$1:$G$1001,,0)</f>
        <v>United States</v>
      </c>
      <c r="I838" t="str">
        <f>IF(_xlfn.XLOOKUP(orders!D838,products!$A$1:$A$49,products!$B$1:$B$49,,0)=0,"",_xlfn.XLOOKUP(orders!D838,products!$A$1:$A$49,products!$B$1:$B$49,,0))</f>
        <v>Ara</v>
      </c>
      <c r="J838" t="str">
        <f>_xlfn.XLOOKUP(D838,products!$A$1:$A$49,products!$C$1:$C$49,,0)</f>
        <v>D</v>
      </c>
      <c r="K838" s="6">
        <f>_xlfn.XLOOKUP(orders!D838,products!$A$1:$A$49,products!$D$1:$D$49,0)</f>
        <v>0.2</v>
      </c>
      <c r="L838" s="8">
        <f>_xlfn.XLOOKUP(orders!D838,products!$A$1:$A$49,products!$E$1:$E$49,"",0)</f>
        <v>2.9849999999999999</v>
      </c>
      <c r="M838" s="10">
        <f>(orders!E838*orders!L838)</f>
        <v>11.94</v>
      </c>
      <c r="N838" t="str">
        <f t="shared" si="26"/>
        <v>Arabica</v>
      </c>
      <c r="O838" t="str">
        <f t="shared" si="27"/>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t="str">
        <f>_xlfn.XLOOKUP(C839,customers!$A$1:$A$1001,customers!$G$1:$G$1001,,0)</f>
        <v>United States</v>
      </c>
      <c r="I839" t="str">
        <f>IF(_xlfn.XLOOKUP(orders!D839,products!$A$1:$A$49,products!$B$1:$B$49,,0)=0,"",_xlfn.XLOOKUP(orders!D839,products!$A$1:$A$49,products!$B$1:$B$49,,0))</f>
        <v>Lib</v>
      </c>
      <c r="J839" t="str">
        <f>_xlfn.XLOOKUP(D839,products!$A$1:$A$49,products!$C$1:$C$49,,0)</f>
        <v>M</v>
      </c>
      <c r="K839" s="6">
        <f>_xlfn.XLOOKUP(orders!D839,products!$A$1:$A$49,products!$D$1:$D$49,0)</f>
        <v>2.5</v>
      </c>
      <c r="L839" s="8">
        <f>_xlfn.XLOOKUP(orders!D839,products!$A$1:$A$49,products!$E$1:$E$49,"",0)</f>
        <v>33.464999999999996</v>
      </c>
      <c r="M839" s="10">
        <f>(orders!E839*orders!L839)</f>
        <v>100.39499999999998</v>
      </c>
      <c r="N839" t="str">
        <f t="shared" si="26"/>
        <v>Liberca</v>
      </c>
      <c r="O839" t="str">
        <f t="shared" si="27"/>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t="str">
        <f>_xlfn.XLOOKUP(C840,customers!$A$1:$A$1001,customers!$G$1:$G$1001,,0)</f>
        <v>United States</v>
      </c>
      <c r="I840" t="str">
        <f>IF(_xlfn.XLOOKUP(orders!D840,products!$A$1:$A$49,products!$B$1:$B$49,,0)=0,"",_xlfn.XLOOKUP(orders!D840,products!$A$1:$A$49,products!$B$1:$B$49,,0))</f>
        <v>Ara</v>
      </c>
      <c r="J840" t="str">
        <f>_xlfn.XLOOKUP(D840,products!$A$1:$A$49,products!$C$1:$C$49,,0)</f>
        <v>D</v>
      </c>
      <c r="K840" s="6">
        <f>_xlfn.XLOOKUP(orders!D840,products!$A$1:$A$49,products!$D$1:$D$49,0)</f>
        <v>2.5</v>
      </c>
      <c r="L840" s="8">
        <f>_xlfn.XLOOKUP(orders!D840,products!$A$1:$A$49,products!$E$1:$E$49,"",0)</f>
        <v>22.884999999999998</v>
      </c>
      <c r="M840" s="10">
        <f>(orders!E840*orders!L840)</f>
        <v>114.42499999999998</v>
      </c>
      <c r="N840" t="str">
        <f t="shared" si="26"/>
        <v>Arabica</v>
      </c>
      <c r="O840" t="str">
        <f t="shared" si="27"/>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t="str">
        <f>_xlfn.XLOOKUP(C841,customers!$A$1:$A$1001,customers!$G$1:$G$1001,,0)</f>
        <v>United States</v>
      </c>
      <c r="I841" t="str">
        <f>IF(_xlfn.XLOOKUP(orders!D841,products!$A$1:$A$49,products!$B$1:$B$49,,0)=0,"",_xlfn.XLOOKUP(orders!D841,products!$A$1:$A$49,products!$B$1:$B$49,,0))</f>
        <v>Exc</v>
      </c>
      <c r="J841" t="str">
        <f>_xlfn.XLOOKUP(D841,products!$A$1:$A$49,products!$C$1:$C$49,,0)</f>
        <v>M</v>
      </c>
      <c r="K841" s="6">
        <f>_xlfn.XLOOKUP(orders!D841,products!$A$1:$A$49,products!$D$1:$D$49,0)</f>
        <v>0.5</v>
      </c>
      <c r="L841" s="8">
        <f>_xlfn.XLOOKUP(orders!D841,products!$A$1:$A$49,products!$E$1:$E$49,"",0)</f>
        <v>8.25</v>
      </c>
      <c r="M841" s="10">
        <f>(orders!E841*orders!L841)</f>
        <v>41.25</v>
      </c>
      <c r="N841" t="str">
        <f t="shared" si="26"/>
        <v>Excelsa</v>
      </c>
      <c r="O841" t="str">
        <f t="shared" si="27"/>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t="str">
        <f>_xlfn.XLOOKUP(C842,customers!$A$1:$A$1001,customers!$G$1:$G$1001,,0)</f>
        <v>United States</v>
      </c>
      <c r="I842" t="str">
        <f>IF(_xlfn.XLOOKUP(orders!D842,products!$A$1:$A$49,products!$B$1:$B$49,,0)=0,"",_xlfn.XLOOKUP(orders!D842,products!$A$1:$A$49,products!$B$1:$B$49,,0))</f>
        <v>Rob</v>
      </c>
      <c r="J842" t="str">
        <f>_xlfn.XLOOKUP(D842,products!$A$1:$A$49,products!$C$1:$C$49,,0)</f>
        <v>L</v>
      </c>
      <c r="K842" s="6">
        <f>_xlfn.XLOOKUP(orders!D842,products!$A$1:$A$49,products!$D$1:$D$49,0)</f>
        <v>0.5</v>
      </c>
      <c r="L842" s="8">
        <f>_xlfn.XLOOKUP(orders!D842,products!$A$1:$A$49,products!$E$1:$E$49,"",0)</f>
        <v>7.169999999999999</v>
      </c>
      <c r="M842" s="10">
        <f>(orders!E842*orders!L842)</f>
        <v>28.679999999999996</v>
      </c>
      <c r="N842" t="str">
        <f t="shared" si="26"/>
        <v>Robusta</v>
      </c>
      <c r="O842" t="str">
        <f t="shared" si="27"/>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t="str">
        <f>_xlfn.XLOOKUP(C843,customers!$A$1:$A$1001,customers!$G$1:$G$1001,,0)</f>
        <v>United States</v>
      </c>
      <c r="I843" t="str">
        <f>IF(_xlfn.XLOOKUP(orders!D843,products!$A$1:$A$49,products!$B$1:$B$49,,0)=0,"",_xlfn.XLOOKUP(orders!D843,products!$A$1:$A$49,products!$B$1:$B$49,,0))</f>
        <v>Lib</v>
      </c>
      <c r="J843" t="str">
        <f>_xlfn.XLOOKUP(D843,products!$A$1:$A$49,products!$C$1:$C$49,,0)</f>
        <v>M</v>
      </c>
      <c r="K843" s="6">
        <f>_xlfn.XLOOKUP(orders!D843,products!$A$1:$A$49,products!$D$1:$D$49,0)</f>
        <v>0.2</v>
      </c>
      <c r="L843" s="8">
        <f>_xlfn.XLOOKUP(orders!D843,products!$A$1:$A$49,products!$E$1:$E$49,"",0)</f>
        <v>4.3650000000000002</v>
      </c>
      <c r="M843" s="10">
        <f>(orders!E843*orders!L843)</f>
        <v>4.3650000000000002</v>
      </c>
      <c r="N843" t="str">
        <f t="shared" si="26"/>
        <v>Liberca</v>
      </c>
      <c r="O843" t="str">
        <f t="shared" si="27"/>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t="str">
        <f>_xlfn.XLOOKUP(C844,customers!$A$1:$A$1001,customers!$G$1:$G$1001,,0)</f>
        <v>United States</v>
      </c>
      <c r="I844" t="str">
        <f>IF(_xlfn.XLOOKUP(orders!D844,products!$A$1:$A$49,products!$B$1:$B$49,,0)=0,"",_xlfn.XLOOKUP(orders!D844,products!$A$1:$A$49,products!$B$1:$B$49,,0))</f>
        <v>Exc</v>
      </c>
      <c r="J844" t="str">
        <f>_xlfn.XLOOKUP(D844,products!$A$1:$A$49,products!$C$1:$C$49,,0)</f>
        <v>M</v>
      </c>
      <c r="K844" s="6">
        <f>_xlfn.XLOOKUP(orders!D844,products!$A$1:$A$49,products!$D$1:$D$49,0)</f>
        <v>0.2</v>
      </c>
      <c r="L844" s="8">
        <f>_xlfn.XLOOKUP(orders!D844,products!$A$1:$A$49,products!$E$1:$E$49,"",0)</f>
        <v>4.125</v>
      </c>
      <c r="M844" s="10">
        <f>(orders!E844*orders!L844)</f>
        <v>8.25</v>
      </c>
      <c r="N844" t="str">
        <f t="shared" si="26"/>
        <v>Excelsa</v>
      </c>
      <c r="O844" t="str">
        <f t="shared" si="27"/>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t="str">
        <f>_xlfn.XLOOKUP(C845,customers!$A$1:$A$1001,customers!$G$1:$G$1001,,0)</f>
        <v>United States</v>
      </c>
      <c r="I845" t="str">
        <f>IF(_xlfn.XLOOKUP(orders!D845,products!$A$1:$A$49,products!$B$1:$B$49,,0)=0,"",_xlfn.XLOOKUP(orders!D845,products!$A$1:$A$49,products!$B$1:$B$49,,0))</f>
        <v>Exc</v>
      </c>
      <c r="J845" t="str">
        <f>_xlfn.XLOOKUP(D845,products!$A$1:$A$49,products!$C$1:$C$49,,0)</f>
        <v>M</v>
      </c>
      <c r="K845" s="6">
        <f>_xlfn.XLOOKUP(orders!D845,products!$A$1:$A$49,products!$D$1:$D$49,0)</f>
        <v>0.2</v>
      </c>
      <c r="L845" s="8">
        <f>_xlfn.XLOOKUP(orders!D845,products!$A$1:$A$49,products!$E$1:$E$49,"",0)</f>
        <v>4.125</v>
      </c>
      <c r="M845" s="10">
        <f>(orders!E845*orders!L845)</f>
        <v>8.25</v>
      </c>
      <c r="N845" t="str">
        <f t="shared" si="26"/>
        <v>Excelsa</v>
      </c>
      <c r="O845" t="str">
        <f t="shared" si="27"/>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t="str">
        <f>_xlfn.XLOOKUP(C846,customers!$A$1:$A$1001,customers!$G$1:$G$1001,,0)</f>
        <v>United States</v>
      </c>
      <c r="I846" t="str">
        <f>IF(_xlfn.XLOOKUP(orders!D846,products!$A$1:$A$49,products!$B$1:$B$49,,0)=0,"",_xlfn.XLOOKUP(orders!D846,products!$A$1:$A$49,products!$B$1:$B$49,,0))</f>
        <v>Ara</v>
      </c>
      <c r="J846" t="str">
        <f>_xlfn.XLOOKUP(D846,products!$A$1:$A$49,products!$C$1:$C$49,,0)</f>
        <v>D</v>
      </c>
      <c r="K846" s="6">
        <f>_xlfn.XLOOKUP(orders!D846,products!$A$1:$A$49,products!$D$1:$D$49,0)</f>
        <v>0.5</v>
      </c>
      <c r="L846" s="8">
        <f>_xlfn.XLOOKUP(orders!D846,products!$A$1:$A$49,products!$E$1:$E$49,"",0)</f>
        <v>5.97</v>
      </c>
      <c r="M846" s="10">
        <f>(orders!E846*orders!L846)</f>
        <v>35.82</v>
      </c>
      <c r="N846" t="str">
        <f t="shared" si="26"/>
        <v>Arabica</v>
      </c>
      <c r="O846" t="str">
        <f t="shared" si="27"/>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t="str">
        <f>_xlfn.XLOOKUP(C847,customers!$A$1:$A$1001,customers!$G$1:$G$1001,,0)</f>
        <v>United States</v>
      </c>
      <c r="I847" t="str">
        <f>IF(_xlfn.XLOOKUP(orders!D847,products!$A$1:$A$49,products!$B$1:$B$49,,0)=0,"",_xlfn.XLOOKUP(orders!D847,products!$A$1:$A$49,products!$B$1:$B$49,,0))</f>
        <v>Exc</v>
      </c>
      <c r="J847" t="str">
        <f>_xlfn.XLOOKUP(D847,products!$A$1:$A$49,products!$C$1:$C$49,,0)</f>
        <v>D</v>
      </c>
      <c r="K847" s="6">
        <f>_xlfn.XLOOKUP(orders!D847,products!$A$1:$A$49,products!$D$1:$D$49,0)</f>
        <v>2.5</v>
      </c>
      <c r="L847" s="8">
        <f>_xlfn.XLOOKUP(orders!D847,products!$A$1:$A$49,products!$E$1:$E$49,"",0)</f>
        <v>27.945</v>
      </c>
      <c r="M847" s="10">
        <f>(orders!E847*orders!L847)</f>
        <v>167.67000000000002</v>
      </c>
      <c r="N847" t="str">
        <f t="shared" si="26"/>
        <v>Excelsa</v>
      </c>
      <c r="O847" t="str">
        <f t="shared" si="27"/>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t="str">
        <f>_xlfn.XLOOKUP(C848,customers!$A$1:$A$1001,customers!$G$1:$G$1001,,0)</f>
        <v>United States</v>
      </c>
      <c r="I848" t="str">
        <f>IF(_xlfn.XLOOKUP(orders!D848,products!$A$1:$A$49,products!$B$1:$B$49,,0)=0,"",_xlfn.XLOOKUP(orders!D848,products!$A$1:$A$49,products!$B$1:$B$49,,0))</f>
        <v>Ara</v>
      </c>
      <c r="J848" t="str">
        <f>_xlfn.XLOOKUP(D848,products!$A$1:$A$49,products!$C$1:$C$49,,0)</f>
        <v>M</v>
      </c>
      <c r="K848" s="6">
        <f>_xlfn.XLOOKUP(orders!D848,products!$A$1:$A$49,products!$D$1:$D$49,0)</f>
        <v>2.5</v>
      </c>
      <c r="L848" s="8">
        <f>_xlfn.XLOOKUP(orders!D848,products!$A$1:$A$49,products!$E$1:$E$49,"",0)</f>
        <v>25.874999999999996</v>
      </c>
      <c r="M848" s="10">
        <f>(orders!E848*orders!L848)</f>
        <v>51.749999999999993</v>
      </c>
      <c r="N848" t="str">
        <f t="shared" si="26"/>
        <v>Arabica</v>
      </c>
      <c r="O848" t="str">
        <f t="shared" si="27"/>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t="str">
        <f>_xlfn.XLOOKUP(C849,customers!$A$1:$A$1001,customers!$G$1:$G$1001,,0)</f>
        <v>United States</v>
      </c>
      <c r="I849" t="str">
        <f>IF(_xlfn.XLOOKUP(orders!D849,products!$A$1:$A$49,products!$B$1:$B$49,,0)=0,"",_xlfn.XLOOKUP(orders!D849,products!$A$1:$A$49,products!$B$1:$B$49,,0))</f>
        <v>Ara</v>
      </c>
      <c r="J849" t="str">
        <f>_xlfn.XLOOKUP(D849,products!$A$1:$A$49,products!$C$1:$C$49,,0)</f>
        <v>D</v>
      </c>
      <c r="K849" s="6">
        <f>_xlfn.XLOOKUP(orders!D849,products!$A$1:$A$49,products!$D$1:$D$49,0)</f>
        <v>0.2</v>
      </c>
      <c r="L849" s="8">
        <f>_xlfn.XLOOKUP(orders!D849,products!$A$1:$A$49,products!$E$1:$E$49,"",0)</f>
        <v>2.9849999999999999</v>
      </c>
      <c r="M849" s="10">
        <f>(orders!E849*orders!L849)</f>
        <v>8.9550000000000001</v>
      </c>
      <c r="N849" t="str">
        <f t="shared" si="26"/>
        <v>Arabica</v>
      </c>
      <c r="O849" t="str">
        <f t="shared" si="27"/>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t="str">
        <f>_xlfn.XLOOKUP(C850,customers!$A$1:$A$1001,customers!$G$1:$G$1001,,0)</f>
        <v>United States</v>
      </c>
      <c r="I850" t="str">
        <f>IF(_xlfn.XLOOKUP(orders!D850,products!$A$1:$A$49,products!$B$1:$B$49,,0)=0,"",_xlfn.XLOOKUP(orders!D850,products!$A$1:$A$49,products!$B$1:$B$49,,0))</f>
        <v>Exc</v>
      </c>
      <c r="J850" t="str">
        <f>_xlfn.XLOOKUP(D850,products!$A$1:$A$49,products!$C$1:$C$49,,0)</f>
        <v>L</v>
      </c>
      <c r="K850" s="6">
        <f>_xlfn.XLOOKUP(orders!D850,products!$A$1:$A$49,products!$D$1:$D$49,0)</f>
        <v>0.5</v>
      </c>
      <c r="L850" s="8">
        <f>_xlfn.XLOOKUP(orders!D850,products!$A$1:$A$49,products!$E$1:$E$49,"",0)</f>
        <v>8.91</v>
      </c>
      <c r="M850" s="10">
        <f>(orders!E850*orders!L850)</f>
        <v>53.46</v>
      </c>
      <c r="N850" t="str">
        <f t="shared" si="26"/>
        <v>Excelsa</v>
      </c>
      <c r="O850" t="str">
        <f t="shared" si="27"/>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t="str">
        <f>_xlfn.XLOOKUP(C851,customers!$A$1:$A$1001,customers!$G$1:$G$1001,,0)</f>
        <v>United States</v>
      </c>
      <c r="I851" t="str">
        <f>IF(_xlfn.XLOOKUP(orders!D851,products!$A$1:$A$49,products!$B$1:$B$49,,0)=0,"",_xlfn.XLOOKUP(orders!D851,products!$A$1:$A$49,products!$B$1:$B$49,,0))</f>
        <v>Ara</v>
      </c>
      <c r="J851" t="str">
        <f>_xlfn.XLOOKUP(D851,products!$A$1:$A$49,products!$C$1:$C$49,,0)</f>
        <v>L</v>
      </c>
      <c r="K851" s="6">
        <f>_xlfn.XLOOKUP(orders!D851,products!$A$1:$A$49,products!$D$1:$D$49,0)</f>
        <v>0.2</v>
      </c>
      <c r="L851" s="8">
        <f>_xlfn.XLOOKUP(orders!D851,products!$A$1:$A$49,products!$E$1:$E$49,"",0)</f>
        <v>3.8849999999999998</v>
      </c>
      <c r="M851" s="10">
        <f>(orders!E851*orders!L851)</f>
        <v>23.31</v>
      </c>
      <c r="N851" t="str">
        <f t="shared" si="26"/>
        <v>Arabica</v>
      </c>
      <c r="O851" t="str">
        <f t="shared" si="27"/>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t="str">
        <f>_xlfn.XLOOKUP(C852,customers!$A$1:$A$1001,customers!$G$1:$G$1001,,0)</f>
        <v>United States</v>
      </c>
      <c r="I852" t="str">
        <f>IF(_xlfn.XLOOKUP(orders!D852,products!$A$1:$A$49,products!$B$1:$B$49,,0)=0,"",_xlfn.XLOOKUP(orders!D852,products!$A$1:$A$49,products!$B$1:$B$49,,0))</f>
        <v>Ara</v>
      </c>
      <c r="J852" t="str">
        <f>_xlfn.XLOOKUP(D852,products!$A$1:$A$49,products!$C$1:$C$49,,0)</f>
        <v>M</v>
      </c>
      <c r="K852" s="6">
        <f>_xlfn.XLOOKUP(orders!D852,products!$A$1:$A$49,products!$D$1:$D$49,0)</f>
        <v>0.2</v>
      </c>
      <c r="L852" s="8">
        <f>_xlfn.XLOOKUP(orders!D852,products!$A$1:$A$49,products!$E$1:$E$49,"",0)</f>
        <v>3.375</v>
      </c>
      <c r="M852" s="10">
        <f>(orders!E852*orders!L852)</f>
        <v>6.75</v>
      </c>
      <c r="N852" t="str">
        <f t="shared" si="26"/>
        <v>Arabica</v>
      </c>
      <c r="O852" t="str">
        <f t="shared" si="27"/>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t="str">
        <f>_xlfn.XLOOKUP(C853,customers!$A$1:$A$1001,customers!$G$1:$G$1001,,0)</f>
        <v>United States</v>
      </c>
      <c r="I853" t="str">
        <f>IF(_xlfn.XLOOKUP(orders!D853,products!$A$1:$A$49,products!$B$1:$B$49,,0)=0,"",_xlfn.XLOOKUP(orders!D853,products!$A$1:$A$49,products!$B$1:$B$49,,0))</f>
        <v>Lib</v>
      </c>
      <c r="J853" t="str">
        <f>_xlfn.XLOOKUP(D853,products!$A$1:$A$49,products!$C$1:$C$49,,0)</f>
        <v>D</v>
      </c>
      <c r="K853" s="6">
        <f>_xlfn.XLOOKUP(orders!D853,products!$A$1:$A$49,products!$D$1:$D$49,0)</f>
        <v>0.5</v>
      </c>
      <c r="L853" s="8">
        <f>_xlfn.XLOOKUP(orders!D853,products!$A$1:$A$49,products!$E$1:$E$49,"",0)</f>
        <v>7.77</v>
      </c>
      <c r="M853" s="10">
        <f>(orders!E853*orders!L853)</f>
        <v>7.77</v>
      </c>
      <c r="N853" t="str">
        <f t="shared" si="26"/>
        <v>Liberca</v>
      </c>
      <c r="O853" t="str">
        <f t="shared" si="27"/>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t="str">
        <f>_xlfn.XLOOKUP(C854,customers!$A$1:$A$1001,customers!$G$1:$G$1001,,0)</f>
        <v>United States</v>
      </c>
      <c r="I854" t="str">
        <f>IF(_xlfn.XLOOKUP(orders!D854,products!$A$1:$A$49,products!$B$1:$B$49,,0)=0,"",_xlfn.XLOOKUP(orders!D854,products!$A$1:$A$49,products!$B$1:$B$49,,0))</f>
        <v>Lib</v>
      </c>
      <c r="J854" t="str">
        <f>_xlfn.XLOOKUP(D854,products!$A$1:$A$49,products!$C$1:$C$49,,0)</f>
        <v>D</v>
      </c>
      <c r="K854" s="6">
        <f>_xlfn.XLOOKUP(orders!D854,products!$A$1:$A$49,products!$D$1:$D$49,0)</f>
        <v>2.5</v>
      </c>
      <c r="L854" s="8">
        <f>_xlfn.XLOOKUP(orders!D854,products!$A$1:$A$49,products!$E$1:$E$49,"",0)</f>
        <v>29.784999999999997</v>
      </c>
      <c r="M854" s="10">
        <f>(orders!E854*orders!L854)</f>
        <v>119.13999999999999</v>
      </c>
      <c r="N854" t="str">
        <f t="shared" si="26"/>
        <v>Liberca</v>
      </c>
      <c r="O854" t="str">
        <f t="shared" si="27"/>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t="str">
        <f>_xlfn.XLOOKUP(C855,customers!$A$1:$A$1001,customers!$G$1:$G$1001,,0)</f>
        <v>United States</v>
      </c>
      <c r="I855" t="str">
        <f>IF(_xlfn.XLOOKUP(orders!D855,products!$A$1:$A$49,products!$B$1:$B$49,,0)=0,"",_xlfn.XLOOKUP(orders!D855,products!$A$1:$A$49,products!$B$1:$B$49,,0))</f>
        <v>Ara</v>
      </c>
      <c r="J855" t="str">
        <f>_xlfn.XLOOKUP(D855,products!$A$1:$A$49,products!$C$1:$C$49,,0)</f>
        <v>D</v>
      </c>
      <c r="K855" s="6">
        <f>_xlfn.XLOOKUP(orders!D855,products!$A$1:$A$49,products!$D$1:$D$49,0)</f>
        <v>1</v>
      </c>
      <c r="L855" s="8">
        <f>_xlfn.XLOOKUP(orders!D855,products!$A$1:$A$49,products!$E$1:$E$49,"",0)</f>
        <v>9.9499999999999993</v>
      </c>
      <c r="M855" s="10">
        <f>(orders!E855*orders!L855)</f>
        <v>19.899999999999999</v>
      </c>
      <c r="N855" t="str">
        <f t="shared" si="26"/>
        <v>Arabica</v>
      </c>
      <c r="O855" t="str">
        <f t="shared" si="27"/>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t="str">
        <f>_xlfn.XLOOKUP(C856,customers!$A$1:$A$1001,customers!$G$1:$G$1001,,0)</f>
        <v>United States</v>
      </c>
      <c r="I856" t="str">
        <f>IF(_xlfn.XLOOKUP(orders!D856,products!$A$1:$A$49,products!$B$1:$B$49,,0)=0,"",_xlfn.XLOOKUP(orders!D856,products!$A$1:$A$49,products!$B$1:$B$49,,0))</f>
        <v>Rob</v>
      </c>
      <c r="J856" t="str">
        <f>_xlfn.XLOOKUP(D856,products!$A$1:$A$49,products!$C$1:$C$49,,0)</f>
        <v>L</v>
      </c>
      <c r="K856" s="6">
        <f>_xlfn.XLOOKUP(orders!D856,products!$A$1:$A$49,products!$D$1:$D$49,0)</f>
        <v>0.5</v>
      </c>
      <c r="L856" s="8">
        <f>_xlfn.XLOOKUP(orders!D856,products!$A$1:$A$49,products!$E$1:$E$49,"",0)</f>
        <v>7.169999999999999</v>
      </c>
      <c r="M856" s="10">
        <f>(orders!E856*orders!L856)</f>
        <v>35.849999999999994</v>
      </c>
      <c r="N856" t="str">
        <f t="shared" si="26"/>
        <v>Robusta</v>
      </c>
      <c r="O856" t="str">
        <f t="shared" si="27"/>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t="str">
        <f>_xlfn.XLOOKUP(C857,customers!$A$1:$A$1001,customers!$G$1:$G$1001,,0)</f>
        <v>United States</v>
      </c>
      <c r="I857" t="str">
        <f>IF(_xlfn.XLOOKUP(orders!D857,products!$A$1:$A$49,products!$B$1:$B$49,,0)=0,"",_xlfn.XLOOKUP(orders!D857,products!$A$1:$A$49,products!$B$1:$B$49,,0))</f>
        <v>Lib</v>
      </c>
      <c r="J857" t="str">
        <f>_xlfn.XLOOKUP(D857,products!$A$1:$A$49,products!$C$1:$C$49,,0)</f>
        <v>D</v>
      </c>
      <c r="K857" s="6">
        <f>_xlfn.XLOOKUP(orders!D857,products!$A$1:$A$49,products!$D$1:$D$49,0)</f>
        <v>2.5</v>
      </c>
      <c r="L857" s="8">
        <f>_xlfn.XLOOKUP(orders!D857,products!$A$1:$A$49,products!$E$1:$E$49,"",0)</f>
        <v>29.784999999999997</v>
      </c>
      <c r="M857" s="10">
        <f>(orders!E857*orders!L857)</f>
        <v>89.35499999999999</v>
      </c>
      <c r="N857" t="str">
        <f t="shared" si="26"/>
        <v>Liberca</v>
      </c>
      <c r="O857" t="str">
        <f t="shared" si="27"/>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t="str">
        <f>_xlfn.XLOOKUP(C858,customers!$A$1:$A$1001,customers!$G$1:$G$1001,,0)</f>
        <v>United States</v>
      </c>
      <c r="I858" t="str">
        <f>IF(_xlfn.XLOOKUP(orders!D858,products!$A$1:$A$49,products!$B$1:$B$49,,0)=0,"",_xlfn.XLOOKUP(orders!D858,products!$A$1:$A$49,products!$B$1:$B$49,,0))</f>
        <v>Lib</v>
      </c>
      <c r="J858" t="str">
        <f>_xlfn.XLOOKUP(D858,products!$A$1:$A$49,products!$C$1:$C$49,,0)</f>
        <v>M</v>
      </c>
      <c r="K858" s="6">
        <f>_xlfn.XLOOKUP(orders!D858,products!$A$1:$A$49,products!$D$1:$D$49,0)</f>
        <v>0.2</v>
      </c>
      <c r="L858" s="8">
        <f>_xlfn.XLOOKUP(orders!D858,products!$A$1:$A$49,products!$E$1:$E$49,"",0)</f>
        <v>4.3650000000000002</v>
      </c>
      <c r="M858" s="10">
        <f>(orders!E858*orders!L858)</f>
        <v>8.73</v>
      </c>
      <c r="N858" t="str">
        <f t="shared" si="26"/>
        <v>Liberca</v>
      </c>
      <c r="O858" t="str">
        <f t="shared" si="27"/>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t="str">
        <f>_xlfn.XLOOKUP(C859,customers!$A$1:$A$1001,customers!$G$1:$G$1001,,0)</f>
        <v>United States</v>
      </c>
      <c r="I859" t="str">
        <f>IF(_xlfn.XLOOKUP(orders!D859,products!$A$1:$A$49,products!$B$1:$B$49,,0)=0,"",_xlfn.XLOOKUP(orders!D859,products!$A$1:$A$49,products!$B$1:$B$49,,0))</f>
        <v>Rob</v>
      </c>
      <c r="J859" t="str">
        <f>_xlfn.XLOOKUP(D859,products!$A$1:$A$49,products!$C$1:$C$49,,0)</f>
        <v>L</v>
      </c>
      <c r="K859" s="6">
        <f>_xlfn.XLOOKUP(orders!D859,products!$A$1:$A$49,products!$D$1:$D$49,0)</f>
        <v>2.5</v>
      </c>
      <c r="L859" s="8">
        <f>_xlfn.XLOOKUP(orders!D859,products!$A$1:$A$49,products!$E$1:$E$49,"",0)</f>
        <v>27.484999999999996</v>
      </c>
      <c r="M859" s="10">
        <f>(orders!E859*orders!L859)</f>
        <v>137.42499999999998</v>
      </c>
      <c r="N859" t="str">
        <f t="shared" si="26"/>
        <v>Robusta</v>
      </c>
      <c r="O859" t="str">
        <f t="shared" si="27"/>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t="str">
        <f>_xlfn.XLOOKUP(C860,customers!$A$1:$A$1001,customers!$G$1:$G$1001,,0)</f>
        <v>United States</v>
      </c>
      <c r="I860" t="str">
        <f>IF(_xlfn.XLOOKUP(orders!D860,products!$A$1:$A$49,products!$B$1:$B$49,,0)=0,"",_xlfn.XLOOKUP(orders!D860,products!$A$1:$A$49,products!$B$1:$B$49,,0))</f>
        <v>Lib</v>
      </c>
      <c r="J860" t="str">
        <f>_xlfn.XLOOKUP(D860,products!$A$1:$A$49,products!$C$1:$C$49,,0)</f>
        <v>M</v>
      </c>
      <c r="K860" s="6">
        <f>_xlfn.XLOOKUP(orders!D860,products!$A$1:$A$49,products!$D$1:$D$49,0)</f>
        <v>0.5</v>
      </c>
      <c r="L860" s="8">
        <f>_xlfn.XLOOKUP(orders!D860,products!$A$1:$A$49,products!$E$1:$E$49,"",0)</f>
        <v>8.73</v>
      </c>
      <c r="M860" s="10">
        <f>(orders!E860*orders!L860)</f>
        <v>34.92</v>
      </c>
      <c r="N860" t="str">
        <f t="shared" si="26"/>
        <v>Liberca</v>
      </c>
      <c r="O860" t="str">
        <f t="shared" si="27"/>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t="str">
        <f>_xlfn.XLOOKUP(C861,customers!$A$1:$A$1001,customers!$G$1:$G$1001,,0)</f>
        <v>United States</v>
      </c>
      <c r="I861" t="str">
        <f>IF(_xlfn.XLOOKUP(orders!D861,products!$A$1:$A$49,products!$B$1:$B$49,,0)=0,"",_xlfn.XLOOKUP(orders!D861,products!$A$1:$A$49,products!$B$1:$B$49,,0))</f>
        <v>Ara</v>
      </c>
      <c r="J861" t="str">
        <f>_xlfn.XLOOKUP(D861,products!$A$1:$A$49,products!$C$1:$C$49,,0)</f>
        <v>L</v>
      </c>
      <c r="K861" s="6">
        <f>_xlfn.XLOOKUP(orders!D861,products!$A$1:$A$49,products!$D$1:$D$49,0)</f>
        <v>2.5</v>
      </c>
      <c r="L861" s="8">
        <f>_xlfn.XLOOKUP(orders!D861,products!$A$1:$A$49,products!$E$1:$E$49,"",0)</f>
        <v>29.784999999999997</v>
      </c>
      <c r="M861" s="10">
        <f>(orders!E861*orders!L861)</f>
        <v>178.70999999999998</v>
      </c>
      <c r="N861" t="str">
        <f t="shared" si="26"/>
        <v>Arabica</v>
      </c>
      <c r="O861" t="str">
        <f t="shared" si="27"/>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t="str">
        <f>_xlfn.XLOOKUP(C862,customers!$A$1:$A$1001,customers!$G$1:$G$1001,,0)</f>
        <v>United States</v>
      </c>
      <c r="I862" t="str">
        <f>IF(_xlfn.XLOOKUP(orders!D862,products!$A$1:$A$49,products!$B$1:$B$49,,0)=0,"",_xlfn.XLOOKUP(orders!D862,products!$A$1:$A$49,products!$B$1:$B$49,,0))</f>
        <v>Ara</v>
      </c>
      <c r="J862" t="str">
        <f>_xlfn.XLOOKUP(D862,products!$A$1:$A$49,products!$C$1:$C$49,,0)</f>
        <v>M</v>
      </c>
      <c r="K862" s="6">
        <f>_xlfn.XLOOKUP(orders!D862,products!$A$1:$A$49,products!$D$1:$D$49,0)</f>
        <v>2.5</v>
      </c>
      <c r="L862" s="8">
        <f>_xlfn.XLOOKUP(orders!D862,products!$A$1:$A$49,products!$E$1:$E$49,"",0)</f>
        <v>25.874999999999996</v>
      </c>
      <c r="M862" s="10">
        <f>(orders!E862*orders!L862)</f>
        <v>25.874999999999996</v>
      </c>
      <c r="N862" t="str">
        <f t="shared" si="26"/>
        <v>Arabica</v>
      </c>
      <c r="O862" t="str">
        <f t="shared" si="27"/>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t="str">
        <f>_xlfn.XLOOKUP(C863,customers!$A$1:$A$1001,customers!$G$1:$G$1001,,0)</f>
        <v>United States</v>
      </c>
      <c r="I863" t="str">
        <f>IF(_xlfn.XLOOKUP(orders!D863,products!$A$1:$A$49,products!$B$1:$B$49,,0)=0,"",_xlfn.XLOOKUP(orders!D863,products!$A$1:$A$49,products!$B$1:$B$49,,0))</f>
        <v>Lib</v>
      </c>
      <c r="J863" t="str">
        <f>_xlfn.XLOOKUP(D863,products!$A$1:$A$49,products!$C$1:$C$49,,0)</f>
        <v>D</v>
      </c>
      <c r="K863" s="6">
        <f>_xlfn.XLOOKUP(orders!D863,products!$A$1:$A$49,products!$D$1:$D$49,0)</f>
        <v>1</v>
      </c>
      <c r="L863" s="8">
        <f>_xlfn.XLOOKUP(orders!D863,products!$A$1:$A$49,products!$E$1:$E$49,"",0)</f>
        <v>12.95</v>
      </c>
      <c r="M863" s="10">
        <f>(orders!E863*orders!L863)</f>
        <v>77.699999999999989</v>
      </c>
      <c r="N863" t="str">
        <f t="shared" si="26"/>
        <v>Liberca</v>
      </c>
      <c r="O863" t="str">
        <f t="shared" si="27"/>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t="str">
        <f>_xlfn.XLOOKUP(C864,customers!$A$1:$A$1001,customers!$G$1:$G$1001,,0)</f>
        <v>United States</v>
      </c>
      <c r="I864" t="str">
        <f>IF(_xlfn.XLOOKUP(orders!D864,products!$A$1:$A$49,products!$B$1:$B$49,,0)=0,"",_xlfn.XLOOKUP(orders!D864,products!$A$1:$A$49,products!$B$1:$B$49,,0))</f>
        <v>Rob</v>
      </c>
      <c r="J864" t="str">
        <f>_xlfn.XLOOKUP(D864,products!$A$1:$A$49,products!$C$1:$C$49,,0)</f>
        <v>M</v>
      </c>
      <c r="K864" s="6">
        <f>_xlfn.XLOOKUP(orders!D864,products!$A$1:$A$49,products!$D$1:$D$49,0)</f>
        <v>1</v>
      </c>
      <c r="L864" s="8">
        <f>_xlfn.XLOOKUP(orders!D864,products!$A$1:$A$49,products!$E$1:$E$49,"",0)</f>
        <v>9.9499999999999993</v>
      </c>
      <c r="M864" s="10">
        <f>(orders!E864*orders!L864)</f>
        <v>9.9499999999999993</v>
      </c>
      <c r="N864" t="str">
        <f t="shared" si="26"/>
        <v>Robusta</v>
      </c>
      <c r="O864" t="str">
        <f t="shared" si="27"/>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t="str">
        <f>_xlfn.XLOOKUP(C865,customers!$A$1:$A$1001,customers!$G$1:$G$1001,,0)</f>
        <v>United States</v>
      </c>
      <c r="I865" t="str">
        <f>IF(_xlfn.XLOOKUP(orders!D865,products!$A$1:$A$49,products!$B$1:$B$49,,0)=0,"",_xlfn.XLOOKUP(orders!D865,products!$A$1:$A$49,products!$B$1:$B$49,,0))</f>
        <v>Lib</v>
      </c>
      <c r="J865" t="str">
        <f>_xlfn.XLOOKUP(D865,products!$A$1:$A$49,products!$C$1:$C$49,,0)</f>
        <v>M</v>
      </c>
      <c r="K865" s="6">
        <f>_xlfn.XLOOKUP(orders!D865,products!$A$1:$A$49,products!$D$1:$D$49,0)</f>
        <v>1</v>
      </c>
      <c r="L865" s="8">
        <f>_xlfn.XLOOKUP(orders!D865,products!$A$1:$A$49,products!$E$1:$E$49,"",0)</f>
        <v>14.55</v>
      </c>
      <c r="M865" s="10">
        <f>(orders!E865*orders!L865)</f>
        <v>29.1</v>
      </c>
      <c r="N865" t="str">
        <f t="shared" si="26"/>
        <v>Liberca</v>
      </c>
      <c r="O865" t="str">
        <f t="shared" si="27"/>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t="str">
        <f>_xlfn.XLOOKUP(C866,customers!$A$1:$A$1001,customers!$G$1:$G$1001,,0)</f>
        <v>Ireland</v>
      </c>
      <c r="I866" t="str">
        <f>IF(_xlfn.XLOOKUP(orders!D866,products!$A$1:$A$49,products!$B$1:$B$49,,0)=0,"",_xlfn.XLOOKUP(orders!D866,products!$A$1:$A$49,products!$B$1:$B$49,,0))</f>
        <v>Rob</v>
      </c>
      <c r="J866" t="str">
        <f>_xlfn.XLOOKUP(D866,products!$A$1:$A$49,products!$C$1:$C$49,,0)</f>
        <v>L</v>
      </c>
      <c r="K866" s="6">
        <f>_xlfn.XLOOKUP(orders!D866,products!$A$1:$A$49,products!$D$1:$D$49,0)</f>
        <v>0.2</v>
      </c>
      <c r="L866" s="8">
        <f>_xlfn.XLOOKUP(orders!D866,products!$A$1:$A$49,products!$E$1:$E$49,"",0)</f>
        <v>3.5849999999999995</v>
      </c>
      <c r="M866" s="10">
        <f>(orders!E866*orders!L866)</f>
        <v>21.509999999999998</v>
      </c>
      <c r="N866" t="str">
        <f t="shared" si="26"/>
        <v>Robusta</v>
      </c>
      <c r="O866" t="str">
        <f t="shared" si="27"/>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t="str">
        <f>_xlfn.XLOOKUP(C867,customers!$A$1:$A$1001,customers!$G$1:$G$1001,,0)</f>
        <v>United States</v>
      </c>
      <c r="I867" t="str">
        <f>IF(_xlfn.XLOOKUP(orders!D867,products!$A$1:$A$49,products!$B$1:$B$49,,0)=0,"",_xlfn.XLOOKUP(orders!D867,products!$A$1:$A$49,products!$B$1:$B$49,,0))</f>
        <v>Ara</v>
      </c>
      <c r="J867" t="str">
        <f>_xlfn.XLOOKUP(D867,products!$A$1:$A$49,products!$C$1:$C$49,,0)</f>
        <v>M</v>
      </c>
      <c r="K867" s="6">
        <f>_xlfn.XLOOKUP(orders!D867,products!$A$1:$A$49,products!$D$1:$D$49,0)</f>
        <v>0.5</v>
      </c>
      <c r="L867" s="8">
        <f>_xlfn.XLOOKUP(orders!D867,products!$A$1:$A$49,products!$E$1:$E$49,"",0)</f>
        <v>6.75</v>
      </c>
      <c r="M867" s="10">
        <f>(orders!E867*orders!L867)</f>
        <v>6.75</v>
      </c>
      <c r="N867" t="str">
        <f t="shared" si="26"/>
        <v>Arabica</v>
      </c>
      <c r="O867" t="str">
        <f t="shared" si="27"/>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t="str">
        <f>_xlfn.XLOOKUP(C868,customers!$A$1:$A$1001,customers!$G$1:$G$1001,,0)</f>
        <v>Ireland</v>
      </c>
      <c r="I868" t="str">
        <f>IF(_xlfn.XLOOKUP(orders!D868,products!$A$1:$A$49,products!$B$1:$B$49,,0)=0,"",_xlfn.XLOOKUP(orders!D868,products!$A$1:$A$49,products!$B$1:$B$49,,0))</f>
        <v>Ara</v>
      </c>
      <c r="J868" t="str">
        <f>_xlfn.XLOOKUP(D868,products!$A$1:$A$49,products!$C$1:$C$49,,0)</f>
        <v>D</v>
      </c>
      <c r="K868" s="6">
        <f>_xlfn.XLOOKUP(orders!D868,products!$A$1:$A$49,products!$D$1:$D$49,0)</f>
        <v>0.5</v>
      </c>
      <c r="L868" s="8">
        <f>_xlfn.XLOOKUP(orders!D868,products!$A$1:$A$49,products!$E$1:$E$49,"",0)</f>
        <v>5.97</v>
      </c>
      <c r="M868" s="10">
        <f>(orders!E868*orders!L868)</f>
        <v>17.91</v>
      </c>
      <c r="N868" t="str">
        <f t="shared" si="26"/>
        <v>Arabica</v>
      </c>
      <c r="O868" t="str">
        <f t="shared" si="27"/>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t="str">
        <f>_xlfn.XLOOKUP(C869,customers!$A$1:$A$1001,customers!$G$1:$G$1001,,0)</f>
        <v>Ireland</v>
      </c>
      <c r="I869" t="str">
        <f>IF(_xlfn.XLOOKUP(orders!D869,products!$A$1:$A$49,products!$B$1:$B$49,,0)=0,"",_xlfn.XLOOKUP(orders!D869,products!$A$1:$A$49,products!$B$1:$B$49,,0))</f>
        <v>Ara</v>
      </c>
      <c r="J869" t="str">
        <f>_xlfn.XLOOKUP(D869,products!$A$1:$A$49,products!$C$1:$C$49,,0)</f>
        <v>L</v>
      </c>
      <c r="K869" s="6">
        <f>_xlfn.XLOOKUP(orders!D869,products!$A$1:$A$49,products!$D$1:$D$49,0)</f>
        <v>2.5</v>
      </c>
      <c r="L869" s="8">
        <f>_xlfn.XLOOKUP(orders!D869,products!$A$1:$A$49,products!$E$1:$E$49,"",0)</f>
        <v>29.784999999999997</v>
      </c>
      <c r="M869" s="10">
        <f>(orders!E869*orders!L869)</f>
        <v>29.784999999999997</v>
      </c>
      <c r="N869" t="str">
        <f t="shared" si="26"/>
        <v>Arabica</v>
      </c>
      <c r="O869" t="str">
        <f t="shared" si="27"/>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t="str">
        <f>_xlfn.XLOOKUP(C870,customers!$A$1:$A$1001,customers!$G$1:$G$1001,,0)</f>
        <v>United States</v>
      </c>
      <c r="I870" t="str">
        <f>IF(_xlfn.XLOOKUP(orders!D870,products!$A$1:$A$49,products!$B$1:$B$49,,0)=0,"",_xlfn.XLOOKUP(orders!D870,products!$A$1:$A$49,products!$B$1:$B$49,,0))</f>
        <v>Exc</v>
      </c>
      <c r="J870" t="str">
        <f>_xlfn.XLOOKUP(D870,products!$A$1:$A$49,products!$C$1:$C$49,,0)</f>
        <v>M</v>
      </c>
      <c r="K870" s="6">
        <f>_xlfn.XLOOKUP(orders!D870,products!$A$1:$A$49,products!$D$1:$D$49,0)</f>
        <v>0.5</v>
      </c>
      <c r="L870" s="8">
        <f>_xlfn.XLOOKUP(orders!D870,products!$A$1:$A$49,products!$E$1:$E$49,"",0)</f>
        <v>8.25</v>
      </c>
      <c r="M870" s="10">
        <f>(orders!E870*orders!L870)</f>
        <v>41.25</v>
      </c>
      <c r="N870" t="str">
        <f t="shared" si="26"/>
        <v>Excelsa</v>
      </c>
      <c r="O870" t="str">
        <f t="shared" si="27"/>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t="str">
        <f>_xlfn.XLOOKUP(C871,customers!$A$1:$A$1001,customers!$G$1:$G$1001,,0)</f>
        <v>United States</v>
      </c>
      <c r="I871" t="str">
        <f>IF(_xlfn.XLOOKUP(orders!D871,products!$A$1:$A$49,products!$B$1:$B$49,,0)=0,"",_xlfn.XLOOKUP(orders!D871,products!$A$1:$A$49,products!$B$1:$B$49,,0))</f>
        <v>Rob</v>
      </c>
      <c r="J871" t="str">
        <f>_xlfn.XLOOKUP(D871,products!$A$1:$A$49,products!$C$1:$C$49,,0)</f>
        <v>M</v>
      </c>
      <c r="K871" s="6">
        <f>_xlfn.XLOOKUP(orders!D871,products!$A$1:$A$49,products!$D$1:$D$49,0)</f>
        <v>0.5</v>
      </c>
      <c r="L871" s="8">
        <f>_xlfn.XLOOKUP(orders!D871,products!$A$1:$A$49,products!$E$1:$E$49,"",0)</f>
        <v>5.97</v>
      </c>
      <c r="M871" s="10">
        <f>(orders!E871*orders!L871)</f>
        <v>17.91</v>
      </c>
      <c r="N871" t="str">
        <f t="shared" si="26"/>
        <v>Robusta</v>
      </c>
      <c r="O871" t="str">
        <f t="shared" si="27"/>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t="str">
        <f>_xlfn.XLOOKUP(C872,customers!$A$1:$A$1001,customers!$G$1:$G$1001,,0)</f>
        <v>Ireland</v>
      </c>
      <c r="I872" t="str">
        <f>IF(_xlfn.XLOOKUP(orders!D872,products!$A$1:$A$49,products!$B$1:$B$49,,0)=0,"",_xlfn.XLOOKUP(orders!D872,products!$A$1:$A$49,products!$B$1:$B$49,,0))</f>
        <v>Exc</v>
      </c>
      <c r="J872" t="str">
        <f>_xlfn.XLOOKUP(D872,products!$A$1:$A$49,products!$C$1:$C$49,,0)</f>
        <v>D</v>
      </c>
      <c r="K872" s="6">
        <f>_xlfn.XLOOKUP(orders!D872,products!$A$1:$A$49,products!$D$1:$D$49,0)</f>
        <v>0.5</v>
      </c>
      <c r="L872" s="8">
        <f>_xlfn.XLOOKUP(orders!D872,products!$A$1:$A$49,products!$E$1:$E$49,"",0)</f>
        <v>7.29</v>
      </c>
      <c r="M872" s="10">
        <f>(orders!E872*orders!L872)</f>
        <v>7.29</v>
      </c>
      <c r="N872" t="str">
        <f t="shared" si="26"/>
        <v>Excelsa</v>
      </c>
      <c r="O872" t="str">
        <f t="shared" si="27"/>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t="str">
        <f>_xlfn.XLOOKUP(C873,customers!$A$1:$A$1001,customers!$G$1:$G$1001,,0)</f>
        <v>United Kingdom</v>
      </c>
      <c r="I873" t="str">
        <f>IF(_xlfn.XLOOKUP(orders!D873,products!$A$1:$A$49,products!$B$1:$B$49,,0)=0,"",_xlfn.XLOOKUP(orders!D873,products!$A$1:$A$49,products!$B$1:$B$49,,0))</f>
        <v>Exc</v>
      </c>
      <c r="J873" t="str">
        <f>_xlfn.XLOOKUP(D873,products!$A$1:$A$49,products!$C$1:$C$49,,0)</f>
        <v>L</v>
      </c>
      <c r="K873" s="6">
        <f>_xlfn.XLOOKUP(orders!D873,products!$A$1:$A$49,products!$D$1:$D$49,0)</f>
        <v>1</v>
      </c>
      <c r="L873" s="8">
        <f>_xlfn.XLOOKUP(orders!D873,products!$A$1:$A$49,products!$E$1:$E$49,"",0)</f>
        <v>14.85</v>
      </c>
      <c r="M873" s="10">
        <f>(orders!E873*orders!L873)</f>
        <v>29.7</v>
      </c>
      <c r="N873" t="str">
        <f t="shared" si="26"/>
        <v>Excelsa</v>
      </c>
      <c r="O873" t="str">
        <f t="shared" si="27"/>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t="str">
        <f>_xlfn.XLOOKUP(C874,customers!$A$1:$A$1001,customers!$G$1:$G$1001,,0)</f>
        <v>United States</v>
      </c>
      <c r="I874" t="str">
        <f>IF(_xlfn.XLOOKUP(orders!D874,products!$A$1:$A$49,products!$B$1:$B$49,,0)=0,"",_xlfn.XLOOKUP(orders!D874,products!$A$1:$A$49,products!$B$1:$B$49,,0))</f>
        <v>Ara</v>
      </c>
      <c r="J874" t="str">
        <f>_xlfn.XLOOKUP(D874,products!$A$1:$A$49,products!$C$1:$C$49,,0)</f>
        <v>M</v>
      </c>
      <c r="K874" s="6">
        <f>_xlfn.XLOOKUP(orders!D874,products!$A$1:$A$49,products!$D$1:$D$49,0)</f>
        <v>1</v>
      </c>
      <c r="L874" s="8">
        <f>_xlfn.XLOOKUP(orders!D874,products!$A$1:$A$49,products!$E$1:$E$49,"",0)</f>
        <v>11.25</v>
      </c>
      <c r="M874" s="10">
        <f>(orders!E874*orders!L874)</f>
        <v>22.5</v>
      </c>
      <c r="N874" t="str">
        <f t="shared" si="26"/>
        <v>Arabica</v>
      </c>
      <c r="O874" t="str">
        <f t="shared" si="27"/>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t="str">
        <f>_xlfn.XLOOKUP(C875,customers!$A$1:$A$1001,customers!$G$1:$G$1001,,0)</f>
        <v>United States</v>
      </c>
      <c r="I875" t="str">
        <f>IF(_xlfn.XLOOKUP(orders!D875,products!$A$1:$A$49,products!$B$1:$B$49,,0)=0,"",_xlfn.XLOOKUP(orders!D875,products!$A$1:$A$49,products!$B$1:$B$49,,0))</f>
        <v>Rob</v>
      </c>
      <c r="J875" t="str">
        <f>_xlfn.XLOOKUP(D875,products!$A$1:$A$49,products!$C$1:$C$49,,0)</f>
        <v>M</v>
      </c>
      <c r="K875" s="6">
        <f>_xlfn.XLOOKUP(orders!D875,products!$A$1:$A$49,products!$D$1:$D$49,0)</f>
        <v>0.2</v>
      </c>
      <c r="L875" s="8">
        <f>_xlfn.XLOOKUP(orders!D875,products!$A$1:$A$49,products!$E$1:$E$49,"",0)</f>
        <v>2.9849999999999999</v>
      </c>
      <c r="M875" s="10">
        <f>(orders!E875*orders!L875)</f>
        <v>11.94</v>
      </c>
      <c r="N875" t="str">
        <f t="shared" si="26"/>
        <v>Robusta</v>
      </c>
      <c r="O875" t="str">
        <f t="shared" si="27"/>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t="str">
        <f>_xlfn.XLOOKUP(C876,customers!$A$1:$A$1001,customers!$G$1:$G$1001,,0)</f>
        <v>United States</v>
      </c>
      <c r="I876" t="str">
        <f>IF(_xlfn.XLOOKUP(orders!D876,products!$A$1:$A$49,products!$B$1:$B$49,,0)=0,"",_xlfn.XLOOKUP(orders!D876,products!$A$1:$A$49,products!$B$1:$B$49,,0))</f>
        <v>Ara</v>
      </c>
      <c r="J876" t="str">
        <f>_xlfn.XLOOKUP(D876,products!$A$1:$A$49,products!$C$1:$C$49,,0)</f>
        <v>L</v>
      </c>
      <c r="K876" s="6">
        <f>_xlfn.XLOOKUP(orders!D876,products!$A$1:$A$49,products!$D$1:$D$49,0)</f>
        <v>1</v>
      </c>
      <c r="L876" s="8">
        <f>_xlfn.XLOOKUP(orders!D876,products!$A$1:$A$49,products!$E$1:$E$49,"",0)</f>
        <v>12.95</v>
      </c>
      <c r="M876" s="10">
        <f>(orders!E876*orders!L876)</f>
        <v>25.9</v>
      </c>
      <c r="N876" t="str">
        <f t="shared" si="26"/>
        <v>Arabica</v>
      </c>
      <c r="O876" t="str">
        <f t="shared" si="27"/>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t="str">
        <f>_xlfn.XLOOKUP(C877,customers!$A$1:$A$1001,customers!$G$1:$G$1001,,0)</f>
        <v>Ireland</v>
      </c>
      <c r="I877" t="str">
        <f>IF(_xlfn.XLOOKUP(orders!D877,products!$A$1:$A$49,products!$B$1:$B$49,,0)=0,"",_xlfn.XLOOKUP(orders!D877,products!$A$1:$A$49,products!$B$1:$B$49,,0))</f>
        <v>Lib</v>
      </c>
      <c r="J877" t="str">
        <f>_xlfn.XLOOKUP(D877,products!$A$1:$A$49,products!$C$1:$C$49,,0)</f>
        <v>M</v>
      </c>
      <c r="K877" s="6">
        <f>_xlfn.XLOOKUP(orders!D877,products!$A$1:$A$49,products!$D$1:$D$49,0)</f>
        <v>0.5</v>
      </c>
      <c r="L877" s="8">
        <f>_xlfn.XLOOKUP(orders!D877,products!$A$1:$A$49,products!$E$1:$E$49,"",0)</f>
        <v>8.73</v>
      </c>
      <c r="M877" s="10">
        <f>(orders!E877*orders!L877)</f>
        <v>43.650000000000006</v>
      </c>
      <c r="N877" t="str">
        <f t="shared" si="26"/>
        <v>Liberca</v>
      </c>
      <c r="O877" t="str">
        <f t="shared" si="27"/>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t="str">
        <f>_xlfn.XLOOKUP(C878,customers!$A$1:$A$1001,customers!$G$1:$G$1001,,0)</f>
        <v>Ireland</v>
      </c>
      <c r="I878" t="str">
        <f>IF(_xlfn.XLOOKUP(orders!D878,products!$A$1:$A$49,products!$B$1:$B$49,,0)=0,"",_xlfn.XLOOKUP(orders!D878,products!$A$1:$A$49,products!$B$1:$B$49,,0))</f>
        <v>Ara</v>
      </c>
      <c r="J878" t="str">
        <f>_xlfn.XLOOKUP(D878,products!$A$1:$A$49,products!$C$1:$C$49,,0)</f>
        <v>L</v>
      </c>
      <c r="K878" s="6">
        <f>_xlfn.XLOOKUP(orders!D878,products!$A$1:$A$49,products!$D$1:$D$49,0)</f>
        <v>0.5</v>
      </c>
      <c r="L878" s="8">
        <f>_xlfn.XLOOKUP(orders!D878,products!$A$1:$A$49,products!$E$1:$E$49,"",0)</f>
        <v>7.77</v>
      </c>
      <c r="M878" s="10">
        <f>(orders!E878*orders!L878)</f>
        <v>46.62</v>
      </c>
      <c r="N878" t="str">
        <f t="shared" si="26"/>
        <v>Arabica</v>
      </c>
      <c r="O878" t="str">
        <f t="shared" si="27"/>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t="str">
        <f>_xlfn.XLOOKUP(C879,customers!$A$1:$A$1001,customers!$G$1:$G$1001,,0)</f>
        <v>United States</v>
      </c>
      <c r="I879" t="str">
        <f>IF(_xlfn.XLOOKUP(orders!D879,products!$A$1:$A$49,products!$B$1:$B$49,,0)=0,"",_xlfn.XLOOKUP(orders!D879,products!$A$1:$A$49,products!$B$1:$B$49,,0))</f>
        <v>Lib</v>
      </c>
      <c r="J879" t="str">
        <f>_xlfn.XLOOKUP(D879,products!$A$1:$A$49,products!$C$1:$C$49,,0)</f>
        <v>L</v>
      </c>
      <c r="K879" s="6">
        <f>_xlfn.XLOOKUP(orders!D879,products!$A$1:$A$49,products!$D$1:$D$49,0)</f>
        <v>0.5</v>
      </c>
      <c r="L879" s="8">
        <f>_xlfn.XLOOKUP(orders!D879,products!$A$1:$A$49,products!$E$1:$E$49,"",0)</f>
        <v>9.51</v>
      </c>
      <c r="M879" s="10">
        <f>(orders!E879*orders!L879)</f>
        <v>28.53</v>
      </c>
      <c r="N879" t="str">
        <f t="shared" si="26"/>
        <v>Liberca</v>
      </c>
      <c r="O879" t="str">
        <f t="shared" si="27"/>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t="str">
        <f>_xlfn.XLOOKUP(C880,customers!$A$1:$A$1001,customers!$G$1:$G$1001,,0)</f>
        <v>United States</v>
      </c>
      <c r="I880" t="str">
        <f>IF(_xlfn.XLOOKUP(orders!D880,products!$A$1:$A$49,products!$B$1:$B$49,,0)=0,"",_xlfn.XLOOKUP(orders!D880,products!$A$1:$A$49,products!$B$1:$B$49,,0))</f>
        <v>Rob</v>
      </c>
      <c r="J880" t="str">
        <f>_xlfn.XLOOKUP(D880,products!$A$1:$A$49,products!$C$1:$C$49,,0)</f>
        <v>L</v>
      </c>
      <c r="K880" s="6">
        <f>_xlfn.XLOOKUP(orders!D880,products!$A$1:$A$49,products!$D$1:$D$49,0)</f>
        <v>2.5</v>
      </c>
      <c r="L880" s="8">
        <f>_xlfn.XLOOKUP(orders!D880,products!$A$1:$A$49,products!$E$1:$E$49,"",0)</f>
        <v>27.484999999999996</v>
      </c>
      <c r="M880" s="10">
        <f>(orders!E880*orders!L880)</f>
        <v>27.484999999999996</v>
      </c>
      <c r="N880" t="str">
        <f t="shared" si="26"/>
        <v>Robusta</v>
      </c>
      <c r="O880" t="str">
        <f t="shared" si="27"/>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t="str">
        <f>_xlfn.XLOOKUP(C881,customers!$A$1:$A$1001,customers!$G$1:$G$1001,,0)</f>
        <v>United States</v>
      </c>
      <c r="I881" t="str">
        <f>IF(_xlfn.XLOOKUP(orders!D881,products!$A$1:$A$49,products!$B$1:$B$49,,0)=0,"",_xlfn.XLOOKUP(orders!D881,products!$A$1:$A$49,products!$B$1:$B$49,,0))</f>
        <v>Exc</v>
      </c>
      <c r="J881" t="str">
        <f>_xlfn.XLOOKUP(D881,products!$A$1:$A$49,products!$C$1:$C$49,,0)</f>
        <v>D</v>
      </c>
      <c r="K881" s="6">
        <f>_xlfn.XLOOKUP(orders!D881,products!$A$1:$A$49,products!$D$1:$D$49,0)</f>
        <v>0.2</v>
      </c>
      <c r="L881" s="8">
        <f>_xlfn.XLOOKUP(orders!D881,products!$A$1:$A$49,products!$E$1:$E$49,"",0)</f>
        <v>3.645</v>
      </c>
      <c r="M881" s="10">
        <f>(orders!E881*orders!L881)</f>
        <v>10.935</v>
      </c>
      <c r="N881" t="str">
        <f t="shared" si="26"/>
        <v>Excelsa</v>
      </c>
      <c r="O881" t="str">
        <f t="shared" si="27"/>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t="str">
        <f>_xlfn.XLOOKUP(C882,customers!$A$1:$A$1001,customers!$G$1:$G$1001,,0)</f>
        <v>United States</v>
      </c>
      <c r="I882" t="str">
        <f>IF(_xlfn.XLOOKUP(orders!D882,products!$A$1:$A$49,products!$B$1:$B$49,,0)=0,"",_xlfn.XLOOKUP(orders!D882,products!$A$1:$A$49,products!$B$1:$B$49,,0))</f>
        <v>Rob</v>
      </c>
      <c r="J882" t="str">
        <f>_xlfn.XLOOKUP(D882,products!$A$1:$A$49,products!$C$1:$C$49,,0)</f>
        <v>L</v>
      </c>
      <c r="K882" s="6">
        <f>_xlfn.XLOOKUP(orders!D882,products!$A$1:$A$49,products!$D$1:$D$49,0)</f>
        <v>0.2</v>
      </c>
      <c r="L882" s="8">
        <f>_xlfn.XLOOKUP(orders!D882,products!$A$1:$A$49,products!$E$1:$E$49,"",0)</f>
        <v>3.5849999999999995</v>
      </c>
      <c r="M882" s="10">
        <f>(orders!E882*orders!L882)</f>
        <v>7.169999999999999</v>
      </c>
      <c r="N882" t="str">
        <f t="shared" si="26"/>
        <v>Robusta</v>
      </c>
      <c r="O882" t="str">
        <f t="shared" si="27"/>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t="str">
        <f>_xlfn.XLOOKUP(C883,customers!$A$1:$A$1001,customers!$G$1:$G$1001,,0)</f>
        <v>United States</v>
      </c>
      <c r="I883" t="str">
        <f>IF(_xlfn.XLOOKUP(orders!D883,products!$A$1:$A$49,products!$B$1:$B$49,,0)=0,"",_xlfn.XLOOKUP(orders!D883,products!$A$1:$A$49,products!$B$1:$B$49,,0))</f>
        <v>Ara</v>
      </c>
      <c r="J883" t="str">
        <f>_xlfn.XLOOKUP(D883,products!$A$1:$A$49,products!$C$1:$C$49,,0)</f>
        <v>L</v>
      </c>
      <c r="K883" s="6">
        <f>_xlfn.XLOOKUP(orders!D883,products!$A$1:$A$49,products!$D$1:$D$49,0)</f>
        <v>0.2</v>
      </c>
      <c r="L883" s="8">
        <f>_xlfn.XLOOKUP(orders!D883,products!$A$1:$A$49,products!$E$1:$E$49,"",0)</f>
        <v>3.8849999999999998</v>
      </c>
      <c r="M883" s="10">
        <f>(orders!E883*orders!L883)</f>
        <v>23.31</v>
      </c>
      <c r="N883" t="str">
        <f t="shared" si="26"/>
        <v>Arabica</v>
      </c>
      <c r="O883" t="str">
        <f t="shared" si="27"/>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t="str">
        <f>_xlfn.XLOOKUP(C884,customers!$A$1:$A$1001,customers!$G$1:$G$1001,,0)</f>
        <v>United States</v>
      </c>
      <c r="I884" t="str">
        <f>IF(_xlfn.XLOOKUP(orders!D884,products!$A$1:$A$49,products!$B$1:$B$49,,0)=0,"",_xlfn.XLOOKUP(orders!D884,products!$A$1:$A$49,products!$B$1:$B$49,,0))</f>
        <v>Ara</v>
      </c>
      <c r="J884" t="str">
        <f>_xlfn.XLOOKUP(D884,products!$A$1:$A$49,products!$C$1:$C$49,,0)</f>
        <v>D</v>
      </c>
      <c r="K884" s="6">
        <f>_xlfn.XLOOKUP(orders!D884,products!$A$1:$A$49,products!$D$1:$D$49,0)</f>
        <v>2.5</v>
      </c>
      <c r="L884" s="8">
        <f>_xlfn.XLOOKUP(orders!D884,products!$A$1:$A$49,products!$E$1:$E$49,"",0)</f>
        <v>22.884999999999998</v>
      </c>
      <c r="M884" s="10">
        <f>(orders!E884*orders!L884)</f>
        <v>114.42499999999998</v>
      </c>
      <c r="N884" t="str">
        <f t="shared" si="26"/>
        <v>Arabica</v>
      </c>
      <c r="O884" t="str">
        <f t="shared" si="27"/>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t="str">
        <f>_xlfn.XLOOKUP(C885,customers!$A$1:$A$1001,customers!$G$1:$G$1001,,0)</f>
        <v>United States</v>
      </c>
      <c r="I885" t="str">
        <f>IF(_xlfn.XLOOKUP(orders!D885,products!$A$1:$A$49,products!$B$1:$B$49,,0)=0,"",_xlfn.XLOOKUP(orders!D885,products!$A$1:$A$49,products!$B$1:$B$49,,0))</f>
        <v>Ara</v>
      </c>
      <c r="J885" t="str">
        <f>_xlfn.XLOOKUP(D885,products!$A$1:$A$49,products!$C$1:$C$49,,0)</f>
        <v>M</v>
      </c>
      <c r="K885" s="6">
        <f>_xlfn.XLOOKUP(orders!D885,products!$A$1:$A$49,products!$D$1:$D$49,0)</f>
        <v>2.5</v>
      </c>
      <c r="L885" s="8">
        <f>_xlfn.XLOOKUP(orders!D885,products!$A$1:$A$49,products!$E$1:$E$49,"",0)</f>
        <v>25.874999999999996</v>
      </c>
      <c r="M885" s="10">
        <f>(orders!E885*orders!L885)</f>
        <v>77.624999999999986</v>
      </c>
      <c r="N885" t="str">
        <f t="shared" si="26"/>
        <v>Arabica</v>
      </c>
      <c r="O885" t="str">
        <f t="shared" si="27"/>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t="str">
        <f>_xlfn.XLOOKUP(C886,customers!$A$1:$A$1001,customers!$G$1:$G$1001,,0)</f>
        <v>United States</v>
      </c>
      <c r="I886" t="str">
        <f>IF(_xlfn.XLOOKUP(orders!D886,products!$A$1:$A$49,products!$B$1:$B$49,,0)=0,"",_xlfn.XLOOKUP(orders!D886,products!$A$1:$A$49,products!$B$1:$B$49,,0))</f>
        <v>Rob</v>
      </c>
      <c r="J886" t="str">
        <f>_xlfn.XLOOKUP(D886,products!$A$1:$A$49,products!$C$1:$C$49,,0)</f>
        <v>D</v>
      </c>
      <c r="K886" s="6">
        <f>_xlfn.XLOOKUP(orders!D886,products!$A$1:$A$49,products!$D$1:$D$49,0)</f>
        <v>0.5</v>
      </c>
      <c r="L886" s="8">
        <f>_xlfn.XLOOKUP(orders!D886,products!$A$1:$A$49,products!$E$1:$E$49,"",0)</f>
        <v>5.3699999999999992</v>
      </c>
      <c r="M886" s="10">
        <f>(orders!E886*orders!L886)</f>
        <v>5.3699999999999992</v>
      </c>
      <c r="N886" t="str">
        <f t="shared" si="26"/>
        <v>Robusta</v>
      </c>
      <c r="O886" t="str">
        <f t="shared" si="27"/>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t="str">
        <f>_xlfn.XLOOKUP(C887,customers!$A$1:$A$1001,customers!$G$1:$G$1001,,0)</f>
        <v>Ireland</v>
      </c>
      <c r="I887" t="str">
        <f>IF(_xlfn.XLOOKUP(orders!D887,products!$A$1:$A$49,products!$B$1:$B$49,,0)=0,"",_xlfn.XLOOKUP(orders!D887,products!$A$1:$A$49,products!$B$1:$B$49,,0))</f>
        <v>Rob</v>
      </c>
      <c r="J887" t="str">
        <f>_xlfn.XLOOKUP(D887,products!$A$1:$A$49,products!$C$1:$C$49,,0)</f>
        <v>D</v>
      </c>
      <c r="K887" s="6">
        <f>_xlfn.XLOOKUP(orders!D887,products!$A$1:$A$49,products!$D$1:$D$49,0)</f>
        <v>2.5</v>
      </c>
      <c r="L887" s="8">
        <f>_xlfn.XLOOKUP(orders!D887,products!$A$1:$A$49,products!$E$1:$E$49,"",0)</f>
        <v>20.584999999999997</v>
      </c>
      <c r="M887" s="10">
        <f>(orders!E887*orders!L887)</f>
        <v>123.50999999999999</v>
      </c>
      <c r="N887" t="str">
        <f t="shared" si="26"/>
        <v>Robusta</v>
      </c>
      <c r="O887" t="str">
        <f t="shared" si="27"/>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t="str">
        <f>_xlfn.XLOOKUP(C888,customers!$A$1:$A$1001,customers!$G$1:$G$1001,,0)</f>
        <v>United States</v>
      </c>
      <c r="I888" t="str">
        <f>IF(_xlfn.XLOOKUP(orders!D888,products!$A$1:$A$49,products!$B$1:$B$49,,0)=0,"",_xlfn.XLOOKUP(orders!D888,products!$A$1:$A$49,products!$B$1:$B$49,,0))</f>
        <v>Lib</v>
      </c>
      <c r="J888" t="str">
        <f>_xlfn.XLOOKUP(D888,products!$A$1:$A$49,products!$C$1:$C$49,,0)</f>
        <v>M</v>
      </c>
      <c r="K888" s="6">
        <f>_xlfn.XLOOKUP(orders!D888,products!$A$1:$A$49,products!$D$1:$D$49,0)</f>
        <v>0.5</v>
      </c>
      <c r="L888" s="8">
        <f>_xlfn.XLOOKUP(orders!D888,products!$A$1:$A$49,products!$E$1:$E$49,"",0)</f>
        <v>8.73</v>
      </c>
      <c r="M888" s="10">
        <f>(orders!E888*orders!L888)</f>
        <v>17.46</v>
      </c>
      <c r="N888" t="str">
        <f t="shared" si="26"/>
        <v>Liberca</v>
      </c>
      <c r="O888" t="str">
        <f t="shared" si="27"/>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t="str">
        <f>_xlfn.XLOOKUP(C889,customers!$A$1:$A$1001,customers!$G$1:$G$1001,,0)</f>
        <v>United States</v>
      </c>
      <c r="I889" t="str">
        <f>IF(_xlfn.XLOOKUP(orders!D889,products!$A$1:$A$49,products!$B$1:$B$49,,0)=0,"",_xlfn.XLOOKUP(orders!D889,products!$A$1:$A$49,products!$B$1:$B$49,,0))</f>
        <v>Exc</v>
      </c>
      <c r="J889" t="str">
        <f>_xlfn.XLOOKUP(D889,products!$A$1:$A$49,products!$C$1:$C$49,,0)</f>
        <v>L</v>
      </c>
      <c r="K889" s="6">
        <f>_xlfn.XLOOKUP(orders!D889,products!$A$1:$A$49,products!$D$1:$D$49,0)</f>
        <v>0.2</v>
      </c>
      <c r="L889" s="8">
        <f>_xlfn.XLOOKUP(orders!D889,products!$A$1:$A$49,products!$E$1:$E$49,"",0)</f>
        <v>4.4550000000000001</v>
      </c>
      <c r="M889" s="10">
        <f>(orders!E889*orders!L889)</f>
        <v>13.365</v>
      </c>
      <c r="N889" t="str">
        <f t="shared" si="26"/>
        <v>Excelsa</v>
      </c>
      <c r="O889" t="str">
        <f t="shared" si="27"/>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t="str">
        <f>_xlfn.XLOOKUP(C890,customers!$A$1:$A$1001,customers!$G$1:$G$1001,,0)</f>
        <v>United States</v>
      </c>
      <c r="I890" t="str">
        <f>IF(_xlfn.XLOOKUP(orders!D890,products!$A$1:$A$49,products!$B$1:$B$49,,0)=0,"",_xlfn.XLOOKUP(orders!D890,products!$A$1:$A$49,products!$B$1:$B$49,,0))</f>
        <v>Ara</v>
      </c>
      <c r="J890" t="str">
        <f>_xlfn.XLOOKUP(D890,products!$A$1:$A$49,products!$C$1:$C$49,,0)</f>
        <v>L</v>
      </c>
      <c r="K890" s="6">
        <f>_xlfn.XLOOKUP(orders!D890,products!$A$1:$A$49,products!$D$1:$D$49,0)</f>
        <v>0.2</v>
      </c>
      <c r="L890" s="8">
        <f>_xlfn.XLOOKUP(orders!D890,products!$A$1:$A$49,products!$E$1:$E$49,"",0)</f>
        <v>3.8849999999999998</v>
      </c>
      <c r="M890" s="10">
        <f>(orders!E890*orders!L890)</f>
        <v>7.77</v>
      </c>
      <c r="N890" t="str">
        <f t="shared" si="26"/>
        <v>Arabica</v>
      </c>
      <c r="O890" t="str">
        <f t="shared" si="27"/>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t="str">
        <f>_xlfn.XLOOKUP(C891,customers!$A$1:$A$1001,customers!$G$1:$G$1001,,0)</f>
        <v>United States</v>
      </c>
      <c r="I891" t="str">
        <f>IF(_xlfn.XLOOKUP(orders!D891,products!$A$1:$A$49,products!$B$1:$B$49,,0)=0,"",_xlfn.XLOOKUP(orders!D891,products!$A$1:$A$49,products!$B$1:$B$49,,0))</f>
        <v>Rob</v>
      </c>
      <c r="J891" t="str">
        <f>_xlfn.XLOOKUP(D891,products!$A$1:$A$49,products!$C$1:$C$49,,0)</f>
        <v>D</v>
      </c>
      <c r="K891" s="6">
        <f>_xlfn.XLOOKUP(orders!D891,products!$A$1:$A$49,products!$D$1:$D$49,0)</f>
        <v>0.2</v>
      </c>
      <c r="L891" s="8">
        <f>_xlfn.XLOOKUP(orders!D891,products!$A$1:$A$49,products!$E$1:$E$49,"",0)</f>
        <v>2.6849999999999996</v>
      </c>
      <c r="M891" s="10">
        <f>(orders!E891*orders!L891)</f>
        <v>2.6849999999999996</v>
      </c>
      <c r="N891" t="str">
        <f t="shared" si="26"/>
        <v>Robusta</v>
      </c>
      <c r="O891" t="str">
        <f t="shared" si="27"/>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t="str">
        <f>_xlfn.XLOOKUP(C892,customers!$A$1:$A$1001,customers!$G$1:$G$1001,,0)</f>
        <v>United States</v>
      </c>
      <c r="I892" t="str">
        <f>IF(_xlfn.XLOOKUP(orders!D892,products!$A$1:$A$49,products!$B$1:$B$49,,0)=0,"",_xlfn.XLOOKUP(orders!D892,products!$A$1:$A$49,products!$B$1:$B$49,,0))</f>
        <v>Rob</v>
      </c>
      <c r="J892" t="str">
        <f>_xlfn.XLOOKUP(D892,products!$A$1:$A$49,products!$C$1:$C$49,,0)</f>
        <v>D</v>
      </c>
      <c r="K892" s="6">
        <f>_xlfn.XLOOKUP(orders!D892,products!$A$1:$A$49,products!$D$1:$D$49,0)</f>
        <v>2.5</v>
      </c>
      <c r="L892" s="8">
        <f>_xlfn.XLOOKUP(orders!D892,products!$A$1:$A$49,products!$E$1:$E$49,"",0)</f>
        <v>20.584999999999997</v>
      </c>
      <c r="M892" s="10">
        <f>(orders!E892*orders!L892)</f>
        <v>20.584999999999997</v>
      </c>
      <c r="N892" t="str">
        <f t="shared" si="26"/>
        <v>Robusta</v>
      </c>
      <c r="O892" t="str">
        <f t="shared" si="27"/>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t="str">
        <f>_xlfn.XLOOKUP(C893,customers!$A$1:$A$1001,customers!$G$1:$G$1001,,0)</f>
        <v>United States</v>
      </c>
      <c r="I893" t="str">
        <f>IF(_xlfn.XLOOKUP(orders!D893,products!$A$1:$A$49,products!$B$1:$B$49,,0)=0,"",_xlfn.XLOOKUP(orders!D893,products!$A$1:$A$49,products!$B$1:$B$49,,0))</f>
        <v>Ara</v>
      </c>
      <c r="J893" t="str">
        <f>_xlfn.XLOOKUP(D893,products!$A$1:$A$49,products!$C$1:$C$49,,0)</f>
        <v>D</v>
      </c>
      <c r="K893" s="6">
        <f>_xlfn.XLOOKUP(orders!D893,products!$A$1:$A$49,products!$D$1:$D$49,0)</f>
        <v>2.5</v>
      </c>
      <c r="L893" s="8">
        <f>_xlfn.XLOOKUP(orders!D893,products!$A$1:$A$49,products!$E$1:$E$49,"",0)</f>
        <v>22.884999999999998</v>
      </c>
      <c r="M893" s="10">
        <f>(orders!E893*orders!L893)</f>
        <v>114.42499999999998</v>
      </c>
      <c r="N893" t="str">
        <f t="shared" si="26"/>
        <v>Arabica</v>
      </c>
      <c r="O893" t="str">
        <f t="shared" si="27"/>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t="str">
        <f>_xlfn.XLOOKUP(C894,customers!$A$1:$A$1001,customers!$G$1:$G$1001,,0)</f>
        <v>United Kingdom</v>
      </c>
      <c r="I894" t="str">
        <f>IF(_xlfn.XLOOKUP(orders!D894,products!$A$1:$A$49,products!$B$1:$B$49,,0)=0,"",_xlfn.XLOOKUP(orders!D894,products!$A$1:$A$49,products!$B$1:$B$49,,0))</f>
        <v>Exc</v>
      </c>
      <c r="J894" t="str">
        <f>_xlfn.XLOOKUP(D894,products!$A$1:$A$49,products!$C$1:$C$49,,0)</f>
        <v>M</v>
      </c>
      <c r="K894" s="6">
        <f>_xlfn.XLOOKUP(orders!D894,products!$A$1:$A$49,products!$D$1:$D$49,0)</f>
        <v>0.2</v>
      </c>
      <c r="L894" s="8">
        <f>_xlfn.XLOOKUP(orders!D894,products!$A$1:$A$49,products!$E$1:$E$49,"",0)</f>
        <v>4.125</v>
      </c>
      <c r="M894" s="10">
        <f>(orders!E894*orders!L894)</f>
        <v>20.625</v>
      </c>
      <c r="N894" t="str">
        <f t="shared" si="26"/>
        <v>Excelsa</v>
      </c>
      <c r="O894" t="str">
        <f t="shared" si="27"/>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t="str">
        <f>_xlfn.XLOOKUP(C895,customers!$A$1:$A$1001,customers!$G$1:$G$1001,,0)</f>
        <v>United States</v>
      </c>
      <c r="I895" t="str">
        <f>IF(_xlfn.XLOOKUP(orders!D895,products!$A$1:$A$49,products!$B$1:$B$49,,0)=0,"",_xlfn.XLOOKUP(orders!D895,products!$A$1:$A$49,products!$B$1:$B$49,,0))</f>
        <v>Lib</v>
      </c>
      <c r="J895" t="str">
        <f>_xlfn.XLOOKUP(D895,products!$A$1:$A$49,products!$C$1:$C$49,,0)</f>
        <v>L</v>
      </c>
      <c r="K895" s="6">
        <f>_xlfn.XLOOKUP(orders!D895,products!$A$1:$A$49,products!$D$1:$D$49,0)</f>
        <v>0.5</v>
      </c>
      <c r="L895" s="8">
        <f>_xlfn.XLOOKUP(orders!D895,products!$A$1:$A$49,products!$E$1:$E$49,"",0)</f>
        <v>9.51</v>
      </c>
      <c r="M895" s="10">
        <f>(orders!E895*orders!L895)</f>
        <v>57.06</v>
      </c>
      <c r="N895" t="str">
        <f t="shared" si="26"/>
        <v>Liberca</v>
      </c>
      <c r="O895" t="str">
        <f t="shared" si="27"/>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t="str">
        <f>_xlfn.XLOOKUP(C896,customers!$A$1:$A$1001,customers!$G$1:$G$1001,,0)</f>
        <v>Ireland</v>
      </c>
      <c r="I896" t="str">
        <f>IF(_xlfn.XLOOKUP(orders!D896,products!$A$1:$A$49,products!$B$1:$B$49,,0)=0,"",_xlfn.XLOOKUP(orders!D896,products!$A$1:$A$49,products!$B$1:$B$49,,0))</f>
        <v>Rob</v>
      </c>
      <c r="J896" t="str">
        <f>_xlfn.XLOOKUP(D896,products!$A$1:$A$49,products!$C$1:$C$49,,0)</f>
        <v>D</v>
      </c>
      <c r="K896" s="6">
        <f>_xlfn.XLOOKUP(orders!D896,products!$A$1:$A$49,products!$D$1:$D$49,0)</f>
        <v>2.5</v>
      </c>
      <c r="L896" s="8">
        <f>_xlfn.XLOOKUP(orders!D896,products!$A$1:$A$49,products!$E$1:$E$49,"",0)</f>
        <v>20.584999999999997</v>
      </c>
      <c r="M896" s="10">
        <f>(orders!E896*orders!L896)</f>
        <v>82.339999999999989</v>
      </c>
      <c r="N896" t="str">
        <f t="shared" si="26"/>
        <v>Robusta</v>
      </c>
      <c r="O896" t="str">
        <f t="shared" si="27"/>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t="str">
        <f>_xlfn.XLOOKUP(C897,customers!$A$1:$A$1001,customers!$G$1:$G$1001,,0)</f>
        <v>United States</v>
      </c>
      <c r="I897" t="str">
        <f>IF(_xlfn.XLOOKUP(orders!D897,products!$A$1:$A$49,products!$B$1:$B$49,,0)=0,"",_xlfn.XLOOKUP(orders!D897,products!$A$1:$A$49,products!$B$1:$B$49,,0))</f>
        <v>Exc</v>
      </c>
      <c r="J897" t="str">
        <f>_xlfn.XLOOKUP(D897,products!$A$1:$A$49,products!$C$1:$C$49,,0)</f>
        <v>M</v>
      </c>
      <c r="K897" s="6">
        <f>_xlfn.XLOOKUP(orders!D897,products!$A$1:$A$49,products!$D$1:$D$49,0)</f>
        <v>2.5</v>
      </c>
      <c r="L897" s="8">
        <f>_xlfn.XLOOKUP(orders!D897,products!$A$1:$A$49,products!$E$1:$E$49,"",0)</f>
        <v>31.624999999999996</v>
      </c>
      <c r="M897" s="10">
        <f>(orders!E897*orders!L897)</f>
        <v>158.12499999999997</v>
      </c>
      <c r="N897" t="str">
        <f t="shared" si="26"/>
        <v>Excelsa</v>
      </c>
      <c r="O897" t="str">
        <f t="shared" si="27"/>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t="str">
        <f>_xlfn.XLOOKUP(C898,customers!$A$1:$A$1001,customers!$G$1:$G$1001,,0)</f>
        <v>United States</v>
      </c>
      <c r="I898" t="str">
        <f>IF(_xlfn.XLOOKUP(orders!D898,products!$A$1:$A$49,products!$B$1:$B$49,,0)=0,"",_xlfn.XLOOKUP(orders!D898,products!$A$1:$A$49,products!$B$1:$B$49,,0))</f>
        <v>Rob</v>
      </c>
      <c r="J898" t="str">
        <f>_xlfn.XLOOKUP(D898,products!$A$1:$A$49,products!$C$1:$C$49,,0)</f>
        <v>D</v>
      </c>
      <c r="K898" s="6">
        <f>_xlfn.XLOOKUP(orders!D898,products!$A$1:$A$49,products!$D$1:$D$49,0)</f>
        <v>0.5</v>
      </c>
      <c r="L898" s="8">
        <f>_xlfn.XLOOKUP(orders!D898,products!$A$1:$A$49,products!$E$1:$E$49,"",0)</f>
        <v>5.3699999999999992</v>
      </c>
      <c r="M898" s="10">
        <f>(orders!E898*orders!L898)</f>
        <v>32.22</v>
      </c>
      <c r="N898" t="str">
        <f t="shared" si="26"/>
        <v>Robusta</v>
      </c>
      <c r="O898" t="str">
        <f t="shared" si="27"/>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t="str">
        <f>_xlfn.XLOOKUP(C899,customers!$A$1:$A$1001,customers!$G$1:$G$1001,,0)</f>
        <v>United Kingdom</v>
      </c>
      <c r="I899" t="str">
        <f>IF(_xlfn.XLOOKUP(orders!D899,products!$A$1:$A$49,products!$B$1:$B$49,,0)=0,"",_xlfn.XLOOKUP(orders!D899,products!$A$1:$A$49,products!$B$1:$B$49,,0))</f>
        <v>Exc</v>
      </c>
      <c r="J899" t="str">
        <f>_xlfn.XLOOKUP(D899,products!$A$1:$A$49,products!$C$1:$C$49,,0)</f>
        <v>D</v>
      </c>
      <c r="K899" s="6">
        <f>_xlfn.XLOOKUP(orders!D899,products!$A$1:$A$49,products!$D$1:$D$49,0)</f>
        <v>1</v>
      </c>
      <c r="L899" s="8">
        <f>_xlfn.XLOOKUP(orders!D899,products!$A$1:$A$49,products!$E$1:$E$49,"",0)</f>
        <v>12.15</v>
      </c>
      <c r="M899" s="10">
        <f>(orders!E899*orders!L899)</f>
        <v>24.3</v>
      </c>
      <c r="N899" t="str">
        <f t="shared" ref="N899:N962" si="28">IF(I899="Rob","Robusta",IF(I899="Exc","Excelsa",IF(I899="Ara","Arabica",IF(I899="Lib","Liberca",""))))</f>
        <v>Excelsa</v>
      </c>
      <c r="O899" t="str">
        <f t="shared" ref="O899:O962" si="29">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t="str">
        <f>_xlfn.XLOOKUP(C900,customers!$A$1:$A$1001,customers!$G$1:$G$1001,,0)</f>
        <v>United States</v>
      </c>
      <c r="I900" t="str">
        <f>IF(_xlfn.XLOOKUP(orders!D900,products!$A$1:$A$49,products!$B$1:$B$49,,0)=0,"",_xlfn.XLOOKUP(orders!D900,products!$A$1:$A$49,products!$B$1:$B$49,,0))</f>
        <v>Rob</v>
      </c>
      <c r="J900" t="str">
        <f>_xlfn.XLOOKUP(D900,products!$A$1:$A$49,products!$C$1:$C$49,,0)</f>
        <v>L</v>
      </c>
      <c r="K900" s="6">
        <f>_xlfn.XLOOKUP(orders!D900,products!$A$1:$A$49,products!$D$1:$D$49,0)</f>
        <v>0.5</v>
      </c>
      <c r="L900" s="8">
        <f>_xlfn.XLOOKUP(orders!D900,products!$A$1:$A$49,products!$E$1:$E$49,"",0)</f>
        <v>7.169999999999999</v>
      </c>
      <c r="M900" s="10">
        <f>(orders!E900*orders!L900)</f>
        <v>35.849999999999994</v>
      </c>
      <c r="N900" t="str">
        <f t="shared" si="28"/>
        <v>Robusta</v>
      </c>
      <c r="O900" t="str">
        <f t="shared" si="29"/>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t="str">
        <f>_xlfn.XLOOKUP(C901,customers!$A$1:$A$1001,customers!$G$1:$G$1001,,0)</f>
        <v>United States</v>
      </c>
      <c r="I901" t="str">
        <f>IF(_xlfn.XLOOKUP(orders!D901,products!$A$1:$A$49,products!$B$1:$B$49,,0)=0,"",_xlfn.XLOOKUP(orders!D901,products!$A$1:$A$49,products!$B$1:$B$49,,0))</f>
        <v>Lib</v>
      </c>
      <c r="J901" t="str">
        <f>_xlfn.XLOOKUP(D901,products!$A$1:$A$49,products!$C$1:$C$49,,0)</f>
        <v>M</v>
      </c>
      <c r="K901" s="6">
        <f>_xlfn.XLOOKUP(orders!D901,products!$A$1:$A$49,products!$D$1:$D$49,0)</f>
        <v>1</v>
      </c>
      <c r="L901" s="8">
        <f>_xlfn.XLOOKUP(orders!D901,products!$A$1:$A$49,products!$E$1:$E$49,"",0)</f>
        <v>14.55</v>
      </c>
      <c r="M901" s="10">
        <f>(orders!E901*orders!L901)</f>
        <v>72.75</v>
      </c>
      <c r="N901" t="str">
        <f t="shared" si="28"/>
        <v>Liberca</v>
      </c>
      <c r="O901" t="str">
        <f t="shared" si="29"/>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t="str">
        <f>_xlfn.XLOOKUP(C902,customers!$A$1:$A$1001,customers!$G$1:$G$1001,,0)</f>
        <v>Ireland</v>
      </c>
      <c r="I902" t="str">
        <f>IF(_xlfn.XLOOKUP(orders!D902,products!$A$1:$A$49,products!$B$1:$B$49,,0)=0,"",_xlfn.XLOOKUP(orders!D902,products!$A$1:$A$49,products!$B$1:$B$49,,0))</f>
        <v>Lib</v>
      </c>
      <c r="J902" t="str">
        <f>_xlfn.XLOOKUP(D902,products!$A$1:$A$49,products!$C$1:$C$49,,0)</f>
        <v>L</v>
      </c>
      <c r="K902" s="6">
        <f>_xlfn.XLOOKUP(orders!D902,products!$A$1:$A$49,products!$D$1:$D$49,0)</f>
        <v>1</v>
      </c>
      <c r="L902" s="8">
        <f>_xlfn.XLOOKUP(orders!D902,products!$A$1:$A$49,products!$E$1:$E$49,"",0)</f>
        <v>15.85</v>
      </c>
      <c r="M902" s="10">
        <f>(orders!E902*orders!L902)</f>
        <v>47.55</v>
      </c>
      <c r="N902" t="str">
        <f t="shared" si="28"/>
        <v>Liberca</v>
      </c>
      <c r="O902" t="str">
        <f t="shared" si="29"/>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t="str">
        <f>_xlfn.XLOOKUP(C903,customers!$A$1:$A$1001,customers!$G$1:$G$1001,,0)</f>
        <v>United States</v>
      </c>
      <c r="I903" t="str">
        <f>IF(_xlfn.XLOOKUP(orders!D903,products!$A$1:$A$49,products!$B$1:$B$49,,0)=0,"",_xlfn.XLOOKUP(orders!D903,products!$A$1:$A$49,products!$B$1:$B$49,,0))</f>
        <v>Rob</v>
      </c>
      <c r="J903" t="str">
        <f>_xlfn.XLOOKUP(D903,products!$A$1:$A$49,products!$C$1:$C$49,,0)</f>
        <v>L</v>
      </c>
      <c r="K903" s="6">
        <f>_xlfn.XLOOKUP(orders!D903,products!$A$1:$A$49,products!$D$1:$D$49,0)</f>
        <v>0.2</v>
      </c>
      <c r="L903" s="8">
        <f>_xlfn.XLOOKUP(orders!D903,products!$A$1:$A$49,products!$E$1:$E$49,"",0)</f>
        <v>3.5849999999999995</v>
      </c>
      <c r="M903" s="10">
        <f>(orders!E903*orders!L903)</f>
        <v>3.5849999999999995</v>
      </c>
      <c r="N903" t="str">
        <f t="shared" si="28"/>
        <v>Robusta</v>
      </c>
      <c r="O903" t="str">
        <f t="shared" si="29"/>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t="str">
        <f>_xlfn.XLOOKUP(C904,customers!$A$1:$A$1001,customers!$G$1:$G$1001,,0)</f>
        <v>United States</v>
      </c>
      <c r="I904" t="str">
        <f>IF(_xlfn.XLOOKUP(orders!D904,products!$A$1:$A$49,products!$B$1:$B$49,,0)=0,"",_xlfn.XLOOKUP(orders!D904,products!$A$1:$A$49,products!$B$1:$B$49,,0))</f>
        <v>Exc</v>
      </c>
      <c r="J904" t="str">
        <f>_xlfn.XLOOKUP(D904,products!$A$1:$A$49,products!$C$1:$C$49,,0)</f>
        <v>M</v>
      </c>
      <c r="K904" s="6">
        <f>_xlfn.XLOOKUP(orders!D904,products!$A$1:$A$49,products!$D$1:$D$49,0)</f>
        <v>2.5</v>
      </c>
      <c r="L904" s="8">
        <f>_xlfn.XLOOKUP(orders!D904,products!$A$1:$A$49,products!$E$1:$E$49,"",0)</f>
        <v>31.624999999999996</v>
      </c>
      <c r="M904" s="10">
        <f>(orders!E904*orders!L904)</f>
        <v>158.12499999999997</v>
      </c>
      <c r="N904" t="str">
        <f t="shared" si="28"/>
        <v>Excelsa</v>
      </c>
      <c r="O904" t="str">
        <f t="shared" si="29"/>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t="str">
        <f>_xlfn.XLOOKUP(C905,customers!$A$1:$A$1001,customers!$G$1:$G$1001,,0)</f>
        <v>United States</v>
      </c>
      <c r="I905" t="str">
        <f>IF(_xlfn.XLOOKUP(orders!D905,products!$A$1:$A$49,products!$B$1:$B$49,,0)=0,"",_xlfn.XLOOKUP(orders!D905,products!$A$1:$A$49,products!$B$1:$B$49,,0))</f>
        <v>Lib</v>
      </c>
      <c r="J905" t="str">
        <f>_xlfn.XLOOKUP(D905,products!$A$1:$A$49,products!$C$1:$C$49,,0)</f>
        <v>M</v>
      </c>
      <c r="K905" s="6">
        <f>_xlfn.XLOOKUP(orders!D905,products!$A$1:$A$49,products!$D$1:$D$49,0)</f>
        <v>0.5</v>
      </c>
      <c r="L905" s="8">
        <f>_xlfn.XLOOKUP(orders!D905,products!$A$1:$A$49,products!$E$1:$E$49,"",0)</f>
        <v>8.73</v>
      </c>
      <c r="M905" s="10">
        <f>(orders!E905*orders!L905)</f>
        <v>17.46</v>
      </c>
      <c r="N905" t="str">
        <f t="shared" si="28"/>
        <v>Liberca</v>
      </c>
      <c r="O905" t="str">
        <f t="shared" si="29"/>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t="str">
        <f>_xlfn.XLOOKUP(C906,customers!$A$1:$A$1001,customers!$G$1:$G$1001,,0)</f>
        <v>United States</v>
      </c>
      <c r="I906" t="str">
        <f>IF(_xlfn.XLOOKUP(orders!D906,products!$A$1:$A$49,products!$B$1:$B$49,,0)=0,"",_xlfn.XLOOKUP(orders!D906,products!$A$1:$A$49,products!$B$1:$B$49,,0))</f>
        <v>Ara</v>
      </c>
      <c r="J906" t="str">
        <f>_xlfn.XLOOKUP(D906,products!$A$1:$A$49,products!$C$1:$C$49,,0)</f>
        <v>L</v>
      </c>
      <c r="K906" s="6">
        <f>_xlfn.XLOOKUP(orders!D906,products!$A$1:$A$49,products!$D$1:$D$49,0)</f>
        <v>2.5</v>
      </c>
      <c r="L906" s="8">
        <f>_xlfn.XLOOKUP(orders!D906,products!$A$1:$A$49,products!$E$1:$E$49,"",0)</f>
        <v>29.784999999999997</v>
      </c>
      <c r="M906" s="10">
        <f>(orders!E906*orders!L906)</f>
        <v>148.92499999999998</v>
      </c>
      <c r="N906" t="str">
        <f t="shared" si="28"/>
        <v>Arabica</v>
      </c>
      <c r="O906" t="str">
        <f t="shared" si="29"/>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t="str">
        <f>_xlfn.XLOOKUP(C907,customers!$A$1:$A$1001,customers!$G$1:$G$1001,,0)</f>
        <v>United States</v>
      </c>
      <c r="I907" t="str">
        <f>IF(_xlfn.XLOOKUP(orders!D907,products!$A$1:$A$49,products!$B$1:$B$49,,0)=0,"",_xlfn.XLOOKUP(orders!D907,products!$A$1:$A$49,products!$B$1:$B$49,,0))</f>
        <v>Ara</v>
      </c>
      <c r="J907" t="str">
        <f>_xlfn.XLOOKUP(D907,products!$A$1:$A$49,products!$C$1:$C$49,,0)</f>
        <v>M</v>
      </c>
      <c r="K907" s="6">
        <f>_xlfn.XLOOKUP(orders!D907,products!$A$1:$A$49,products!$D$1:$D$49,0)</f>
        <v>0.5</v>
      </c>
      <c r="L907" s="8">
        <f>_xlfn.XLOOKUP(orders!D907,products!$A$1:$A$49,products!$E$1:$E$49,"",0)</f>
        <v>6.75</v>
      </c>
      <c r="M907" s="10">
        <f>(orders!E907*orders!L907)</f>
        <v>40.5</v>
      </c>
      <c r="N907" t="str">
        <f t="shared" si="28"/>
        <v>Arabica</v>
      </c>
      <c r="O907" t="str">
        <f t="shared" si="29"/>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t="str">
        <f>_xlfn.XLOOKUP(C908,customers!$A$1:$A$1001,customers!$G$1:$G$1001,,0)</f>
        <v>United States</v>
      </c>
      <c r="I908" t="str">
        <f>IF(_xlfn.XLOOKUP(orders!D908,products!$A$1:$A$49,products!$B$1:$B$49,,0)=0,"",_xlfn.XLOOKUP(orders!D908,products!$A$1:$A$49,products!$B$1:$B$49,,0))</f>
        <v>Ara</v>
      </c>
      <c r="J908" t="str">
        <f>_xlfn.XLOOKUP(D908,products!$A$1:$A$49,products!$C$1:$C$49,,0)</f>
        <v>M</v>
      </c>
      <c r="K908" s="6">
        <f>_xlfn.XLOOKUP(orders!D908,products!$A$1:$A$49,products!$D$1:$D$49,0)</f>
        <v>0.5</v>
      </c>
      <c r="L908" s="8">
        <f>_xlfn.XLOOKUP(orders!D908,products!$A$1:$A$49,products!$E$1:$E$49,"",0)</f>
        <v>6.75</v>
      </c>
      <c r="M908" s="10">
        <f>(orders!E908*orders!L908)</f>
        <v>27</v>
      </c>
      <c r="N908" t="str">
        <f t="shared" si="28"/>
        <v>Arabica</v>
      </c>
      <c r="O908" t="str">
        <f t="shared" si="29"/>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t="str">
        <f>_xlfn.XLOOKUP(C909,customers!$A$1:$A$1001,customers!$G$1:$G$1001,,0)</f>
        <v>United States</v>
      </c>
      <c r="I909" t="str">
        <f>IF(_xlfn.XLOOKUP(orders!D909,products!$A$1:$A$49,products!$B$1:$B$49,,0)=0,"",_xlfn.XLOOKUP(orders!D909,products!$A$1:$A$49,products!$B$1:$B$49,,0))</f>
        <v>Lib</v>
      </c>
      <c r="J909" t="str">
        <f>_xlfn.XLOOKUP(D909,products!$A$1:$A$49,products!$C$1:$C$49,,0)</f>
        <v>D</v>
      </c>
      <c r="K909" s="6">
        <f>_xlfn.XLOOKUP(orders!D909,products!$A$1:$A$49,products!$D$1:$D$49,0)</f>
        <v>1</v>
      </c>
      <c r="L909" s="8">
        <f>_xlfn.XLOOKUP(orders!D909,products!$A$1:$A$49,products!$E$1:$E$49,"",0)</f>
        <v>12.95</v>
      </c>
      <c r="M909" s="10">
        <f>(orders!E909*orders!L909)</f>
        <v>38.849999999999994</v>
      </c>
      <c r="N909" t="str">
        <f t="shared" si="28"/>
        <v>Liberca</v>
      </c>
      <c r="O909" t="str">
        <f t="shared" si="29"/>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t="str">
        <f>_xlfn.XLOOKUP(C910,customers!$A$1:$A$1001,customers!$G$1:$G$1001,,0)</f>
        <v>United States</v>
      </c>
      <c r="I910" t="str">
        <f>IF(_xlfn.XLOOKUP(orders!D910,products!$A$1:$A$49,products!$B$1:$B$49,,0)=0,"",_xlfn.XLOOKUP(orders!D910,products!$A$1:$A$49,products!$B$1:$B$49,,0))</f>
        <v>Rob</v>
      </c>
      <c r="J910" t="str">
        <f>_xlfn.XLOOKUP(D910,products!$A$1:$A$49,products!$C$1:$C$49,,0)</f>
        <v>L</v>
      </c>
      <c r="K910" s="6">
        <f>_xlfn.XLOOKUP(orders!D910,products!$A$1:$A$49,products!$D$1:$D$49,0)</f>
        <v>1</v>
      </c>
      <c r="L910" s="8">
        <f>_xlfn.XLOOKUP(orders!D910,products!$A$1:$A$49,products!$E$1:$E$49,"",0)</f>
        <v>11.95</v>
      </c>
      <c r="M910" s="10">
        <f>(orders!E910*orders!L910)</f>
        <v>59.75</v>
      </c>
      <c r="N910" t="str">
        <f t="shared" si="28"/>
        <v>Robusta</v>
      </c>
      <c r="O910" t="str">
        <f t="shared" si="29"/>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t="str">
        <f>_xlfn.XLOOKUP(C911,customers!$A$1:$A$1001,customers!$G$1:$G$1001,,0)</f>
        <v>United States</v>
      </c>
      <c r="I911" t="str">
        <f>IF(_xlfn.XLOOKUP(orders!D911,products!$A$1:$A$49,products!$B$1:$B$49,,0)=0,"",_xlfn.XLOOKUP(orders!D911,products!$A$1:$A$49,products!$B$1:$B$49,,0))</f>
        <v>Rob</v>
      </c>
      <c r="J911" t="str">
        <f>_xlfn.XLOOKUP(D911,products!$A$1:$A$49,products!$C$1:$C$49,,0)</f>
        <v>L</v>
      </c>
      <c r="K911" s="6">
        <f>_xlfn.XLOOKUP(orders!D911,products!$A$1:$A$49,products!$D$1:$D$49,0)</f>
        <v>0.2</v>
      </c>
      <c r="L911" s="8">
        <f>_xlfn.XLOOKUP(orders!D911,products!$A$1:$A$49,products!$E$1:$E$49,"",0)</f>
        <v>3.5849999999999995</v>
      </c>
      <c r="M911" s="10">
        <f>(orders!E911*orders!L911)</f>
        <v>10.754999999999999</v>
      </c>
      <c r="N911" t="str">
        <f t="shared" si="28"/>
        <v>Robusta</v>
      </c>
      <c r="O911" t="str">
        <f t="shared" si="29"/>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t="str">
        <f>_xlfn.XLOOKUP(C912,customers!$A$1:$A$1001,customers!$G$1:$G$1001,,0)</f>
        <v>United States</v>
      </c>
      <c r="I912" t="str">
        <f>IF(_xlfn.XLOOKUP(orders!D912,products!$A$1:$A$49,products!$B$1:$B$49,,0)=0,"",_xlfn.XLOOKUP(orders!D912,products!$A$1:$A$49,products!$B$1:$B$49,,0))</f>
        <v>Ara</v>
      </c>
      <c r="J912" t="str">
        <f>_xlfn.XLOOKUP(D912,products!$A$1:$A$49,products!$C$1:$C$49,,0)</f>
        <v>D</v>
      </c>
      <c r="K912" s="6">
        <f>_xlfn.XLOOKUP(orders!D912,products!$A$1:$A$49,products!$D$1:$D$49,0)</f>
        <v>2.5</v>
      </c>
      <c r="L912" s="8">
        <f>_xlfn.XLOOKUP(orders!D912,products!$A$1:$A$49,products!$E$1:$E$49,"",0)</f>
        <v>22.884999999999998</v>
      </c>
      <c r="M912" s="10">
        <f>(orders!E912*orders!L912)</f>
        <v>91.539999999999992</v>
      </c>
      <c r="N912" t="str">
        <f t="shared" si="28"/>
        <v>Arabica</v>
      </c>
      <c r="O912" t="str">
        <f t="shared" si="29"/>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t="str">
        <f>_xlfn.XLOOKUP(C913,customers!$A$1:$A$1001,customers!$G$1:$G$1001,,0)</f>
        <v>United States</v>
      </c>
      <c r="I913" t="str">
        <f>IF(_xlfn.XLOOKUP(orders!D913,products!$A$1:$A$49,products!$B$1:$B$49,,0)=0,"",_xlfn.XLOOKUP(orders!D913,products!$A$1:$A$49,products!$B$1:$B$49,,0))</f>
        <v>Ara</v>
      </c>
      <c r="J913" t="str">
        <f>_xlfn.XLOOKUP(D913,products!$A$1:$A$49,products!$C$1:$C$49,,0)</f>
        <v>M</v>
      </c>
      <c r="K913" s="6">
        <f>_xlfn.XLOOKUP(orders!D913,products!$A$1:$A$49,products!$D$1:$D$49,0)</f>
        <v>1</v>
      </c>
      <c r="L913" s="8">
        <f>_xlfn.XLOOKUP(orders!D913,products!$A$1:$A$49,products!$E$1:$E$49,"",0)</f>
        <v>11.25</v>
      </c>
      <c r="M913" s="10">
        <f>(orders!E913*orders!L913)</f>
        <v>45</v>
      </c>
      <c r="N913" t="str">
        <f t="shared" si="28"/>
        <v>Arabica</v>
      </c>
      <c r="O913" t="str">
        <f t="shared" si="29"/>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t="str">
        <f>_xlfn.XLOOKUP(C914,customers!$A$1:$A$1001,customers!$G$1:$G$1001,,0)</f>
        <v>United States</v>
      </c>
      <c r="I914" t="str">
        <f>IF(_xlfn.XLOOKUP(orders!D914,products!$A$1:$A$49,products!$B$1:$B$49,,0)=0,"",_xlfn.XLOOKUP(orders!D914,products!$A$1:$A$49,products!$B$1:$B$49,,0))</f>
        <v>Rob</v>
      </c>
      <c r="J914" t="str">
        <f>_xlfn.XLOOKUP(D914,products!$A$1:$A$49,products!$C$1:$C$49,,0)</f>
        <v>M</v>
      </c>
      <c r="K914" s="6">
        <f>_xlfn.XLOOKUP(orders!D914,products!$A$1:$A$49,products!$D$1:$D$49,0)</f>
        <v>2.5</v>
      </c>
      <c r="L914" s="8">
        <f>_xlfn.XLOOKUP(orders!D914,products!$A$1:$A$49,products!$E$1:$E$49,"",0)</f>
        <v>22.884999999999998</v>
      </c>
      <c r="M914" s="10">
        <f>(orders!E914*orders!L914)</f>
        <v>137.31</v>
      </c>
      <c r="N914" t="str">
        <f t="shared" si="28"/>
        <v>Robusta</v>
      </c>
      <c r="O914" t="str">
        <f t="shared" si="29"/>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t="str">
        <f>_xlfn.XLOOKUP(C915,customers!$A$1:$A$1001,customers!$G$1:$G$1001,,0)</f>
        <v>United States</v>
      </c>
      <c r="I915" t="str">
        <f>IF(_xlfn.XLOOKUP(orders!D915,products!$A$1:$A$49,products!$B$1:$B$49,,0)=0,"",_xlfn.XLOOKUP(orders!D915,products!$A$1:$A$49,products!$B$1:$B$49,,0))</f>
        <v>Ara</v>
      </c>
      <c r="J915" t="str">
        <f>_xlfn.XLOOKUP(D915,products!$A$1:$A$49,products!$C$1:$C$49,,0)</f>
        <v>M</v>
      </c>
      <c r="K915" s="6">
        <f>_xlfn.XLOOKUP(orders!D915,products!$A$1:$A$49,products!$D$1:$D$49,0)</f>
        <v>0.5</v>
      </c>
      <c r="L915" s="8">
        <f>_xlfn.XLOOKUP(orders!D915,products!$A$1:$A$49,products!$E$1:$E$49,"",0)</f>
        <v>6.75</v>
      </c>
      <c r="M915" s="10">
        <f>(orders!E915*orders!L915)</f>
        <v>6.75</v>
      </c>
      <c r="N915" t="str">
        <f t="shared" si="28"/>
        <v>Arabica</v>
      </c>
      <c r="O915" t="str">
        <f t="shared" si="29"/>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t="str">
        <f>_xlfn.XLOOKUP(C916,customers!$A$1:$A$1001,customers!$G$1:$G$1001,,0)</f>
        <v>United States</v>
      </c>
      <c r="I916" t="str">
        <f>IF(_xlfn.XLOOKUP(orders!D916,products!$A$1:$A$49,products!$B$1:$B$49,,0)=0,"",_xlfn.XLOOKUP(orders!D916,products!$A$1:$A$49,products!$B$1:$B$49,,0))</f>
        <v>Ara</v>
      </c>
      <c r="J916" t="str">
        <f>_xlfn.XLOOKUP(D916,products!$A$1:$A$49,products!$C$1:$C$49,,0)</f>
        <v>M</v>
      </c>
      <c r="K916" s="6">
        <f>_xlfn.XLOOKUP(orders!D916,products!$A$1:$A$49,products!$D$1:$D$49,0)</f>
        <v>1</v>
      </c>
      <c r="L916" s="8">
        <f>_xlfn.XLOOKUP(orders!D916,products!$A$1:$A$49,products!$E$1:$E$49,"",0)</f>
        <v>11.25</v>
      </c>
      <c r="M916" s="10">
        <f>(orders!E916*orders!L916)</f>
        <v>45</v>
      </c>
      <c r="N916" t="str">
        <f t="shared" si="28"/>
        <v>Arabica</v>
      </c>
      <c r="O916" t="str">
        <f t="shared" si="29"/>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t="str">
        <f>_xlfn.XLOOKUP(C917,customers!$A$1:$A$1001,customers!$G$1:$G$1001,,0)</f>
        <v>United States</v>
      </c>
      <c r="I917" t="str">
        <f>IF(_xlfn.XLOOKUP(orders!D917,products!$A$1:$A$49,products!$B$1:$B$49,,0)=0,"",_xlfn.XLOOKUP(orders!D917,products!$A$1:$A$49,products!$B$1:$B$49,,0))</f>
        <v>Exc</v>
      </c>
      <c r="J917" t="str">
        <f>_xlfn.XLOOKUP(D917,products!$A$1:$A$49,products!$C$1:$C$49,,0)</f>
        <v>D</v>
      </c>
      <c r="K917" s="6">
        <f>_xlfn.XLOOKUP(orders!D917,products!$A$1:$A$49,products!$D$1:$D$49,0)</f>
        <v>2.5</v>
      </c>
      <c r="L917" s="8">
        <f>_xlfn.XLOOKUP(orders!D917,products!$A$1:$A$49,products!$E$1:$E$49,"",0)</f>
        <v>27.945</v>
      </c>
      <c r="M917" s="10">
        <f>(orders!E917*orders!L917)</f>
        <v>83.835000000000008</v>
      </c>
      <c r="N917" t="str">
        <f t="shared" si="28"/>
        <v>Excelsa</v>
      </c>
      <c r="O917" t="str">
        <f t="shared" si="29"/>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t="str">
        <f>_xlfn.XLOOKUP(C918,customers!$A$1:$A$1001,customers!$G$1:$G$1001,,0)</f>
        <v>Ireland</v>
      </c>
      <c r="I918" t="str">
        <f>IF(_xlfn.XLOOKUP(orders!D918,products!$A$1:$A$49,products!$B$1:$B$49,,0)=0,"",_xlfn.XLOOKUP(orders!D918,products!$A$1:$A$49,products!$B$1:$B$49,,0))</f>
        <v>Exc</v>
      </c>
      <c r="J918" t="str">
        <f>_xlfn.XLOOKUP(D918,products!$A$1:$A$49,products!$C$1:$C$49,,0)</f>
        <v>D</v>
      </c>
      <c r="K918" s="6">
        <f>_xlfn.XLOOKUP(orders!D918,products!$A$1:$A$49,products!$D$1:$D$49,0)</f>
        <v>0.2</v>
      </c>
      <c r="L918" s="8">
        <f>_xlfn.XLOOKUP(orders!D918,products!$A$1:$A$49,products!$E$1:$E$49,"",0)</f>
        <v>3.645</v>
      </c>
      <c r="M918" s="10">
        <f>(orders!E918*orders!L918)</f>
        <v>3.645</v>
      </c>
      <c r="N918" t="str">
        <f t="shared" si="28"/>
        <v>Excelsa</v>
      </c>
      <c r="O918" t="str">
        <f t="shared" si="29"/>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t="str">
        <f>_xlfn.XLOOKUP(C919,customers!$A$1:$A$1001,customers!$G$1:$G$1001,,0)</f>
        <v>United Kingdom</v>
      </c>
      <c r="I919" t="str">
        <f>IF(_xlfn.XLOOKUP(orders!D919,products!$A$1:$A$49,products!$B$1:$B$49,,0)=0,"",_xlfn.XLOOKUP(orders!D919,products!$A$1:$A$49,products!$B$1:$B$49,,0))</f>
        <v>Ara</v>
      </c>
      <c r="J919" t="str">
        <f>_xlfn.XLOOKUP(D919,products!$A$1:$A$49,products!$C$1:$C$49,,0)</f>
        <v>M</v>
      </c>
      <c r="K919" s="6">
        <f>_xlfn.XLOOKUP(orders!D919,products!$A$1:$A$49,products!$D$1:$D$49,0)</f>
        <v>0.5</v>
      </c>
      <c r="L919" s="8">
        <f>_xlfn.XLOOKUP(orders!D919,products!$A$1:$A$49,products!$E$1:$E$49,"",0)</f>
        <v>6.75</v>
      </c>
      <c r="M919" s="10">
        <f>(orders!E919*orders!L919)</f>
        <v>6.75</v>
      </c>
      <c r="N919" t="str">
        <f t="shared" si="28"/>
        <v>Arabica</v>
      </c>
      <c r="O919" t="str">
        <f t="shared" si="29"/>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t="str">
        <f>_xlfn.XLOOKUP(C920,customers!$A$1:$A$1001,customers!$G$1:$G$1001,,0)</f>
        <v>United Kingdom</v>
      </c>
      <c r="I920" t="str">
        <f>IF(_xlfn.XLOOKUP(orders!D920,products!$A$1:$A$49,products!$B$1:$B$49,,0)=0,"",_xlfn.XLOOKUP(orders!D920,products!$A$1:$A$49,products!$B$1:$B$49,,0))</f>
        <v>Exc</v>
      </c>
      <c r="J920" t="str">
        <f>_xlfn.XLOOKUP(D920,products!$A$1:$A$49,products!$C$1:$C$49,,0)</f>
        <v>D</v>
      </c>
      <c r="K920" s="6">
        <f>_xlfn.XLOOKUP(orders!D920,products!$A$1:$A$49,products!$D$1:$D$49,0)</f>
        <v>0.5</v>
      </c>
      <c r="L920" s="8">
        <f>_xlfn.XLOOKUP(orders!D920,products!$A$1:$A$49,products!$E$1:$E$49,"",0)</f>
        <v>7.29</v>
      </c>
      <c r="M920" s="10">
        <f>(orders!E920*orders!L920)</f>
        <v>21.87</v>
      </c>
      <c r="N920" t="str">
        <f t="shared" si="28"/>
        <v>Excelsa</v>
      </c>
      <c r="O920" t="str">
        <f t="shared" si="29"/>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t="str">
        <f>_xlfn.XLOOKUP(C921,customers!$A$1:$A$1001,customers!$G$1:$G$1001,,0)</f>
        <v>United States</v>
      </c>
      <c r="I921" t="str">
        <f>IF(_xlfn.XLOOKUP(orders!D921,products!$A$1:$A$49,products!$B$1:$B$49,,0)=0,"",_xlfn.XLOOKUP(orders!D921,products!$A$1:$A$49,products!$B$1:$B$49,,0))</f>
        <v>Rob</v>
      </c>
      <c r="J921" t="str">
        <f>_xlfn.XLOOKUP(D921,products!$A$1:$A$49,products!$C$1:$C$49,,0)</f>
        <v>D</v>
      </c>
      <c r="K921" s="6">
        <f>_xlfn.XLOOKUP(orders!D921,products!$A$1:$A$49,products!$D$1:$D$49,0)</f>
        <v>0.2</v>
      </c>
      <c r="L921" s="8">
        <f>_xlfn.XLOOKUP(orders!D921,products!$A$1:$A$49,products!$E$1:$E$49,"",0)</f>
        <v>2.6849999999999996</v>
      </c>
      <c r="M921" s="10">
        <f>(orders!E921*orders!L921)</f>
        <v>13.424999999999997</v>
      </c>
      <c r="N921" t="str">
        <f t="shared" si="28"/>
        <v>Robusta</v>
      </c>
      <c r="O921" t="str">
        <f t="shared" si="29"/>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t="str">
        <f>_xlfn.XLOOKUP(C922,customers!$A$1:$A$1001,customers!$G$1:$G$1001,,0)</f>
        <v>United States</v>
      </c>
      <c r="I922" t="str">
        <f>IF(_xlfn.XLOOKUP(orders!D922,products!$A$1:$A$49,products!$B$1:$B$49,,0)=0,"",_xlfn.XLOOKUP(orders!D922,products!$A$1:$A$49,products!$B$1:$B$49,,0))</f>
        <v>Rob</v>
      </c>
      <c r="J922" t="str">
        <f>_xlfn.XLOOKUP(D922,products!$A$1:$A$49,products!$C$1:$C$49,,0)</f>
        <v>D</v>
      </c>
      <c r="K922" s="6">
        <f>_xlfn.XLOOKUP(orders!D922,products!$A$1:$A$49,products!$D$1:$D$49,0)</f>
        <v>2.5</v>
      </c>
      <c r="L922" s="8">
        <f>_xlfn.XLOOKUP(orders!D922,products!$A$1:$A$49,products!$E$1:$E$49,"",0)</f>
        <v>20.584999999999997</v>
      </c>
      <c r="M922" s="10">
        <f>(orders!E922*orders!L922)</f>
        <v>123.50999999999999</v>
      </c>
      <c r="N922" t="str">
        <f t="shared" si="28"/>
        <v>Robusta</v>
      </c>
      <c r="O922" t="str">
        <f t="shared" si="29"/>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t="str">
        <f>_xlfn.XLOOKUP(C923,customers!$A$1:$A$1001,customers!$G$1:$G$1001,,0)</f>
        <v>United States</v>
      </c>
      <c r="I923" t="str">
        <f>IF(_xlfn.XLOOKUP(orders!D923,products!$A$1:$A$49,products!$B$1:$B$49,,0)=0,"",_xlfn.XLOOKUP(orders!D923,products!$A$1:$A$49,products!$B$1:$B$49,,0))</f>
        <v>Lib</v>
      </c>
      <c r="J923" t="str">
        <f>_xlfn.XLOOKUP(D923,products!$A$1:$A$49,products!$C$1:$C$49,,0)</f>
        <v>D</v>
      </c>
      <c r="K923" s="6">
        <f>_xlfn.XLOOKUP(orders!D923,products!$A$1:$A$49,products!$D$1:$D$49,0)</f>
        <v>0.2</v>
      </c>
      <c r="L923" s="8">
        <f>_xlfn.XLOOKUP(orders!D923,products!$A$1:$A$49,products!$E$1:$E$49,"",0)</f>
        <v>3.8849999999999998</v>
      </c>
      <c r="M923" s="10">
        <f>(orders!E923*orders!L923)</f>
        <v>7.77</v>
      </c>
      <c r="N923" t="str">
        <f t="shared" si="28"/>
        <v>Liberca</v>
      </c>
      <c r="O923" t="str">
        <f t="shared" si="29"/>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t="str">
        <f>_xlfn.XLOOKUP(C924,customers!$A$1:$A$1001,customers!$G$1:$G$1001,,0)</f>
        <v>United States</v>
      </c>
      <c r="I924" t="str">
        <f>IF(_xlfn.XLOOKUP(orders!D924,products!$A$1:$A$49,products!$B$1:$B$49,,0)=0,"",_xlfn.XLOOKUP(orders!D924,products!$A$1:$A$49,products!$B$1:$B$49,,0))</f>
        <v>Ara</v>
      </c>
      <c r="J924" t="str">
        <f>_xlfn.XLOOKUP(D924,products!$A$1:$A$49,products!$C$1:$C$49,,0)</f>
        <v>M</v>
      </c>
      <c r="K924" s="6">
        <f>_xlfn.XLOOKUP(orders!D924,products!$A$1:$A$49,products!$D$1:$D$49,0)</f>
        <v>1</v>
      </c>
      <c r="L924" s="8">
        <f>_xlfn.XLOOKUP(orders!D924,products!$A$1:$A$49,products!$E$1:$E$49,"",0)</f>
        <v>11.25</v>
      </c>
      <c r="M924" s="10">
        <f>(orders!E924*orders!L924)</f>
        <v>67.5</v>
      </c>
      <c r="N924" t="str">
        <f t="shared" si="28"/>
        <v>Arabica</v>
      </c>
      <c r="O924" t="str">
        <f t="shared" si="29"/>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t="str">
        <f>_xlfn.XLOOKUP(C925,customers!$A$1:$A$1001,customers!$G$1:$G$1001,,0)</f>
        <v>United States</v>
      </c>
      <c r="I925" t="str">
        <f>IF(_xlfn.XLOOKUP(orders!D925,products!$A$1:$A$49,products!$B$1:$B$49,,0)=0,"",_xlfn.XLOOKUP(orders!D925,products!$A$1:$A$49,products!$B$1:$B$49,,0))</f>
        <v>Exc</v>
      </c>
      <c r="J925" t="str">
        <f>_xlfn.XLOOKUP(D925,products!$A$1:$A$49,products!$C$1:$C$49,,0)</f>
        <v>D</v>
      </c>
      <c r="K925" s="6">
        <f>_xlfn.XLOOKUP(orders!D925,products!$A$1:$A$49,products!$D$1:$D$49,0)</f>
        <v>2.5</v>
      </c>
      <c r="L925" s="8">
        <f>_xlfn.XLOOKUP(orders!D925,products!$A$1:$A$49,products!$E$1:$E$49,"",0)</f>
        <v>27.945</v>
      </c>
      <c r="M925" s="10">
        <f>(orders!E925*orders!L925)</f>
        <v>27.945</v>
      </c>
      <c r="N925" t="str">
        <f t="shared" si="28"/>
        <v>Excelsa</v>
      </c>
      <c r="O925" t="str">
        <f t="shared" si="29"/>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t="str">
        <f>_xlfn.XLOOKUP(C926,customers!$A$1:$A$1001,customers!$G$1:$G$1001,,0)</f>
        <v>United States</v>
      </c>
      <c r="I926" t="str">
        <f>IF(_xlfn.XLOOKUP(orders!D926,products!$A$1:$A$49,products!$B$1:$B$49,,0)=0,"",_xlfn.XLOOKUP(orders!D926,products!$A$1:$A$49,products!$B$1:$B$49,,0))</f>
        <v>Ara</v>
      </c>
      <c r="J926" t="str">
        <f>_xlfn.XLOOKUP(D926,products!$A$1:$A$49,products!$C$1:$C$49,,0)</f>
        <v>L</v>
      </c>
      <c r="K926" s="6">
        <f>_xlfn.XLOOKUP(orders!D926,products!$A$1:$A$49,products!$D$1:$D$49,0)</f>
        <v>2.5</v>
      </c>
      <c r="L926" s="8">
        <f>_xlfn.XLOOKUP(orders!D926,products!$A$1:$A$49,products!$E$1:$E$49,"",0)</f>
        <v>29.784999999999997</v>
      </c>
      <c r="M926" s="10">
        <f>(orders!E926*orders!L926)</f>
        <v>89.35499999999999</v>
      </c>
      <c r="N926" t="str">
        <f t="shared" si="28"/>
        <v>Arabica</v>
      </c>
      <c r="O926" t="str">
        <f t="shared" si="29"/>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t="str">
        <f>_xlfn.XLOOKUP(C927,customers!$A$1:$A$1001,customers!$G$1:$G$1001,,0)</f>
        <v>United States</v>
      </c>
      <c r="I927" t="str">
        <f>IF(_xlfn.XLOOKUP(orders!D927,products!$A$1:$A$49,products!$B$1:$B$49,,0)=0,"",_xlfn.XLOOKUP(orders!D927,products!$A$1:$A$49,products!$B$1:$B$49,,0))</f>
        <v>Ara</v>
      </c>
      <c r="J927" t="str">
        <f>_xlfn.XLOOKUP(D927,products!$A$1:$A$49,products!$C$1:$C$49,,0)</f>
        <v>M</v>
      </c>
      <c r="K927" s="6">
        <f>_xlfn.XLOOKUP(orders!D927,products!$A$1:$A$49,products!$D$1:$D$49,0)</f>
        <v>0.5</v>
      </c>
      <c r="L927" s="8">
        <f>_xlfn.XLOOKUP(orders!D927,products!$A$1:$A$49,products!$E$1:$E$49,"",0)</f>
        <v>6.75</v>
      </c>
      <c r="M927" s="10">
        <f>(orders!E927*orders!L927)</f>
        <v>20.25</v>
      </c>
      <c r="N927" t="str">
        <f t="shared" si="28"/>
        <v>Arabica</v>
      </c>
      <c r="O927" t="str">
        <f t="shared" si="29"/>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t="str">
        <f>_xlfn.XLOOKUP(C928,customers!$A$1:$A$1001,customers!$G$1:$G$1001,,0)</f>
        <v>United States</v>
      </c>
      <c r="I928" t="str">
        <f>IF(_xlfn.XLOOKUP(orders!D928,products!$A$1:$A$49,products!$B$1:$B$49,,0)=0,"",_xlfn.XLOOKUP(orders!D928,products!$A$1:$A$49,products!$B$1:$B$49,,0))</f>
        <v>Ara</v>
      </c>
      <c r="J928" t="str">
        <f>_xlfn.XLOOKUP(D928,products!$A$1:$A$49,products!$C$1:$C$49,,0)</f>
        <v>M</v>
      </c>
      <c r="K928" s="6">
        <f>_xlfn.XLOOKUP(orders!D928,products!$A$1:$A$49,products!$D$1:$D$49,0)</f>
        <v>0.5</v>
      </c>
      <c r="L928" s="8">
        <f>_xlfn.XLOOKUP(orders!D928,products!$A$1:$A$49,products!$E$1:$E$49,"",0)</f>
        <v>6.75</v>
      </c>
      <c r="M928" s="10">
        <f>(orders!E928*orders!L928)</f>
        <v>33.75</v>
      </c>
      <c r="N928" t="str">
        <f t="shared" si="28"/>
        <v>Arabica</v>
      </c>
      <c r="O928" t="str">
        <f t="shared" si="29"/>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t="str">
        <f>_xlfn.XLOOKUP(C929,customers!$A$1:$A$1001,customers!$G$1:$G$1001,,0)</f>
        <v>United States</v>
      </c>
      <c r="I929" t="str">
        <f>IF(_xlfn.XLOOKUP(orders!D929,products!$A$1:$A$49,products!$B$1:$B$49,,0)=0,"",_xlfn.XLOOKUP(orders!D929,products!$A$1:$A$49,products!$B$1:$B$49,,0))</f>
        <v>Exc</v>
      </c>
      <c r="J929" t="str">
        <f>_xlfn.XLOOKUP(D929,products!$A$1:$A$49,products!$C$1:$C$49,,0)</f>
        <v>D</v>
      </c>
      <c r="K929" s="6">
        <f>_xlfn.XLOOKUP(orders!D929,products!$A$1:$A$49,products!$D$1:$D$49,0)</f>
        <v>2.5</v>
      </c>
      <c r="L929" s="8">
        <f>_xlfn.XLOOKUP(orders!D929,products!$A$1:$A$49,products!$E$1:$E$49,"",0)</f>
        <v>27.945</v>
      </c>
      <c r="M929" s="10">
        <f>(orders!E929*orders!L929)</f>
        <v>111.78</v>
      </c>
      <c r="N929" t="str">
        <f t="shared" si="28"/>
        <v>Excelsa</v>
      </c>
      <c r="O929" t="str">
        <f t="shared" si="29"/>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t="str">
        <f>_xlfn.XLOOKUP(C930,customers!$A$1:$A$1001,customers!$G$1:$G$1001,,0)</f>
        <v>United States</v>
      </c>
      <c r="I930" t="str">
        <f>IF(_xlfn.XLOOKUP(orders!D930,products!$A$1:$A$49,products!$B$1:$B$49,,0)=0,"",_xlfn.XLOOKUP(orders!D930,products!$A$1:$A$49,products!$B$1:$B$49,,0))</f>
        <v>Exc</v>
      </c>
      <c r="J930" t="str">
        <f>_xlfn.XLOOKUP(D930,products!$A$1:$A$49,products!$C$1:$C$49,,0)</f>
        <v>M</v>
      </c>
      <c r="K930" s="6">
        <f>_xlfn.XLOOKUP(orders!D930,products!$A$1:$A$49,products!$D$1:$D$49,0)</f>
        <v>2.5</v>
      </c>
      <c r="L930" s="8">
        <f>_xlfn.XLOOKUP(orders!D930,products!$A$1:$A$49,products!$E$1:$E$49,"",0)</f>
        <v>31.624999999999996</v>
      </c>
      <c r="M930" s="10">
        <f>(orders!E930*orders!L930)</f>
        <v>63.249999999999993</v>
      </c>
      <c r="N930" t="str">
        <f t="shared" si="28"/>
        <v>Excelsa</v>
      </c>
      <c r="O930" t="str">
        <f t="shared" si="29"/>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t="str">
        <f>_xlfn.XLOOKUP(C931,customers!$A$1:$A$1001,customers!$G$1:$G$1001,,0)</f>
        <v>United States</v>
      </c>
      <c r="I931" t="str">
        <f>IF(_xlfn.XLOOKUP(orders!D931,products!$A$1:$A$49,products!$B$1:$B$49,,0)=0,"",_xlfn.XLOOKUP(orders!D931,products!$A$1:$A$49,products!$B$1:$B$49,,0))</f>
        <v>Exc</v>
      </c>
      <c r="J931" t="str">
        <f>_xlfn.XLOOKUP(D931,products!$A$1:$A$49,products!$C$1:$C$49,,0)</f>
        <v>L</v>
      </c>
      <c r="K931" s="6">
        <f>_xlfn.XLOOKUP(orders!D931,products!$A$1:$A$49,products!$D$1:$D$49,0)</f>
        <v>0.2</v>
      </c>
      <c r="L931" s="8">
        <f>_xlfn.XLOOKUP(orders!D931,products!$A$1:$A$49,products!$E$1:$E$49,"",0)</f>
        <v>4.4550000000000001</v>
      </c>
      <c r="M931" s="10">
        <f>(orders!E931*orders!L931)</f>
        <v>8.91</v>
      </c>
      <c r="N931" t="str">
        <f t="shared" si="28"/>
        <v>Excelsa</v>
      </c>
      <c r="O931" t="str">
        <f t="shared" si="29"/>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t="str">
        <f>_xlfn.XLOOKUP(C932,customers!$A$1:$A$1001,customers!$G$1:$G$1001,,0)</f>
        <v>United States</v>
      </c>
      <c r="I932" t="str">
        <f>IF(_xlfn.XLOOKUP(orders!D932,products!$A$1:$A$49,products!$B$1:$B$49,,0)=0,"",_xlfn.XLOOKUP(orders!D932,products!$A$1:$A$49,products!$B$1:$B$49,,0))</f>
        <v>Exc</v>
      </c>
      <c r="J932" t="str">
        <f>_xlfn.XLOOKUP(D932,products!$A$1:$A$49,products!$C$1:$C$49,,0)</f>
        <v>D</v>
      </c>
      <c r="K932" s="6">
        <f>_xlfn.XLOOKUP(orders!D932,products!$A$1:$A$49,products!$D$1:$D$49,0)</f>
        <v>1</v>
      </c>
      <c r="L932" s="8">
        <f>_xlfn.XLOOKUP(orders!D932,products!$A$1:$A$49,products!$E$1:$E$49,"",0)</f>
        <v>12.15</v>
      </c>
      <c r="M932" s="10">
        <f>(orders!E932*orders!L932)</f>
        <v>12.15</v>
      </c>
      <c r="N932" t="str">
        <f t="shared" si="28"/>
        <v>Excelsa</v>
      </c>
      <c r="O932" t="str">
        <f t="shared" si="29"/>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t="str">
        <f>_xlfn.XLOOKUP(C933,customers!$A$1:$A$1001,customers!$G$1:$G$1001,,0)</f>
        <v>United States</v>
      </c>
      <c r="I933" t="str">
        <f>IF(_xlfn.XLOOKUP(orders!D933,products!$A$1:$A$49,products!$B$1:$B$49,,0)=0,"",_xlfn.XLOOKUP(orders!D933,products!$A$1:$A$49,products!$B$1:$B$49,,0))</f>
        <v>Ara</v>
      </c>
      <c r="J933" t="str">
        <f>_xlfn.XLOOKUP(D933,products!$A$1:$A$49,products!$C$1:$C$49,,0)</f>
        <v>D</v>
      </c>
      <c r="K933" s="6">
        <f>_xlfn.XLOOKUP(orders!D933,products!$A$1:$A$49,products!$D$1:$D$49,0)</f>
        <v>0.5</v>
      </c>
      <c r="L933" s="8">
        <f>_xlfn.XLOOKUP(orders!D933,products!$A$1:$A$49,products!$E$1:$E$49,"",0)</f>
        <v>5.97</v>
      </c>
      <c r="M933" s="10">
        <f>(orders!E933*orders!L933)</f>
        <v>23.88</v>
      </c>
      <c r="N933" t="str">
        <f t="shared" si="28"/>
        <v>Arabica</v>
      </c>
      <c r="O933" t="str">
        <f t="shared" si="29"/>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t="str">
        <f>_xlfn.XLOOKUP(C934,customers!$A$1:$A$1001,customers!$G$1:$G$1001,,0)</f>
        <v>United States</v>
      </c>
      <c r="I934" t="str">
        <f>IF(_xlfn.XLOOKUP(orders!D934,products!$A$1:$A$49,products!$B$1:$B$49,,0)=0,"",_xlfn.XLOOKUP(orders!D934,products!$A$1:$A$49,products!$B$1:$B$49,,0))</f>
        <v>Exc</v>
      </c>
      <c r="J934" t="str">
        <f>_xlfn.XLOOKUP(D934,products!$A$1:$A$49,products!$C$1:$C$49,,0)</f>
        <v>M</v>
      </c>
      <c r="K934" s="6">
        <f>_xlfn.XLOOKUP(orders!D934,products!$A$1:$A$49,products!$D$1:$D$49,0)</f>
        <v>1</v>
      </c>
      <c r="L934" s="8">
        <f>_xlfn.XLOOKUP(orders!D934,products!$A$1:$A$49,products!$E$1:$E$49,"",0)</f>
        <v>13.75</v>
      </c>
      <c r="M934" s="10">
        <f>(orders!E934*orders!L934)</f>
        <v>55</v>
      </c>
      <c r="N934" t="str">
        <f t="shared" si="28"/>
        <v>Excelsa</v>
      </c>
      <c r="O934" t="str">
        <f t="shared" si="29"/>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t="str">
        <f>_xlfn.XLOOKUP(C935,customers!$A$1:$A$1001,customers!$G$1:$G$1001,,0)</f>
        <v>United States</v>
      </c>
      <c r="I935" t="str">
        <f>IF(_xlfn.XLOOKUP(orders!D935,products!$A$1:$A$49,products!$B$1:$B$49,,0)=0,"",_xlfn.XLOOKUP(orders!D935,products!$A$1:$A$49,products!$B$1:$B$49,,0))</f>
        <v>Rob</v>
      </c>
      <c r="J935" t="str">
        <f>_xlfn.XLOOKUP(D935,products!$A$1:$A$49,products!$C$1:$C$49,,0)</f>
        <v>D</v>
      </c>
      <c r="K935" s="6">
        <f>_xlfn.XLOOKUP(orders!D935,products!$A$1:$A$49,products!$D$1:$D$49,0)</f>
        <v>1</v>
      </c>
      <c r="L935" s="8">
        <f>_xlfn.XLOOKUP(orders!D935,products!$A$1:$A$49,products!$E$1:$E$49,"",0)</f>
        <v>8.9499999999999993</v>
      </c>
      <c r="M935" s="10">
        <f>(orders!E935*orders!L935)</f>
        <v>26.849999999999998</v>
      </c>
      <c r="N935" t="str">
        <f t="shared" si="28"/>
        <v>Robusta</v>
      </c>
      <c r="O935" t="str">
        <f t="shared" si="29"/>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t="str">
        <f>_xlfn.XLOOKUP(C936,customers!$A$1:$A$1001,customers!$G$1:$G$1001,,0)</f>
        <v>United States</v>
      </c>
      <c r="I936" t="str">
        <f>IF(_xlfn.XLOOKUP(orders!D936,products!$A$1:$A$49,products!$B$1:$B$49,,0)=0,"",_xlfn.XLOOKUP(orders!D936,products!$A$1:$A$49,products!$B$1:$B$49,,0))</f>
        <v>Rob</v>
      </c>
      <c r="J936" t="str">
        <f>_xlfn.XLOOKUP(D936,products!$A$1:$A$49,products!$C$1:$C$49,,0)</f>
        <v>M</v>
      </c>
      <c r="K936" s="6">
        <f>_xlfn.XLOOKUP(orders!D936,products!$A$1:$A$49,products!$D$1:$D$49,0)</f>
        <v>2.5</v>
      </c>
      <c r="L936" s="8">
        <f>_xlfn.XLOOKUP(orders!D936,products!$A$1:$A$49,products!$E$1:$E$49,"",0)</f>
        <v>22.884999999999998</v>
      </c>
      <c r="M936" s="10">
        <f>(orders!E936*orders!L936)</f>
        <v>114.42499999999998</v>
      </c>
      <c r="N936" t="str">
        <f t="shared" si="28"/>
        <v>Robusta</v>
      </c>
      <c r="O936" t="str">
        <f t="shared" si="29"/>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t="str">
        <f>_xlfn.XLOOKUP(C937,customers!$A$1:$A$1001,customers!$G$1:$G$1001,,0)</f>
        <v>United States</v>
      </c>
      <c r="I937" t="str">
        <f>IF(_xlfn.XLOOKUP(orders!D937,products!$A$1:$A$49,products!$B$1:$B$49,,0)=0,"",_xlfn.XLOOKUP(orders!D937,products!$A$1:$A$49,products!$B$1:$B$49,,0))</f>
        <v>Ara</v>
      </c>
      <c r="J937" t="str">
        <f>_xlfn.XLOOKUP(D937,products!$A$1:$A$49,products!$C$1:$C$49,,0)</f>
        <v>M</v>
      </c>
      <c r="K937" s="6">
        <f>_xlfn.XLOOKUP(orders!D937,products!$A$1:$A$49,products!$D$1:$D$49,0)</f>
        <v>2.5</v>
      </c>
      <c r="L937" s="8">
        <f>_xlfn.XLOOKUP(orders!D937,products!$A$1:$A$49,products!$E$1:$E$49,"",0)</f>
        <v>25.874999999999996</v>
      </c>
      <c r="M937" s="10">
        <f>(orders!E937*orders!L937)</f>
        <v>155.24999999999997</v>
      </c>
      <c r="N937" t="str">
        <f t="shared" si="28"/>
        <v>Arabica</v>
      </c>
      <c r="O937" t="str">
        <f t="shared" si="29"/>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t="str">
        <f>_xlfn.XLOOKUP(C938,customers!$A$1:$A$1001,customers!$G$1:$G$1001,,0)</f>
        <v>United States</v>
      </c>
      <c r="I938" t="str">
        <f>IF(_xlfn.XLOOKUP(orders!D938,products!$A$1:$A$49,products!$B$1:$B$49,,0)=0,"",_xlfn.XLOOKUP(orders!D938,products!$A$1:$A$49,products!$B$1:$B$49,,0))</f>
        <v>Lib</v>
      </c>
      <c r="J938" t="str">
        <f>_xlfn.XLOOKUP(D938,products!$A$1:$A$49,products!$C$1:$C$49,,0)</f>
        <v>D</v>
      </c>
      <c r="K938" s="6">
        <f>_xlfn.XLOOKUP(orders!D938,products!$A$1:$A$49,products!$D$1:$D$49,0)</f>
        <v>0.5</v>
      </c>
      <c r="L938" s="8">
        <f>_xlfn.XLOOKUP(orders!D938,products!$A$1:$A$49,products!$E$1:$E$49,"",0)</f>
        <v>7.77</v>
      </c>
      <c r="M938" s="10">
        <f>(orders!E938*orders!L938)</f>
        <v>23.31</v>
      </c>
      <c r="N938" t="str">
        <f t="shared" si="28"/>
        <v>Liberca</v>
      </c>
      <c r="O938" t="str">
        <f t="shared" si="29"/>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t="str">
        <f>_xlfn.XLOOKUP(C939,customers!$A$1:$A$1001,customers!$G$1:$G$1001,,0)</f>
        <v>United States</v>
      </c>
      <c r="I939" t="str">
        <f>IF(_xlfn.XLOOKUP(orders!D939,products!$A$1:$A$49,products!$B$1:$B$49,,0)=0,"",_xlfn.XLOOKUP(orders!D939,products!$A$1:$A$49,products!$B$1:$B$49,,0))</f>
        <v>Rob</v>
      </c>
      <c r="J939" t="str">
        <f>_xlfn.XLOOKUP(D939,products!$A$1:$A$49,products!$C$1:$C$49,,0)</f>
        <v>M</v>
      </c>
      <c r="K939" s="6">
        <f>_xlfn.XLOOKUP(orders!D939,products!$A$1:$A$49,products!$D$1:$D$49,0)</f>
        <v>2.5</v>
      </c>
      <c r="L939" s="8">
        <f>_xlfn.XLOOKUP(orders!D939,products!$A$1:$A$49,products!$E$1:$E$49,"",0)</f>
        <v>22.884999999999998</v>
      </c>
      <c r="M939" s="10">
        <f>(orders!E939*orders!L939)</f>
        <v>91.539999999999992</v>
      </c>
      <c r="N939" t="str">
        <f t="shared" si="28"/>
        <v>Robusta</v>
      </c>
      <c r="O939" t="str">
        <f t="shared" si="29"/>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t="str">
        <f>_xlfn.XLOOKUP(C940,customers!$A$1:$A$1001,customers!$G$1:$G$1001,,0)</f>
        <v>United States</v>
      </c>
      <c r="I940" t="str">
        <f>IF(_xlfn.XLOOKUP(orders!D940,products!$A$1:$A$49,products!$B$1:$B$49,,0)=0,"",_xlfn.XLOOKUP(orders!D940,products!$A$1:$A$49,products!$B$1:$B$49,,0))</f>
        <v>Exc</v>
      </c>
      <c r="J940" t="str">
        <f>_xlfn.XLOOKUP(D940,products!$A$1:$A$49,products!$C$1:$C$49,,0)</f>
        <v>L</v>
      </c>
      <c r="K940" s="6">
        <f>_xlfn.XLOOKUP(orders!D940,products!$A$1:$A$49,products!$D$1:$D$49,0)</f>
        <v>1</v>
      </c>
      <c r="L940" s="8">
        <f>_xlfn.XLOOKUP(orders!D940,products!$A$1:$A$49,products!$E$1:$E$49,"",0)</f>
        <v>14.85</v>
      </c>
      <c r="M940" s="10">
        <f>(orders!E940*orders!L940)</f>
        <v>74.25</v>
      </c>
      <c r="N940" t="str">
        <f t="shared" si="28"/>
        <v>Excelsa</v>
      </c>
      <c r="O940" t="str">
        <f t="shared" si="29"/>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t="str">
        <f>_xlfn.XLOOKUP(C941,customers!$A$1:$A$1001,customers!$G$1:$G$1001,,0)</f>
        <v>United States</v>
      </c>
      <c r="I941" t="str">
        <f>IF(_xlfn.XLOOKUP(orders!D941,products!$A$1:$A$49,products!$B$1:$B$49,,0)=0,"",_xlfn.XLOOKUP(orders!D941,products!$A$1:$A$49,products!$B$1:$B$49,,0))</f>
        <v>Lib</v>
      </c>
      <c r="J941" t="str">
        <f>_xlfn.XLOOKUP(D941,products!$A$1:$A$49,products!$C$1:$C$49,,0)</f>
        <v>L</v>
      </c>
      <c r="K941" s="6">
        <f>_xlfn.XLOOKUP(orders!D941,products!$A$1:$A$49,products!$D$1:$D$49,0)</f>
        <v>0.2</v>
      </c>
      <c r="L941" s="8">
        <f>_xlfn.XLOOKUP(orders!D941,products!$A$1:$A$49,products!$E$1:$E$49,"",0)</f>
        <v>4.7549999999999999</v>
      </c>
      <c r="M941" s="10">
        <f>(orders!E941*orders!L941)</f>
        <v>28.53</v>
      </c>
      <c r="N941" t="str">
        <f t="shared" si="28"/>
        <v>Liberca</v>
      </c>
      <c r="O941" t="str">
        <f t="shared" si="29"/>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t="str">
        <f>_xlfn.XLOOKUP(C942,customers!$A$1:$A$1001,customers!$G$1:$G$1001,,0)</f>
        <v>United States</v>
      </c>
      <c r="I942" t="str">
        <f>IF(_xlfn.XLOOKUP(orders!D942,products!$A$1:$A$49,products!$B$1:$B$49,,0)=0,"",_xlfn.XLOOKUP(orders!D942,products!$A$1:$A$49,products!$B$1:$B$49,,0))</f>
        <v>Rob</v>
      </c>
      <c r="J942" t="str">
        <f>_xlfn.XLOOKUP(D942,products!$A$1:$A$49,products!$C$1:$C$49,,0)</f>
        <v>L</v>
      </c>
      <c r="K942" s="6">
        <f>_xlfn.XLOOKUP(orders!D942,products!$A$1:$A$49,products!$D$1:$D$49,0)</f>
        <v>0.5</v>
      </c>
      <c r="L942" s="8">
        <f>_xlfn.XLOOKUP(orders!D942,products!$A$1:$A$49,products!$E$1:$E$49,"",0)</f>
        <v>7.169999999999999</v>
      </c>
      <c r="M942" s="10">
        <f>(orders!E942*orders!L942)</f>
        <v>14.339999999999998</v>
      </c>
      <c r="N942" t="str">
        <f t="shared" si="28"/>
        <v>Robusta</v>
      </c>
      <c r="O942" t="str">
        <f t="shared" si="29"/>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t="str">
        <f>_xlfn.XLOOKUP(C943,customers!$A$1:$A$1001,customers!$G$1:$G$1001,,0)</f>
        <v>Ireland</v>
      </c>
      <c r="I943" t="str">
        <f>IF(_xlfn.XLOOKUP(orders!D943,products!$A$1:$A$49,products!$B$1:$B$49,,0)=0,"",_xlfn.XLOOKUP(orders!D943,products!$A$1:$A$49,products!$B$1:$B$49,,0))</f>
        <v>Ara</v>
      </c>
      <c r="J943" t="str">
        <f>_xlfn.XLOOKUP(D943,products!$A$1:$A$49,products!$C$1:$C$49,,0)</f>
        <v>L</v>
      </c>
      <c r="K943" s="6">
        <f>_xlfn.XLOOKUP(orders!D943,products!$A$1:$A$49,products!$D$1:$D$49,0)</f>
        <v>0.5</v>
      </c>
      <c r="L943" s="8">
        <f>_xlfn.XLOOKUP(orders!D943,products!$A$1:$A$49,products!$E$1:$E$49,"",0)</f>
        <v>7.77</v>
      </c>
      <c r="M943" s="10">
        <f>(orders!E943*orders!L943)</f>
        <v>15.54</v>
      </c>
      <c r="N943" t="str">
        <f t="shared" si="28"/>
        <v>Arabica</v>
      </c>
      <c r="O943" t="str">
        <f t="shared" si="29"/>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t="str">
        <f>_xlfn.XLOOKUP(C944,customers!$A$1:$A$1001,customers!$G$1:$G$1001,,0)</f>
        <v>United States</v>
      </c>
      <c r="I944" t="str">
        <f>IF(_xlfn.XLOOKUP(orders!D944,products!$A$1:$A$49,products!$B$1:$B$49,,0)=0,"",_xlfn.XLOOKUP(orders!D944,products!$A$1:$A$49,products!$B$1:$B$49,,0))</f>
        <v>Rob</v>
      </c>
      <c r="J944" t="str">
        <f>_xlfn.XLOOKUP(D944,products!$A$1:$A$49,products!$C$1:$C$49,,0)</f>
        <v>L</v>
      </c>
      <c r="K944" s="6">
        <f>_xlfn.XLOOKUP(orders!D944,products!$A$1:$A$49,products!$D$1:$D$49,0)</f>
        <v>1</v>
      </c>
      <c r="L944" s="8">
        <f>_xlfn.XLOOKUP(orders!D944,products!$A$1:$A$49,products!$E$1:$E$49,"",0)</f>
        <v>11.95</v>
      </c>
      <c r="M944" s="10">
        <f>(orders!E944*orders!L944)</f>
        <v>35.849999999999994</v>
      </c>
      <c r="N944" t="str">
        <f t="shared" si="28"/>
        <v>Robusta</v>
      </c>
      <c r="O944" t="str">
        <f t="shared" si="29"/>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t="str">
        <f>_xlfn.XLOOKUP(C945,customers!$A$1:$A$1001,customers!$G$1:$G$1001,,0)</f>
        <v>United States</v>
      </c>
      <c r="I945" t="str">
        <f>IF(_xlfn.XLOOKUP(orders!D945,products!$A$1:$A$49,products!$B$1:$B$49,,0)=0,"",_xlfn.XLOOKUP(orders!D945,products!$A$1:$A$49,products!$B$1:$B$49,,0))</f>
        <v>Ara</v>
      </c>
      <c r="J945" t="str">
        <f>_xlfn.XLOOKUP(D945,products!$A$1:$A$49,products!$C$1:$C$49,,0)</f>
        <v>L</v>
      </c>
      <c r="K945" s="6">
        <f>_xlfn.XLOOKUP(orders!D945,products!$A$1:$A$49,products!$D$1:$D$49,0)</f>
        <v>0.5</v>
      </c>
      <c r="L945" s="8">
        <f>_xlfn.XLOOKUP(orders!D945,products!$A$1:$A$49,products!$E$1:$E$49,"",0)</f>
        <v>7.77</v>
      </c>
      <c r="M945" s="10">
        <f>(orders!E945*orders!L945)</f>
        <v>46.62</v>
      </c>
      <c r="N945" t="str">
        <f t="shared" si="28"/>
        <v>Arabica</v>
      </c>
      <c r="O945" t="str">
        <f t="shared" si="29"/>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t="str">
        <f>_xlfn.XLOOKUP(C946,customers!$A$1:$A$1001,customers!$G$1:$G$1001,,0)</f>
        <v>United States</v>
      </c>
      <c r="I946" t="str">
        <f>IF(_xlfn.XLOOKUP(orders!D946,products!$A$1:$A$49,products!$B$1:$B$49,,0)=0,"",_xlfn.XLOOKUP(orders!D946,products!$A$1:$A$49,products!$B$1:$B$49,,0))</f>
        <v>Rob</v>
      </c>
      <c r="J946" t="str">
        <f>_xlfn.XLOOKUP(D946,products!$A$1:$A$49,products!$C$1:$C$49,,0)</f>
        <v>L</v>
      </c>
      <c r="K946" s="6">
        <f>_xlfn.XLOOKUP(orders!D946,products!$A$1:$A$49,products!$D$1:$D$49,0)</f>
        <v>0.5</v>
      </c>
      <c r="L946" s="8">
        <f>_xlfn.XLOOKUP(orders!D946,products!$A$1:$A$49,products!$E$1:$E$49,"",0)</f>
        <v>7.169999999999999</v>
      </c>
      <c r="M946" s="10">
        <f>(orders!E946*orders!L946)</f>
        <v>35.849999999999994</v>
      </c>
      <c r="N946" t="str">
        <f t="shared" si="28"/>
        <v>Robusta</v>
      </c>
      <c r="O946" t="str">
        <f t="shared" si="29"/>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t="str">
        <f>_xlfn.XLOOKUP(C947,customers!$A$1:$A$1001,customers!$G$1:$G$1001,,0)</f>
        <v>United States</v>
      </c>
      <c r="I947" t="str">
        <f>IF(_xlfn.XLOOKUP(orders!D947,products!$A$1:$A$49,products!$B$1:$B$49,,0)=0,"",_xlfn.XLOOKUP(orders!D947,products!$A$1:$A$49,products!$B$1:$B$49,,0))</f>
        <v>Lib</v>
      </c>
      <c r="J947" t="str">
        <f>_xlfn.XLOOKUP(D947,products!$A$1:$A$49,products!$C$1:$C$49,,0)</f>
        <v>D</v>
      </c>
      <c r="K947" s="6">
        <f>_xlfn.XLOOKUP(orders!D947,products!$A$1:$A$49,products!$D$1:$D$49,0)</f>
        <v>2.5</v>
      </c>
      <c r="L947" s="8">
        <f>_xlfn.XLOOKUP(orders!D947,products!$A$1:$A$49,products!$E$1:$E$49,"",0)</f>
        <v>29.784999999999997</v>
      </c>
      <c r="M947" s="10">
        <f>(orders!E947*orders!L947)</f>
        <v>119.13999999999999</v>
      </c>
      <c r="N947" t="str">
        <f t="shared" si="28"/>
        <v>Liberca</v>
      </c>
      <c r="O947" t="str">
        <f t="shared" si="29"/>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t="str">
        <f>_xlfn.XLOOKUP(C948,customers!$A$1:$A$1001,customers!$G$1:$G$1001,,0)</f>
        <v>United States</v>
      </c>
      <c r="I948" t="str">
        <f>IF(_xlfn.XLOOKUP(orders!D948,products!$A$1:$A$49,products!$B$1:$B$49,,0)=0,"",_xlfn.XLOOKUP(orders!D948,products!$A$1:$A$49,products!$B$1:$B$49,,0))</f>
        <v>Lib</v>
      </c>
      <c r="J948" t="str">
        <f>_xlfn.XLOOKUP(D948,products!$A$1:$A$49,products!$C$1:$C$49,,0)</f>
        <v>D</v>
      </c>
      <c r="K948" s="6">
        <f>_xlfn.XLOOKUP(orders!D948,products!$A$1:$A$49,products!$D$1:$D$49,0)</f>
        <v>0.5</v>
      </c>
      <c r="L948" s="8">
        <f>_xlfn.XLOOKUP(orders!D948,products!$A$1:$A$49,products!$E$1:$E$49,"",0)</f>
        <v>7.77</v>
      </c>
      <c r="M948" s="10">
        <f>(orders!E948*orders!L948)</f>
        <v>23.31</v>
      </c>
      <c r="N948" t="str">
        <f t="shared" si="28"/>
        <v>Liberca</v>
      </c>
      <c r="O948" t="str">
        <f t="shared" si="29"/>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t="str">
        <f>_xlfn.XLOOKUP(C949,customers!$A$1:$A$1001,customers!$G$1:$G$1001,,0)</f>
        <v>Ireland</v>
      </c>
      <c r="I949" t="str">
        <f>IF(_xlfn.XLOOKUP(orders!D949,products!$A$1:$A$49,products!$B$1:$B$49,,0)=0,"",_xlfn.XLOOKUP(orders!D949,products!$A$1:$A$49,products!$B$1:$B$49,,0))</f>
        <v>Ara</v>
      </c>
      <c r="J949" t="str">
        <f>_xlfn.XLOOKUP(D949,products!$A$1:$A$49,products!$C$1:$C$49,,0)</f>
        <v>M</v>
      </c>
      <c r="K949" s="6">
        <f>_xlfn.XLOOKUP(orders!D949,products!$A$1:$A$49,products!$D$1:$D$49,0)</f>
        <v>1</v>
      </c>
      <c r="L949" s="8">
        <f>_xlfn.XLOOKUP(orders!D949,products!$A$1:$A$49,products!$E$1:$E$49,"",0)</f>
        <v>11.25</v>
      </c>
      <c r="M949" s="10">
        <f>(orders!E949*orders!L949)</f>
        <v>11.25</v>
      </c>
      <c r="N949" t="str">
        <f t="shared" si="28"/>
        <v>Arabica</v>
      </c>
      <c r="O949" t="str">
        <f t="shared" si="29"/>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t="str">
        <f>_xlfn.XLOOKUP(C950,customers!$A$1:$A$1001,customers!$G$1:$G$1001,,0)</f>
        <v>United Kingdom</v>
      </c>
      <c r="I950" t="str">
        <f>IF(_xlfn.XLOOKUP(orders!D950,products!$A$1:$A$49,products!$B$1:$B$49,,0)=0,"",_xlfn.XLOOKUP(orders!D950,products!$A$1:$A$49,products!$B$1:$B$49,,0))</f>
        <v>Exc</v>
      </c>
      <c r="J950" t="str">
        <f>_xlfn.XLOOKUP(D950,products!$A$1:$A$49,products!$C$1:$C$49,,0)</f>
        <v>D</v>
      </c>
      <c r="K950" s="6">
        <f>_xlfn.XLOOKUP(orders!D950,products!$A$1:$A$49,products!$D$1:$D$49,0)</f>
        <v>2.5</v>
      </c>
      <c r="L950" s="8">
        <f>_xlfn.XLOOKUP(orders!D950,products!$A$1:$A$49,products!$E$1:$E$49,"",0)</f>
        <v>27.945</v>
      </c>
      <c r="M950" s="10">
        <f>(orders!E950*orders!L950)</f>
        <v>83.835000000000008</v>
      </c>
      <c r="N950" t="str">
        <f t="shared" si="28"/>
        <v>Excelsa</v>
      </c>
      <c r="O950" t="str">
        <f t="shared" si="29"/>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t="str">
        <f>_xlfn.XLOOKUP(C951,customers!$A$1:$A$1001,customers!$G$1:$G$1001,,0)</f>
        <v>Ireland</v>
      </c>
      <c r="I951" t="str">
        <f>IF(_xlfn.XLOOKUP(orders!D951,products!$A$1:$A$49,products!$B$1:$B$49,,0)=0,"",_xlfn.XLOOKUP(orders!D951,products!$A$1:$A$49,products!$B$1:$B$49,,0))</f>
        <v>Rob</v>
      </c>
      <c r="J951" t="str">
        <f>_xlfn.XLOOKUP(D951,products!$A$1:$A$49,products!$C$1:$C$49,,0)</f>
        <v>L</v>
      </c>
      <c r="K951" s="6">
        <f>_xlfn.XLOOKUP(orders!D951,products!$A$1:$A$49,products!$D$1:$D$49,0)</f>
        <v>2.5</v>
      </c>
      <c r="L951" s="8">
        <f>_xlfn.XLOOKUP(orders!D951,products!$A$1:$A$49,products!$E$1:$E$49,"",0)</f>
        <v>27.484999999999996</v>
      </c>
      <c r="M951" s="10">
        <f>(orders!E951*orders!L951)</f>
        <v>109.93999999999998</v>
      </c>
      <c r="N951" t="str">
        <f t="shared" si="28"/>
        <v>Robusta</v>
      </c>
      <c r="O951" t="str">
        <f t="shared" si="29"/>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t="str">
        <f>_xlfn.XLOOKUP(C952,customers!$A$1:$A$1001,customers!$G$1:$G$1001,,0)</f>
        <v>United States</v>
      </c>
      <c r="I952" t="str">
        <f>IF(_xlfn.XLOOKUP(orders!D952,products!$A$1:$A$49,products!$B$1:$B$49,,0)=0,"",_xlfn.XLOOKUP(orders!D952,products!$A$1:$A$49,products!$B$1:$B$49,,0))</f>
        <v>Rob</v>
      </c>
      <c r="J952" t="str">
        <f>_xlfn.XLOOKUP(D952,products!$A$1:$A$49,products!$C$1:$C$49,,0)</f>
        <v>L</v>
      </c>
      <c r="K952" s="6">
        <f>_xlfn.XLOOKUP(orders!D952,products!$A$1:$A$49,products!$D$1:$D$49,0)</f>
        <v>0.2</v>
      </c>
      <c r="L952" s="8">
        <f>_xlfn.XLOOKUP(orders!D952,products!$A$1:$A$49,products!$E$1:$E$49,"",0)</f>
        <v>3.5849999999999995</v>
      </c>
      <c r="M952" s="10">
        <f>(orders!E952*orders!L952)</f>
        <v>14.339999999999998</v>
      </c>
      <c r="N952" t="str">
        <f t="shared" si="28"/>
        <v>Robusta</v>
      </c>
      <c r="O952" t="str">
        <f t="shared" si="29"/>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t="str">
        <f>_xlfn.XLOOKUP(C953,customers!$A$1:$A$1001,customers!$G$1:$G$1001,,0)</f>
        <v>United States</v>
      </c>
      <c r="I953" t="str">
        <f>IF(_xlfn.XLOOKUP(orders!D953,products!$A$1:$A$49,products!$B$1:$B$49,,0)=0,"",_xlfn.XLOOKUP(orders!D953,products!$A$1:$A$49,products!$B$1:$B$49,,0))</f>
        <v>Rob</v>
      </c>
      <c r="J953" t="str">
        <f>_xlfn.XLOOKUP(D953,products!$A$1:$A$49,products!$C$1:$C$49,,0)</f>
        <v>L</v>
      </c>
      <c r="K953" s="6">
        <f>_xlfn.XLOOKUP(orders!D953,products!$A$1:$A$49,products!$D$1:$D$49,0)</f>
        <v>0.2</v>
      </c>
      <c r="L953" s="8">
        <f>_xlfn.XLOOKUP(orders!D953,products!$A$1:$A$49,products!$E$1:$E$49,"",0)</f>
        <v>3.5849999999999995</v>
      </c>
      <c r="M953" s="10">
        <f>(orders!E953*orders!L953)</f>
        <v>21.509999999999998</v>
      </c>
      <c r="N953" t="str">
        <f t="shared" si="28"/>
        <v>Robusta</v>
      </c>
      <c r="O953" t="str">
        <f t="shared" si="29"/>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t="str">
        <f>_xlfn.XLOOKUP(C954,customers!$A$1:$A$1001,customers!$G$1:$G$1001,,0)</f>
        <v>Ireland</v>
      </c>
      <c r="I954" t="str">
        <f>IF(_xlfn.XLOOKUP(orders!D954,products!$A$1:$A$49,products!$B$1:$B$49,,0)=0,"",_xlfn.XLOOKUP(orders!D954,products!$A$1:$A$49,products!$B$1:$B$49,,0))</f>
        <v>Ara</v>
      </c>
      <c r="J954" t="str">
        <f>_xlfn.XLOOKUP(D954,products!$A$1:$A$49,products!$C$1:$C$49,,0)</f>
        <v>M</v>
      </c>
      <c r="K954" s="6">
        <f>_xlfn.XLOOKUP(orders!D954,products!$A$1:$A$49,products!$D$1:$D$49,0)</f>
        <v>1</v>
      </c>
      <c r="L954" s="8">
        <f>_xlfn.XLOOKUP(orders!D954,products!$A$1:$A$49,products!$E$1:$E$49,"",0)</f>
        <v>11.25</v>
      </c>
      <c r="M954" s="10">
        <f>(orders!E954*orders!L954)</f>
        <v>22.5</v>
      </c>
      <c r="N954" t="str">
        <f t="shared" si="28"/>
        <v>Arabica</v>
      </c>
      <c r="O954" t="str">
        <f t="shared" si="29"/>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t="str">
        <f>_xlfn.XLOOKUP(C955,customers!$A$1:$A$1001,customers!$G$1:$G$1001,,0)</f>
        <v>United States</v>
      </c>
      <c r="I955" t="str">
        <f>IF(_xlfn.XLOOKUP(orders!D955,products!$A$1:$A$49,products!$B$1:$B$49,,0)=0,"",_xlfn.XLOOKUP(orders!D955,products!$A$1:$A$49,products!$B$1:$B$49,,0))</f>
        <v>Ara</v>
      </c>
      <c r="J955" t="str">
        <f>_xlfn.XLOOKUP(D955,products!$A$1:$A$49,products!$C$1:$C$49,,0)</f>
        <v>L</v>
      </c>
      <c r="K955" s="6">
        <f>_xlfn.XLOOKUP(orders!D955,products!$A$1:$A$49,products!$D$1:$D$49,0)</f>
        <v>0.2</v>
      </c>
      <c r="L955" s="8">
        <f>_xlfn.XLOOKUP(orders!D955,products!$A$1:$A$49,products!$E$1:$E$49,"",0)</f>
        <v>3.8849999999999998</v>
      </c>
      <c r="M955" s="10">
        <f>(orders!E955*orders!L955)</f>
        <v>3.8849999999999998</v>
      </c>
      <c r="N955" t="str">
        <f t="shared" si="28"/>
        <v>Arabica</v>
      </c>
      <c r="O955" t="str">
        <f t="shared" si="29"/>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t="str">
        <f>_xlfn.XLOOKUP(C956,customers!$A$1:$A$1001,customers!$G$1:$G$1001,,0)</f>
        <v>United States</v>
      </c>
      <c r="I956" t="str">
        <f>IF(_xlfn.XLOOKUP(orders!D956,products!$A$1:$A$49,products!$B$1:$B$49,,0)=0,"",_xlfn.XLOOKUP(orders!D956,products!$A$1:$A$49,products!$B$1:$B$49,,0))</f>
        <v>Exc</v>
      </c>
      <c r="J956" t="str">
        <f>_xlfn.XLOOKUP(D956,products!$A$1:$A$49,products!$C$1:$C$49,,0)</f>
        <v>D</v>
      </c>
      <c r="K956" s="6">
        <f>_xlfn.XLOOKUP(orders!D956,products!$A$1:$A$49,products!$D$1:$D$49,0)</f>
        <v>2.5</v>
      </c>
      <c r="L956" s="8">
        <f>_xlfn.XLOOKUP(orders!D956,products!$A$1:$A$49,products!$E$1:$E$49,"",0)</f>
        <v>27.945</v>
      </c>
      <c r="M956" s="10">
        <f>(orders!E956*orders!L956)</f>
        <v>27.945</v>
      </c>
      <c r="N956" t="str">
        <f t="shared" si="28"/>
        <v>Excelsa</v>
      </c>
      <c r="O956" t="str">
        <f t="shared" si="29"/>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t="str">
        <f>_xlfn.XLOOKUP(C957,customers!$A$1:$A$1001,customers!$G$1:$G$1001,,0)</f>
        <v>United States</v>
      </c>
      <c r="I957" t="str">
        <f>IF(_xlfn.XLOOKUP(orders!D957,products!$A$1:$A$49,products!$B$1:$B$49,,0)=0,"",_xlfn.XLOOKUP(orders!D957,products!$A$1:$A$49,products!$B$1:$B$49,,0))</f>
        <v>Exc</v>
      </c>
      <c r="J957" t="str">
        <f>_xlfn.XLOOKUP(D957,products!$A$1:$A$49,products!$C$1:$C$49,,0)</f>
        <v>L</v>
      </c>
      <c r="K957" s="6">
        <f>_xlfn.XLOOKUP(orders!D957,products!$A$1:$A$49,products!$D$1:$D$49,0)</f>
        <v>2.5</v>
      </c>
      <c r="L957" s="8">
        <f>_xlfn.XLOOKUP(orders!D957,products!$A$1:$A$49,products!$E$1:$E$49,"",0)</f>
        <v>34.154999999999994</v>
      </c>
      <c r="M957" s="10">
        <f>(orders!E957*orders!L957)</f>
        <v>170.77499999999998</v>
      </c>
      <c r="N957" t="str">
        <f t="shared" si="28"/>
        <v>Excelsa</v>
      </c>
      <c r="O957" t="str">
        <f t="shared" si="29"/>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t="str">
        <f>_xlfn.XLOOKUP(C958,customers!$A$1:$A$1001,customers!$G$1:$G$1001,,0)</f>
        <v>United States</v>
      </c>
      <c r="I958" t="str">
        <f>IF(_xlfn.XLOOKUP(orders!D958,products!$A$1:$A$49,products!$B$1:$B$49,,0)=0,"",_xlfn.XLOOKUP(orders!D958,products!$A$1:$A$49,products!$B$1:$B$49,,0))</f>
        <v>Rob</v>
      </c>
      <c r="J958" t="str">
        <f>_xlfn.XLOOKUP(D958,products!$A$1:$A$49,products!$C$1:$C$49,,0)</f>
        <v>L</v>
      </c>
      <c r="K958" s="6">
        <f>_xlfn.XLOOKUP(orders!D958,products!$A$1:$A$49,products!$D$1:$D$49,0)</f>
        <v>2.5</v>
      </c>
      <c r="L958" s="8">
        <f>_xlfn.XLOOKUP(orders!D958,products!$A$1:$A$49,products!$E$1:$E$49,"",0)</f>
        <v>27.484999999999996</v>
      </c>
      <c r="M958" s="10">
        <f>(orders!E958*orders!L958)</f>
        <v>54.969999999999992</v>
      </c>
      <c r="N958" t="str">
        <f t="shared" si="28"/>
        <v>Robusta</v>
      </c>
      <c r="O958" t="str">
        <f t="shared" si="29"/>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t="str">
        <f>_xlfn.XLOOKUP(C959,customers!$A$1:$A$1001,customers!$G$1:$G$1001,,0)</f>
        <v>United States</v>
      </c>
      <c r="I959" t="str">
        <f>IF(_xlfn.XLOOKUP(orders!D959,products!$A$1:$A$49,products!$B$1:$B$49,,0)=0,"",_xlfn.XLOOKUP(orders!D959,products!$A$1:$A$49,products!$B$1:$B$49,,0))</f>
        <v>Exc</v>
      </c>
      <c r="J959" t="str">
        <f>_xlfn.XLOOKUP(D959,products!$A$1:$A$49,products!$C$1:$C$49,,0)</f>
        <v>L</v>
      </c>
      <c r="K959" s="6">
        <f>_xlfn.XLOOKUP(orders!D959,products!$A$1:$A$49,products!$D$1:$D$49,0)</f>
        <v>1</v>
      </c>
      <c r="L959" s="8">
        <f>_xlfn.XLOOKUP(orders!D959,products!$A$1:$A$49,products!$E$1:$E$49,"",0)</f>
        <v>14.85</v>
      </c>
      <c r="M959" s="10">
        <f>(orders!E959*orders!L959)</f>
        <v>14.85</v>
      </c>
      <c r="N959" t="str">
        <f t="shared" si="28"/>
        <v>Excelsa</v>
      </c>
      <c r="O959" t="str">
        <f t="shared" si="29"/>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t="str">
        <f>_xlfn.XLOOKUP(C960,customers!$A$1:$A$1001,customers!$G$1:$G$1001,,0)</f>
        <v>United States</v>
      </c>
      <c r="I960" t="str">
        <f>IF(_xlfn.XLOOKUP(orders!D960,products!$A$1:$A$49,products!$B$1:$B$49,,0)=0,"",_xlfn.XLOOKUP(orders!D960,products!$A$1:$A$49,products!$B$1:$B$49,,0))</f>
        <v>Ara</v>
      </c>
      <c r="J960" t="str">
        <f>_xlfn.XLOOKUP(D960,products!$A$1:$A$49,products!$C$1:$C$49,,0)</f>
        <v>L</v>
      </c>
      <c r="K960" s="6">
        <f>_xlfn.XLOOKUP(orders!D960,products!$A$1:$A$49,products!$D$1:$D$49,0)</f>
        <v>0.2</v>
      </c>
      <c r="L960" s="8">
        <f>_xlfn.XLOOKUP(orders!D960,products!$A$1:$A$49,products!$E$1:$E$49,"",0)</f>
        <v>3.8849999999999998</v>
      </c>
      <c r="M960" s="10">
        <f>(orders!E960*orders!L960)</f>
        <v>7.77</v>
      </c>
      <c r="N960" t="str">
        <f t="shared" si="28"/>
        <v>Arabica</v>
      </c>
      <c r="O960" t="str">
        <f t="shared" si="29"/>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t="str">
        <f>_xlfn.XLOOKUP(C961,customers!$A$1:$A$1001,customers!$G$1:$G$1001,,0)</f>
        <v>United States</v>
      </c>
      <c r="I961" t="str">
        <f>IF(_xlfn.XLOOKUP(orders!D961,products!$A$1:$A$49,products!$B$1:$B$49,,0)=0,"",_xlfn.XLOOKUP(orders!D961,products!$A$1:$A$49,products!$B$1:$B$49,,0))</f>
        <v>Lib</v>
      </c>
      <c r="J961" t="str">
        <f>_xlfn.XLOOKUP(D961,products!$A$1:$A$49,products!$C$1:$C$49,,0)</f>
        <v>L</v>
      </c>
      <c r="K961" s="6">
        <f>_xlfn.XLOOKUP(orders!D961,products!$A$1:$A$49,products!$D$1:$D$49,0)</f>
        <v>0.2</v>
      </c>
      <c r="L961" s="8">
        <f>_xlfn.XLOOKUP(orders!D961,products!$A$1:$A$49,products!$E$1:$E$49,"",0)</f>
        <v>4.7549999999999999</v>
      </c>
      <c r="M961" s="10">
        <f>(orders!E961*orders!L961)</f>
        <v>23.774999999999999</v>
      </c>
      <c r="N961" t="str">
        <f t="shared" si="28"/>
        <v>Liberca</v>
      </c>
      <c r="O961" t="str">
        <f t="shared" si="29"/>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t="str">
        <f>_xlfn.XLOOKUP(C962,customers!$A$1:$A$1001,customers!$G$1:$G$1001,,0)</f>
        <v>United States</v>
      </c>
      <c r="I962" t="str">
        <f>IF(_xlfn.XLOOKUP(orders!D962,products!$A$1:$A$49,products!$B$1:$B$49,,0)=0,"",_xlfn.XLOOKUP(orders!D962,products!$A$1:$A$49,products!$B$1:$B$49,,0))</f>
        <v>Lib</v>
      </c>
      <c r="J962" t="str">
        <f>_xlfn.XLOOKUP(D962,products!$A$1:$A$49,products!$C$1:$C$49,,0)</f>
        <v>L</v>
      </c>
      <c r="K962" s="6">
        <f>_xlfn.XLOOKUP(orders!D962,products!$A$1:$A$49,products!$D$1:$D$49,0)</f>
        <v>1</v>
      </c>
      <c r="L962" s="8">
        <f>_xlfn.XLOOKUP(orders!D962,products!$A$1:$A$49,products!$E$1:$E$49,"",0)</f>
        <v>15.85</v>
      </c>
      <c r="M962" s="10">
        <f>(orders!E962*orders!L962)</f>
        <v>79.25</v>
      </c>
      <c r="N962" t="str">
        <f t="shared" si="28"/>
        <v>Liberca</v>
      </c>
      <c r="O962" t="str">
        <f t="shared" si="29"/>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t="str">
        <f>_xlfn.XLOOKUP(C963,customers!$A$1:$A$1001,customers!$G$1:$G$1001,,0)</f>
        <v>United States</v>
      </c>
      <c r="I963" t="str">
        <f>IF(_xlfn.XLOOKUP(orders!D963,products!$A$1:$A$49,products!$B$1:$B$49,,0)=0,"",_xlfn.XLOOKUP(orders!D963,products!$A$1:$A$49,products!$B$1:$B$49,,0))</f>
        <v>Ara</v>
      </c>
      <c r="J963" t="str">
        <f>_xlfn.XLOOKUP(D963,products!$A$1:$A$49,products!$C$1:$C$49,,0)</f>
        <v>D</v>
      </c>
      <c r="K963" s="6">
        <f>_xlfn.XLOOKUP(orders!D963,products!$A$1:$A$49,products!$D$1:$D$49,0)</f>
        <v>2.5</v>
      </c>
      <c r="L963" s="8">
        <f>_xlfn.XLOOKUP(orders!D963,products!$A$1:$A$49,products!$E$1:$E$49,"",0)</f>
        <v>22.884999999999998</v>
      </c>
      <c r="M963" s="10">
        <f>(orders!E963*orders!L963)</f>
        <v>45.769999999999996</v>
      </c>
      <c r="N963" t="str">
        <f t="shared" ref="N963:N1001" si="30">IF(I963="Rob","Robusta",IF(I963="Exc","Excelsa",IF(I963="Ara","Arabica",IF(I963="Lib","Liberca",""))))</f>
        <v>Arabica</v>
      </c>
      <c r="O963" t="str">
        <f t="shared" ref="O963:O1001" si="31">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t="str">
        <f>_xlfn.XLOOKUP(C964,customers!$A$1:$A$1001,customers!$G$1:$G$1001,,0)</f>
        <v>Ireland</v>
      </c>
      <c r="I964" t="str">
        <f>IF(_xlfn.XLOOKUP(orders!D964,products!$A$1:$A$49,products!$B$1:$B$49,,0)=0,"",_xlfn.XLOOKUP(orders!D964,products!$A$1:$A$49,products!$B$1:$B$49,,0))</f>
        <v>Rob</v>
      </c>
      <c r="J964" t="str">
        <f>_xlfn.XLOOKUP(D964,products!$A$1:$A$49,products!$C$1:$C$49,,0)</f>
        <v>D</v>
      </c>
      <c r="K964" s="6">
        <f>_xlfn.XLOOKUP(orders!D964,products!$A$1:$A$49,products!$D$1:$D$49,0)</f>
        <v>1</v>
      </c>
      <c r="L964" s="8">
        <f>_xlfn.XLOOKUP(orders!D964,products!$A$1:$A$49,products!$E$1:$E$49,"",0)</f>
        <v>8.9499999999999993</v>
      </c>
      <c r="M964" s="10">
        <f>(orders!E964*orders!L964)</f>
        <v>8.9499999999999993</v>
      </c>
      <c r="N964" t="str">
        <f t="shared" si="30"/>
        <v>Robusta</v>
      </c>
      <c r="O964" t="str">
        <f t="shared" si="31"/>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t="str">
        <f>_xlfn.XLOOKUP(C965,customers!$A$1:$A$1001,customers!$G$1:$G$1001,,0)</f>
        <v>United States</v>
      </c>
      <c r="I965" t="str">
        <f>IF(_xlfn.XLOOKUP(orders!D965,products!$A$1:$A$49,products!$B$1:$B$49,,0)=0,"",_xlfn.XLOOKUP(orders!D965,products!$A$1:$A$49,products!$B$1:$B$49,,0))</f>
        <v>Rob</v>
      </c>
      <c r="J965" t="str">
        <f>_xlfn.XLOOKUP(D965,products!$A$1:$A$49,products!$C$1:$C$49,,0)</f>
        <v>M</v>
      </c>
      <c r="K965" s="6">
        <f>_xlfn.XLOOKUP(orders!D965,products!$A$1:$A$49,products!$D$1:$D$49,0)</f>
        <v>0.5</v>
      </c>
      <c r="L965" s="8">
        <f>_xlfn.XLOOKUP(orders!D965,products!$A$1:$A$49,products!$E$1:$E$49,"",0)</f>
        <v>5.97</v>
      </c>
      <c r="M965" s="10">
        <f>(orders!E965*orders!L965)</f>
        <v>23.88</v>
      </c>
      <c r="N965" t="str">
        <f t="shared" si="30"/>
        <v>Robusta</v>
      </c>
      <c r="O965" t="str">
        <f t="shared" si="31"/>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t="str">
        <f>_xlfn.XLOOKUP(C966,customers!$A$1:$A$1001,customers!$G$1:$G$1001,,0)</f>
        <v>United States</v>
      </c>
      <c r="I966" t="str">
        <f>IF(_xlfn.XLOOKUP(orders!D966,products!$A$1:$A$49,products!$B$1:$B$49,,0)=0,"",_xlfn.XLOOKUP(orders!D966,products!$A$1:$A$49,products!$B$1:$B$49,,0))</f>
        <v>Exc</v>
      </c>
      <c r="J966" t="str">
        <f>_xlfn.XLOOKUP(D966,products!$A$1:$A$49,products!$C$1:$C$49,,0)</f>
        <v>L</v>
      </c>
      <c r="K966" s="6">
        <f>_xlfn.XLOOKUP(orders!D966,products!$A$1:$A$49,products!$D$1:$D$49,0)</f>
        <v>0.2</v>
      </c>
      <c r="L966" s="8">
        <f>_xlfn.XLOOKUP(orders!D966,products!$A$1:$A$49,products!$E$1:$E$49,"",0)</f>
        <v>4.4550000000000001</v>
      </c>
      <c r="M966" s="10">
        <f>(orders!E966*orders!L966)</f>
        <v>22.274999999999999</v>
      </c>
      <c r="N966" t="str">
        <f t="shared" si="30"/>
        <v>Excelsa</v>
      </c>
      <c r="O966" t="str">
        <f t="shared" si="31"/>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t="str">
        <f>_xlfn.XLOOKUP(C967,customers!$A$1:$A$1001,customers!$G$1:$G$1001,,0)</f>
        <v>United States</v>
      </c>
      <c r="I967" t="str">
        <f>IF(_xlfn.XLOOKUP(orders!D967,products!$A$1:$A$49,products!$B$1:$B$49,,0)=0,"",_xlfn.XLOOKUP(orders!D967,products!$A$1:$A$49,products!$B$1:$B$49,,0))</f>
        <v>Rob</v>
      </c>
      <c r="J967" t="str">
        <f>_xlfn.XLOOKUP(D967,products!$A$1:$A$49,products!$C$1:$C$49,,0)</f>
        <v>M</v>
      </c>
      <c r="K967" s="6">
        <f>_xlfn.XLOOKUP(orders!D967,products!$A$1:$A$49,products!$D$1:$D$49,0)</f>
        <v>1</v>
      </c>
      <c r="L967" s="8">
        <f>_xlfn.XLOOKUP(orders!D967,products!$A$1:$A$49,products!$E$1:$E$49,"",0)</f>
        <v>9.9499999999999993</v>
      </c>
      <c r="M967" s="10">
        <f>(orders!E967*orders!L967)</f>
        <v>29.849999999999998</v>
      </c>
      <c r="N967" t="str">
        <f t="shared" si="30"/>
        <v>Robusta</v>
      </c>
      <c r="O967" t="str">
        <f t="shared" si="31"/>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t="str">
        <f>_xlfn.XLOOKUP(C968,customers!$A$1:$A$1001,customers!$G$1:$G$1001,,0)</f>
        <v>United States</v>
      </c>
      <c r="I968" t="str">
        <f>IF(_xlfn.XLOOKUP(orders!D968,products!$A$1:$A$49,products!$B$1:$B$49,,0)=0,"",_xlfn.XLOOKUP(orders!D968,products!$A$1:$A$49,products!$B$1:$B$49,,0))</f>
        <v>Exc</v>
      </c>
      <c r="J968" t="str">
        <f>_xlfn.XLOOKUP(D968,products!$A$1:$A$49,products!$C$1:$C$49,,0)</f>
        <v>L</v>
      </c>
      <c r="K968" s="6">
        <f>_xlfn.XLOOKUP(orders!D968,products!$A$1:$A$49,products!$D$1:$D$49,0)</f>
        <v>0.5</v>
      </c>
      <c r="L968" s="8">
        <f>_xlfn.XLOOKUP(orders!D968,products!$A$1:$A$49,products!$E$1:$E$49,"",0)</f>
        <v>8.91</v>
      </c>
      <c r="M968" s="10">
        <f>(orders!E968*orders!L968)</f>
        <v>53.46</v>
      </c>
      <c r="N968" t="str">
        <f t="shared" si="30"/>
        <v>Excelsa</v>
      </c>
      <c r="O968" t="str">
        <f t="shared" si="31"/>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t="str">
        <f>_xlfn.XLOOKUP(C969,customers!$A$1:$A$1001,customers!$G$1:$G$1001,,0)</f>
        <v>Ireland</v>
      </c>
      <c r="I969" t="str">
        <f>IF(_xlfn.XLOOKUP(orders!D969,products!$A$1:$A$49,products!$B$1:$B$49,,0)=0,"",_xlfn.XLOOKUP(orders!D969,products!$A$1:$A$49,products!$B$1:$B$49,,0))</f>
        <v>Rob</v>
      </c>
      <c r="J969" t="str">
        <f>_xlfn.XLOOKUP(D969,products!$A$1:$A$49,products!$C$1:$C$49,,0)</f>
        <v>D</v>
      </c>
      <c r="K969" s="6">
        <f>_xlfn.XLOOKUP(orders!D969,products!$A$1:$A$49,products!$D$1:$D$49,0)</f>
        <v>0.2</v>
      </c>
      <c r="L969" s="8">
        <f>_xlfn.XLOOKUP(orders!D969,products!$A$1:$A$49,products!$E$1:$E$49,"",0)</f>
        <v>2.6849999999999996</v>
      </c>
      <c r="M969" s="10">
        <f>(orders!E969*orders!L969)</f>
        <v>2.6849999999999996</v>
      </c>
      <c r="N969" t="str">
        <f t="shared" si="30"/>
        <v>Robusta</v>
      </c>
      <c r="O969" t="str">
        <f t="shared" si="31"/>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t="str">
        <f>_xlfn.XLOOKUP(C970,customers!$A$1:$A$1001,customers!$G$1:$G$1001,,0)</f>
        <v>United States</v>
      </c>
      <c r="I970" t="str">
        <f>IF(_xlfn.XLOOKUP(orders!D970,products!$A$1:$A$49,products!$B$1:$B$49,,0)=0,"",_xlfn.XLOOKUP(orders!D970,products!$A$1:$A$49,products!$B$1:$B$49,,0))</f>
        <v>Rob</v>
      </c>
      <c r="J970" t="str">
        <f>_xlfn.XLOOKUP(D970,products!$A$1:$A$49,products!$C$1:$C$49,,0)</f>
        <v>M</v>
      </c>
      <c r="K970" s="6">
        <f>_xlfn.XLOOKUP(orders!D970,products!$A$1:$A$49,products!$D$1:$D$49,0)</f>
        <v>0.2</v>
      </c>
      <c r="L970" s="8">
        <f>_xlfn.XLOOKUP(orders!D970,products!$A$1:$A$49,products!$E$1:$E$49,"",0)</f>
        <v>2.9849999999999999</v>
      </c>
      <c r="M970" s="10">
        <f>(orders!E970*orders!L970)</f>
        <v>5.97</v>
      </c>
      <c r="N970" t="str">
        <f t="shared" si="30"/>
        <v>Robusta</v>
      </c>
      <c r="O970" t="str">
        <f t="shared" si="31"/>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t="str">
        <f>_xlfn.XLOOKUP(C971,customers!$A$1:$A$1001,customers!$G$1:$G$1001,,0)</f>
        <v>United States</v>
      </c>
      <c r="I971" t="str">
        <f>IF(_xlfn.XLOOKUP(orders!D971,products!$A$1:$A$49,products!$B$1:$B$49,,0)=0,"",_xlfn.XLOOKUP(orders!D971,products!$A$1:$A$49,products!$B$1:$B$49,,0))</f>
        <v>Lib</v>
      </c>
      <c r="J971" t="str">
        <f>_xlfn.XLOOKUP(D971,products!$A$1:$A$49,products!$C$1:$C$49,,0)</f>
        <v>D</v>
      </c>
      <c r="K971" s="6">
        <f>_xlfn.XLOOKUP(orders!D971,products!$A$1:$A$49,products!$D$1:$D$49,0)</f>
        <v>1</v>
      </c>
      <c r="L971" s="8">
        <f>_xlfn.XLOOKUP(orders!D971,products!$A$1:$A$49,products!$E$1:$E$49,"",0)</f>
        <v>12.95</v>
      </c>
      <c r="M971" s="10">
        <f>(orders!E971*orders!L971)</f>
        <v>12.95</v>
      </c>
      <c r="N971" t="str">
        <f t="shared" si="30"/>
        <v>Liberca</v>
      </c>
      <c r="O971" t="str">
        <f t="shared" si="31"/>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t="str">
        <f>_xlfn.XLOOKUP(C972,customers!$A$1:$A$1001,customers!$G$1:$G$1001,,0)</f>
        <v>United States</v>
      </c>
      <c r="I972" t="str">
        <f>IF(_xlfn.XLOOKUP(orders!D972,products!$A$1:$A$49,products!$B$1:$B$49,,0)=0,"",_xlfn.XLOOKUP(orders!D972,products!$A$1:$A$49,products!$B$1:$B$49,,0))</f>
        <v>Exc</v>
      </c>
      <c r="J972" t="str">
        <f>_xlfn.XLOOKUP(D972,products!$A$1:$A$49,products!$C$1:$C$49,,0)</f>
        <v>M</v>
      </c>
      <c r="K972" s="6">
        <f>_xlfn.XLOOKUP(orders!D972,products!$A$1:$A$49,products!$D$1:$D$49,0)</f>
        <v>0.5</v>
      </c>
      <c r="L972" s="8">
        <f>_xlfn.XLOOKUP(orders!D972,products!$A$1:$A$49,products!$E$1:$E$49,"",0)</f>
        <v>8.25</v>
      </c>
      <c r="M972" s="10">
        <f>(orders!E972*orders!L972)</f>
        <v>8.25</v>
      </c>
      <c r="N972" t="str">
        <f t="shared" si="30"/>
        <v>Excelsa</v>
      </c>
      <c r="O972" t="str">
        <f t="shared" si="31"/>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t="str">
        <f>_xlfn.XLOOKUP(C973,customers!$A$1:$A$1001,customers!$G$1:$G$1001,,0)</f>
        <v>United States</v>
      </c>
      <c r="I973" t="str">
        <f>IF(_xlfn.XLOOKUP(orders!D973,products!$A$1:$A$49,products!$B$1:$B$49,,0)=0,"",_xlfn.XLOOKUP(orders!D973,products!$A$1:$A$49,products!$B$1:$B$49,,0))</f>
        <v>Ara</v>
      </c>
      <c r="J973" t="str">
        <f>_xlfn.XLOOKUP(D973,products!$A$1:$A$49,products!$C$1:$C$49,,0)</f>
        <v>L</v>
      </c>
      <c r="K973" s="6">
        <f>_xlfn.XLOOKUP(orders!D973,products!$A$1:$A$49,products!$D$1:$D$49,0)</f>
        <v>2.5</v>
      </c>
      <c r="L973" s="8">
        <f>_xlfn.XLOOKUP(orders!D973,products!$A$1:$A$49,products!$E$1:$E$49,"",0)</f>
        <v>29.784999999999997</v>
      </c>
      <c r="M973" s="10">
        <f>(orders!E973*orders!L973)</f>
        <v>148.92499999999998</v>
      </c>
      <c r="N973" t="str">
        <f t="shared" si="30"/>
        <v>Arabica</v>
      </c>
      <c r="O973" t="str">
        <f t="shared" si="31"/>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t="str">
        <f>_xlfn.XLOOKUP(C974,customers!$A$1:$A$1001,customers!$G$1:$G$1001,,0)</f>
        <v>Ireland</v>
      </c>
      <c r="I974" t="str">
        <f>IF(_xlfn.XLOOKUP(orders!D974,products!$A$1:$A$49,products!$B$1:$B$49,,0)=0,"",_xlfn.XLOOKUP(orders!D974,products!$A$1:$A$49,products!$B$1:$B$49,,0))</f>
        <v>Ara</v>
      </c>
      <c r="J974" t="str">
        <f>_xlfn.XLOOKUP(D974,products!$A$1:$A$49,products!$C$1:$C$49,,0)</f>
        <v>L</v>
      </c>
      <c r="K974" s="6">
        <f>_xlfn.XLOOKUP(orders!D974,products!$A$1:$A$49,products!$D$1:$D$49,0)</f>
        <v>2.5</v>
      </c>
      <c r="L974" s="8">
        <f>_xlfn.XLOOKUP(orders!D974,products!$A$1:$A$49,products!$E$1:$E$49,"",0)</f>
        <v>29.784999999999997</v>
      </c>
      <c r="M974" s="10">
        <f>(orders!E974*orders!L974)</f>
        <v>89.35499999999999</v>
      </c>
      <c r="N974" t="str">
        <f t="shared" si="30"/>
        <v>Arabica</v>
      </c>
      <c r="O974" t="str">
        <f t="shared" si="31"/>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t="str">
        <f>_xlfn.XLOOKUP(C975,customers!$A$1:$A$1001,customers!$G$1:$G$1001,,0)</f>
        <v>United States</v>
      </c>
      <c r="I975" t="str">
        <f>IF(_xlfn.XLOOKUP(orders!D975,products!$A$1:$A$49,products!$B$1:$B$49,,0)=0,"",_xlfn.XLOOKUP(orders!D975,products!$A$1:$A$49,products!$B$1:$B$49,,0))</f>
        <v>Lib</v>
      </c>
      <c r="J975" t="str">
        <f>_xlfn.XLOOKUP(D975,products!$A$1:$A$49,products!$C$1:$C$49,,0)</f>
        <v>M</v>
      </c>
      <c r="K975" s="6">
        <f>_xlfn.XLOOKUP(orders!D975,products!$A$1:$A$49,products!$D$1:$D$49,0)</f>
        <v>1</v>
      </c>
      <c r="L975" s="8">
        <f>_xlfn.XLOOKUP(orders!D975,products!$A$1:$A$49,products!$E$1:$E$49,"",0)</f>
        <v>14.55</v>
      </c>
      <c r="M975" s="10">
        <f>(orders!E975*orders!L975)</f>
        <v>87.300000000000011</v>
      </c>
      <c r="N975" t="str">
        <f t="shared" si="30"/>
        <v>Liberca</v>
      </c>
      <c r="O975" t="str">
        <f t="shared" si="31"/>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t="str">
        <f>_xlfn.XLOOKUP(C976,customers!$A$1:$A$1001,customers!$G$1:$G$1001,,0)</f>
        <v>United States</v>
      </c>
      <c r="I976" t="str">
        <f>IF(_xlfn.XLOOKUP(orders!D976,products!$A$1:$A$49,products!$B$1:$B$49,,0)=0,"",_xlfn.XLOOKUP(orders!D976,products!$A$1:$A$49,products!$B$1:$B$49,,0))</f>
        <v>Rob</v>
      </c>
      <c r="J976" t="str">
        <f>_xlfn.XLOOKUP(D976,products!$A$1:$A$49,products!$C$1:$C$49,,0)</f>
        <v>D</v>
      </c>
      <c r="K976" s="6">
        <f>_xlfn.XLOOKUP(orders!D976,products!$A$1:$A$49,products!$D$1:$D$49,0)</f>
        <v>0.5</v>
      </c>
      <c r="L976" s="8">
        <f>_xlfn.XLOOKUP(orders!D976,products!$A$1:$A$49,products!$E$1:$E$49,"",0)</f>
        <v>5.3699999999999992</v>
      </c>
      <c r="M976" s="10">
        <f>(orders!E976*orders!L976)</f>
        <v>5.3699999999999992</v>
      </c>
      <c r="N976" t="str">
        <f t="shared" si="30"/>
        <v>Robusta</v>
      </c>
      <c r="O976" t="str">
        <f t="shared" si="31"/>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t="str">
        <f>_xlfn.XLOOKUP(C977,customers!$A$1:$A$1001,customers!$G$1:$G$1001,,0)</f>
        <v>Ireland</v>
      </c>
      <c r="I977" t="str">
        <f>IF(_xlfn.XLOOKUP(orders!D977,products!$A$1:$A$49,products!$B$1:$B$49,,0)=0,"",_xlfn.XLOOKUP(orders!D977,products!$A$1:$A$49,products!$B$1:$B$49,,0))</f>
        <v>Ara</v>
      </c>
      <c r="J977" t="str">
        <f>_xlfn.XLOOKUP(D977,products!$A$1:$A$49,products!$C$1:$C$49,,0)</f>
        <v>D</v>
      </c>
      <c r="K977" s="6">
        <f>_xlfn.XLOOKUP(orders!D977,products!$A$1:$A$49,products!$D$1:$D$49,0)</f>
        <v>0.2</v>
      </c>
      <c r="L977" s="8">
        <f>_xlfn.XLOOKUP(orders!D977,products!$A$1:$A$49,products!$E$1:$E$49,"",0)</f>
        <v>2.9849999999999999</v>
      </c>
      <c r="M977" s="10">
        <f>(orders!E977*orders!L977)</f>
        <v>8.9550000000000001</v>
      </c>
      <c r="N977" t="str">
        <f t="shared" si="30"/>
        <v>Arabica</v>
      </c>
      <c r="O977" t="str">
        <f t="shared" si="31"/>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t="str">
        <f>_xlfn.XLOOKUP(C978,customers!$A$1:$A$1001,customers!$G$1:$G$1001,,0)</f>
        <v>United States</v>
      </c>
      <c r="I978" t="str">
        <f>IF(_xlfn.XLOOKUP(orders!D978,products!$A$1:$A$49,products!$B$1:$B$49,,0)=0,"",_xlfn.XLOOKUP(orders!D978,products!$A$1:$A$49,products!$B$1:$B$49,,0))</f>
        <v>Rob</v>
      </c>
      <c r="J978" t="str">
        <f>_xlfn.XLOOKUP(D978,products!$A$1:$A$49,products!$C$1:$C$49,,0)</f>
        <v>L</v>
      </c>
      <c r="K978" s="6">
        <f>_xlfn.XLOOKUP(orders!D978,products!$A$1:$A$49,products!$D$1:$D$49,0)</f>
        <v>2.5</v>
      </c>
      <c r="L978" s="8">
        <f>_xlfn.XLOOKUP(orders!D978,products!$A$1:$A$49,products!$E$1:$E$49,"",0)</f>
        <v>27.484999999999996</v>
      </c>
      <c r="M978" s="10">
        <f>(orders!E978*orders!L978)</f>
        <v>137.42499999999998</v>
      </c>
      <c r="N978" t="str">
        <f t="shared" si="30"/>
        <v>Robusta</v>
      </c>
      <c r="O978" t="str">
        <f t="shared" si="31"/>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t="str">
        <f>_xlfn.XLOOKUP(C979,customers!$A$1:$A$1001,customers!$G$1:$G$1001,,0)</f>
        <v>United States</v>
      </c>
      <c r="I979" t="str">
        <f>IF(_xlfn.XLOOKUP(orders!D979,products!$A$1:$A$49,products!$B$1:$B$49,,0)=0,"",_xlfn.XLOOKUP(orders!D979,products!$A$1:$A$49,products!$B$1:$B$49,,0))</f>
        <v>Rob</v>
      </c>
      <c r="J979" t="str">
        <f>_xlfn.XLOOKUP(D979,products!$A$1:$A$49,products!$C$1:$C$49,,0)</f>
        <v>L</v>
      </c>
      <c r="K979" s="6">
        <f>_xlfn.XLOOKUP(orders!D979,products!$A$1:$A$49,products!$D$1:$D$49,0)</f>
        <v>1</v>
      </c>
      <c r="L979" s="8">
        <f>_xlfn.XLOOKUP(orders!D979,products!$A$1:$A$49,products!$E$1:$E$49,"",0)</f>
        <v>11.95</v>
      </c>
      <c r="M979" s="10">
        <f>(orders!E979*orders!L979)</f>
        <v>59.75</v>
      </c>
      <c r="N979" t="str">
        <f t="shared" si="30"/>
        <v>Robusta</v>
      </c>
      <c r="O979" t="str">
        <f t="shared" si="31"/>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t="str">
        <f>_xlfn.XLOOKUP(C980,customers!$A$1:$A$1001,customers!$G$1:$G$1001,,0)</f>
        <v>United States</v>
      </c>
      <c r="I980" t="str">
        <f>IF(_xlfn.XLOOKUP(orders!D980,products!$A$1:$A$49,products!$B$1:$B$49,,0)=0,"",_xlfn.XLOOKUP(orders!D980,products!$A$1:$A$49,products!$B$1:$B$49,,0))</f>
        <v>Ara</v>
      </c>
      <c r="J980" t="str">
        <f>_xlfn.XLOOKUP(D980,products!$A$1:$A$49,products!$C$1:$C$49,,0)</f>
        <v>L</v>
      </c>
      <c r="K980" s="6">
        <f>_xlfn.XLOOKUP(orders!D980,products!$A$1:$A$49,products!$D$1:$D$49,0)</f>
        <v>0.5</v>
      </c>
      <c r="L980" s="8">
        <f>_xlfn.XLOOKUP(orders!D980,products!$A$1:$A$49,products!$E$1:$E$49,"",0)</f>
        <v>7.77</v>
      </c>
      <c r="M980" s="10">
        <f>(orders!E980*orders!L980)</f>
        <v>23.31</v>
      </c>
      <c r="N980" t="str">
        <f t="shared" si="30"/>
        <v>Arabica</v>
      </c>
      <c r="O980" t="str">
        <f t="shared" si="31"/>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t="str">
        <f>_xlfn.XLOOKUP(C981,customers!$A$1:$A$1001,customers!$G$1:$G$1001,,0)</f>
        <v>United States</v>
      </c>
      <c r="I981" t="str">
        <f>IF(_xlfn.XLOOKUP(orders!D981,products!$A$1:$A$49,products!$B$1:$B$49,,0)=0,"",_xlfn.XLOOKUP(orders!D981,products!$A$1:$A$49,products!$B$1:$B$49,,0))</f>
        <v>Rob</v>
      </c>
      <c r="J981" t="str">
        <f>_xlfn.XLOOKUP(D981,products!$A$1:$A$49,products!$C$1:$C$49,,0)</f>
        <v>D</v>
      </c>
      <c r="K981" s="6">
        <f>_xlfn.XLOOKUP(orders!D981,products!$A$1:$A$49,products!$D$1:$D$49,0)</f>
        <v>0.5</v>
      </c>
      <c r="L981" s="8">
        <f>_xlfn.XLOOKUP(orders!D981,products!$A$1:$A$49,products!$E$1:$E$49,"",0)</f>
        <v>5.3699999999999992</v>
      </c>
      <c r="M981" s="10">
        <f>(orders!E981*orders!L981)</f>
        <v>10.739999999999998</v>
      </c>
      <c r="N981" t="str">
        <f t="shared" si="30"/>
        <v>Robusta</v>
      </c>
      <c r="O981" t="str">
        <f t="shared" si="31"/>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t="str">
        <f>_xlfn.XLOOKUP(C982,customers!$A$1:$A$1001,customers!$G$1:$G$1001,,0)</f>
        <v>United States</v>
      </c>
      <c r="I982" t="str">
        <f>IF(_xlfn.XLOOKUP(orders!D982,products!$A$1:$A$49,products!$B$1:$B$49,,0)=0,"",_xlfn.XLOOKUP(orders!D982,products!$A$1:$A$49,products!$B$1:$B$49,,0))</f>
        <v>Exc</v>
      </c>
      <c r="J982" t="str">
        <f>_xlfn.XLOOKUP(D982,products!$A$1:$A$49,products!$C$1:$C$49,,0)</f>
        <v>D</v>
      </c>
      <c r="K982" s="6">
        <f>_xlfn.XLOOKUP(orders!D982,products!$A$1:$A$49,products!$D$1:$D$49,0)</f>
        <v>2.5</v>
      </c>
      <c r="L982" s="8">
        <f>_xlfn.XLOOKUP(orders!D982,products!$A$1:$A$49,products!$E$1:$E$49,"",0)</f>
        <v>27.945</v>
      </c>
      <c r="M982" s="10">
        <f>(orders!E982*orders!L982)</f>
        <v>167.67000000000002</v>
      </c>
      <c r="N982" t="str">
        <f t="shared" si="30"/>
        <v>Excelsa</v>
      </c>
      <c r="O982" t="str">
        <f t="shared" si="31"/>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t="str">
        <f>_xlfn.XLOOKUP(C983,customers!$A$1:$A$1001,customers!$G$1:$G$1001,,0)</f>
        <v>United States</v>
      </c>
      <c r="I983" t="str">
        <f>IF(_xlfn.XLOOKUP(orders!D983,products!$A$1:$A$49,products!$B$1:$B$49,,0)=0,"",_xlfn.XLOOKUP(orders!D983,products!$A$1:$A$49,products!$B$1:$B$49,,0))</f>
        <v>Exc</v>
      </c>
      <c r="J983" t="str">
        <f>_xlfn.XLOOKUP(D983,products!$A$1:$A$49,products!$C$1:$C$49,,0)</f>
        <v>D</v>
      </c>
      <c r="K983" s="6">
        <f>_xlfn.XLOOKUP(orders!D983,products!$A$1:$A$49,products!$D$1:$D$49,0)</f>
        <v>0.2</v>
      </c>
      <c r="L983" s="8">
        <f>_xlfn.XLOOKUP(orders!D983,products!$A$1:$A$49,products!$E$1:$E$49,"",0)</f>
        <v>3.645</v>
      </c>
      <c r="M983" s="10">
        <f>(orders!E983*orders!L983)</f>
        <v>21.87</v>
      </c>
      <c r="N983" t="str">
        <f t="shared" si="30"/>
        <v>Excelsa</v>
      </c>
      <c r="O983" t="str">
        <f t="shared" si="31"/>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t="str">
        <f>_xlfn.XLOOKUP(C984,customers!$A$1:$A$1001,customers!$G$1:$G$1001,,0)</f>
        <v>United States</v>
      </c>
      <c r="I984" t="str">
        <f>IF(_xlfn.XLOOKUP(orders!D984,products!$A$1:$A$49,products!$B$1:$B$49,,0)=0,"",_xlfn.XLOOKUP(orders!D984,products!$A$1:$A$49,products!$B$1:$B$49,,0))</f>
        <v>Rob</v>
      </c>
      <c r="J984" t="str">
        <f>_xlfn.XLOOKUP(D984,products!$A$1:$A$49,products!$C$1:$C$49,,0)</f>
        <v>L</v>
      </c>
      <c r="K984" s="6">
        <f>_xlfn.XLOOKUP(orders!D984,products!$A$1:$A$49,products!$D$1:$D$49,0)</f>
        <v>1</v>
      </c>
      <c r="L984" s="8">
        <f>_xlfn.XLOOKUP(orders!D984,products!$A$1:$A$49,products!$E$1:$E$49,"",0)</f>
        <v>11.95</v>
      </c>
      <c r="M984" s="10">
        <f>(orders!E984*orders!L984)</f>
        <v>23.9</v>
      </c>
      <c r="N984" t="str">
        <f t="shared" si="30"/>
        <v>Robusta</v>
      </c>
      <c r="O984" t="str">
        <f t="shared" si="31"/>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t="str">
        <f>_xlfn.XLOOKUP(C985,customers!$A$1:$A$1001,customers!$G$1:$G$1001,,0)</f>
        <v>United States</v>
      </c>
      <c r="I985" t="str">
        <f>IF(_xlfn.XLOOKUP(orders!D985,products!$A$1:$A$49,products!$B$1:$B$49,,0)=0,"",_xlfn.XLOOKUP(orders!D985,products!$A$1:$A$49,products!$B$1:$B$49,,0))</f>
        <v>Ara</v>
      </c>
      <c r="J985" t="str">
        <f>_xlfn.XLOOKUP(D985,products!$A$1:$A$49,products!$C$1:$C$49,,0)</f>
        <v>M</v>
      </c>
      <c r="K985" s="6">
        <f>_xlfn.XLOOKUP(orders!D985,products!$A$1:$A$49,products!$D$1:$D$49,0)</f>
        <v>0.2</v>
      </c>
      <c r="L985" s="8">
        <f>_xlfn.XLOOKUP(orders!D985,products!$A$1:$A$49,products!$E$1:$E$49,"",0)</f>
        <v>3.375</v>
      </c>
      <c r="M985" s="10">
        <f>(orders!E985*orders!L985)</f>
        <v>6.75</v>
      </c>
      <c r="N985" t="str">
        <f t="shared" si="30"/>
        <v>Arabica</v>
      </c>
      <c r="O985" t="str">
        <f t="shared" si="31"/>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t="str">
        <f>_xlfn.XLOOKUP(C986,customers!$A$1:$A$1001,customers!$G$1:$G$1001,,0)</f>
        <v>Ireland</v>
      </c>
      <c r="I986" t="str">
        <f>IF(_xlfn.XLOOKUP(orders!D986,products!$A$1:$A$49,products!$B$1:$B$49,,0)=0,"",_xlfn.XLOOKUP(orders!D986,products!$A$1:$A$49,products!$B$1:$B$49,,0))</f>
        <v>Exc</v>
      </c>
      <c r="J986" t="str">
        <f>_xlfn.XLOOKUP(D986,products!$A$1:$A$49,products!$C$1:$C$49,,0)</f>
        <v>M</v>
      </c>
      <c r="K986" s="6">
        <f>_xlfn.XLOOKUP(orders!D986,products!$A$1:$A$49,products!$D$1:$D$49,0)</f>
        <v>2.5</v>
      </c>
      <c r="L986" s="8">
        <f>_xlfn.XLOOKUP(orders!D986,products!$A$1:$A$49,products!$E$1:$E$49,"",0)</f>
        <v>31.624999999999996</v>
      </c>
      <c r="M986" s="10">
        <f>(orders!E986*orders!L986)</f>
        <v>31.624999999999996</v>
      </c>
      <c r="N986" t="str">
        <f t="shared" si="30"/>
        <v>Excelsa</v>
      </c>
      <c r="O986" t="str">
        <f t="shared" si="31"/>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t="str">
        <f>_xlfn.XLOOKUP(C987,customers!$A$1:$A$1001,customers!$G$1:$G$1001,,0)</f>
        <v>United States</v>
      </c>
      <c r="I987" t="str">
        <f>IF(_xlfn.XLOOKUP(orders!D987,products!$A$1:$A$49,products!$B$1:$B$49,,0)=0,"",_xlfn.XLOOKUP(orders!D987,products!$A$1:$A$49,products!$B$1:$B$49,,0))</f>
        <v>Rob</v>
      </c>
      <c r="J987" t="str">
        <f>_xlfn.XLOOKUP(D987,products!$A$1:$A$49,products!$C$1:$C$49,,0)</f>
        <v>L</v>
      </c>
      <c r="K987" s="6">
        <f>_xlfn.XLOOKUP(orders!D987,products!$A$1:$A$49,products!$D$1:$D$49,0)</f>
        <v>1</v>
      </c>
      <c r="L987" s="8">
        <f>_xlfn.XLOOKUP(orders!D987,products!$A$1:$A$49,products!$E$1:$E$49,"",0)</f>
        <v>11.95</v>
      </c>
      <c r="M987" s="10">
        <f>(orders!E987*orders!L987)</f>
        <v>47.8</v>
      </c>
      <c r="N987" t="str">
        <f t="shared" si="30"/>
        <v>Robusta</v>
      </c>
      <c r="O987" t="str">
        <f t="shared" si="31"/>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t="str">
        <f>_xlfn.XLOOKUP(C988,customers!$A$1:$A$1001,customers!$G$1:$G$1001,,0)</f>
        <v>United States</v>
      </c>
      <c r="I988" t="str">
        <f>IF(_xlfn.XLOOKUP(orders!D988,products!$A$1:$A$49,products!$B$1:$B$49,,0)=0,"",_xlfn.XLOOKUP(orders!D988,products!$A$1:$A$49,products!$B$1:$B$49,,0))</f>
        <v>Lib</v>
      </c>
      <c r="J988" t="str">
        <f>_xlfn.XLOOKUP(D988,products!$A$1:$A$49,products!$C$1:$C$49,,0)</f>
        <v>M</v>
      </c>
      <c r="K988" s="6">
        <f>_xlfn.XLOOKUP(orders!D988,products!$A$1:$A$49,products!$D$1:$D$49,0)</f>
        <v>2.5</v>
      </c>
      <c r="L988" s="8">
        <f>_xlfn.XLOOKUP(orders!D988,products!$A$1:$A$49,products!$E$1:$E$49,"",0)</f>
        <v>33.464999999999996</v>
      </c>
      <c r="M988" s="10">
        <f>(orders!E988*orders!L988)</f>
        <v>33.464999999999996</v>
      </c>
      <c r="N988" t="str">
        <f t="shared" si="30"/>
        <v>Liberca</v>
      </c>
      <c r="O988" t="str">
        <f t="shared" si="31"/>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t="str">
        <f>_xlfn.XLOOKUP(C989,customers!$A$1:$A$1001,customers!$G$1:$G$1001,,0)</f>
        <v>United Kingdom</v>
      </c>
      <c r="I989" t="str">
        <f>IF(_xlfn.XLOOKUP(orders!D989,products!$A$1:$A$49,products!$B$1:$B$49,,0)=0,"",_xlfn.XLOOKUP(orders!D989,products!$A$1:$A$49,products!$B$1:$B$49,,0))</f>
        <v>Ara</v>
      </c>
      <c r="J989" t="str">
        <f>_xlfn.XLOOKUP(D989,products!$A$1:$A$49,products!$C$1:$C$49,,0)</f>
        <v>D</v>
      </c>
      <c r="K989" s="6">
        <f>_xlfn.XLOOKUP(orders!D989,products!$A$1:$A$49,products!$D$1:$D$49,0)</f>
        <v>0.5</v>
      </c>
      <c r="L989" s="8">
        <f>_xlfn.XLOOKUP(orders!D989,products!$A$1:$A$49,products!$E$1:$E$49,"",0)</f>
        <v>5.97</v>
      </c>
      <c r="M989" s="10">
        <f>(orders!E989*orders!L989)</f>
        <v>29.849999999999998</v>
      </c>
      <c r="N989" t="str">
        <f t="shared" si="30"/>
        <v>Arabica</v>
      </c>
      <c r="O989" t="str">
        <f t="shared" si="31"/>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t="str">
        <f>_xlfn.XLOOKUP(C990,customers!$A$1:$A$1001,customers!$G$1:$G$1001,,0)</f>
        <v>United Kingdom</v>
      </c>
      <c r="I990" t="str">
        <f>IF(_xlfn.XLOOKUP(orders!D990,products!$A$1:$A$49,products!$B$1:$B$49,,0)=0,"",_xlfn.XLOOKUP(orders!D990,products!$A$1:$A$49,products!$B$1:$B$49,,0))</f>
        <v>Rob</v>
      </c>
      <c r="J990" t="str">
        <f>_xlfn.XLOOKUP(D990,products!$A$1:$A$49,products!$C$1:$C$49,,0)</f>
        <v>M</v>
      </c>
      <c r="K990" s="6">
        <f>_xlfn.XLOOKUP(orders!D990,products!$A$1:$A$49,products!$D$1:$D$49,0)</f>
        <v>1</v>
      </c>
      <c r="L990" s="8">
        <f>_xlfn.XLOOKUP(orders!D990,products!$A$1:$A$49,products!$E$1:$E$49,"",0)</f>
        <v>9.9499999999999993</v>
      </c>
      <c r="M990" s="10">
        <f>(orders!E990*orders!L990)</f>
        <v>29.849999999999998</v>
      </c>
      <c r="N990" t="str">
        <f t="shared" si="30"/>
        <v>Robusta</v>
      </c>
      <c r="O990" t="str">
        <f t="shared" si="31"/>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t="str">
        <f>_xlfn.XLOOKUP(C991,customers!$A$1:$A$1001,customers!$G$1:$G$1001,,0)</f>
        <v>United States</v>
      </c>
      <c r="I991" t="str">
        <f>IF(_xlfn.XLOOKUP(orders!D991,products!$A$1:$A$49,products!$B$1:$B$49,,0)=0,"",_xlfn.XLOOKUP(orders!D991,products!$A$1:$A$49,products!$B$1:$B$49,,0))</f>
        <v>Ara</v>
      </c>
      <c r="J991" t="str">
        <f>_xlfn.XLOOKUP(D991,products!$A$1:$A$49,products!$C$1:$C$49,,0)</f>
        <v>M</v>
      </c>
      <c r="K991" s="6">
        <f>_xlfn.XLOOKUP(orders!D991,products!$A$1:$A$49,products!$D$1:$D$49,0)</f>
        <v>2.5</v>
      </c>
      <c r="L991" s="8">
        <f>_xlfn.XLOOKUP(orders!D991,products!$A$1:$A$49,products!$E$1:$E$49,"",0)</f>
        <v>25.874999999999996</v>
      </c>
      <c r="M991" s="10">
        <f>(orders!E991*orders!L991)</f>
        <v>155.24999999999997</v>
      </c>
      <c r="N991" t="str">
        <f t="shared" si="30"/>
        <v>Arabica</v>
      </c>
      <c r="O991" t="str">
        <f t="shared" si="31"/>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t="str">
        <f>_xlfn.XLOOKUP(C992,customers!$A$1:$A$1001,customers!$G$1:$G$1001,,0)</f>
        <v>United States</v>
      </c>
      <c r="I992" t="str">
        <f>IF(_xlfn.XLOOKUP(orders!D992,products!$A$1:$A$49,products!$B$1:$B$49,,0)=0,"",_xlfn.XLOOKUP(orders!D992,products!$A$1:$A$49,products!$B$1:$B$49,,0))</f>
        <v>Exc</v>
      </c>
      <c r="J992" t="str">
        <f>_xlfn.XLOOKUP(D992,products!$A$1:$A$49,products!$C$1:$C$49,,0)</f>
        <v>D</v>
      </c>
      <c r="K992" s="6">
        <f>_xlfn.XLOOKUP(orders!D992,products!$A$1:$A$49,products!$D$1:$D$49,0)</f>
        <v>0.2</v>
      </c>
      <c r="L992" s="8">
        <f>_xlfn.XLOOKUP(orders!D992,products!$A$1:$A$49,products!$E$1:$E$49,"",0)</f>
        <v>3.645</v>
      </c>
      <c r="M992" s="10">
        <f>(orders!E992*orders!L992)</f>
        <v>18.225000000000001</v>
      </c>
      <c r="N992" t="str">
        <f t="shared" si="30"/>
        <v>Excelsa</v>
      </c>
      <c r="O992" t="str">
        <f t="shared" si="31"/>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t="str">
        <f>_xlfn.XLOOKUP(C993,customers!$A$1:$A$1001,customers!$G$1:$G$1001,,0)</f>
        <v>United States</v>
      </c>
      <c r="I993" t="str">
        <f>IF(_xlfn.XLOOKUP(orders!D993,products!$A$1:$A$49,products!$B$1:$B$49,,0)=0,"",_xlfn.XLOOKUP(orders!D993,products!$A$1:$A$49,products!$B$1:$B$49,,0))</f>
        <v>Lib</v>
      </c>
      <c r="J993" t="str">
        <f>_xlfn.XLOOKUP(D993,products!$A$1:$A$49,products!$C$1:$C$49,,0)</f>
        <v>D</v>
      </c>
      <c r="K993" s="6">
        <f>_xlfn.XLOOKUP(orders!D993,products!$A$1:$A$49,products!$D$1:$D$49,0)</f>
        <v>0.5</v>
      </c>
      <c r="L993" s="8">
        <f>_xlfn.XLOOKUP(orders!D993,products!$A$1:$A$49,products!$E$1:$E$49,"",0)</f>
        <v>7.77</v>
      </c>
      <c r="M993" s="10">
        <f>(orders!E993*orders!L993)</f>
        <v>15.54</v>
      </c>
      <c r="N993" t="str">
        <f t="shared" si="30"/>
        <v>Liberca</v>
      </c>
      <c r="O993" t="str">
        <f t="shared" si="31"/>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t="str">
        <f>_xlfn.XLOOKUP(C994,customers!$A$1:$A$1001,customers!$G$1:$G$1001,,0)</f>
        <v>Ireland</v>
      </c>
      <c r="I994" t="str">
        <f>IF(_xlfn.XLOOKUP(orders!D994,products!$A$1:$A$49,products!$B$1:$B$49,,0)=0,"",_xlfn.XLOOKUP(orders!D994,products!$A$1:$A$49,products!$B$1:$B$49,,0))</f>
        <v>Lib</v>
      </c>
      <c r="J994" t="str">
        <f>_xlfn.XLOOKUP(D994,products!$A$1:$A$49,products!$C$1:$C$49,,0)</f>
        <v>L</v>
      </c>
      <c r="K994" s="6">
        <f>_xlfn.XLOOKUP(orders!D994,products!$A$1:$A$49,products!$D$1:$D$49,0)</f>
        <v>2.5</v>
      </c>
      <c r="L994" s="8">
        <f>_xlfn.XLOOKUP(orders!D994,products!$A$1:$A$49,products!$E$1:$E$49,"",0)</f>
        <v>36.454999999999998</v>
      </c>
      <c r="M994" s="10">
        <f>(orders!E994*orders!L994)</f>
        <v>109.36499999999999</v>
      </c>
      <c r="N994" t="str">
        <f t="shared" si="30"/>
        <v>Liberca</v>
      </c>
      <c r="O994" t="str">
        <f t="shared" si="31"/>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t="str">
        <f>_xlfn.XLOOKUP(C995,customers!$A$1:$A$1001,customers!$G$1:$G$1001,,0)</f>
        <v>United States</v>
      </c>
      <c r="I995" t="str">
        <f>IF(_xlfn.XLOOKUP(orders!D995,products!$A$1:$A$49,products!$B$1:$B$49,,0)=0,"",_xlfn.XLOOKUP(orders!D995,products!$A$1:$A$49,products!$B$1:$B$49,,0))</f>
        <v>Ara</v>
      </c>
      <c r="J995" t="str">
        <f>_xlfn.XLOOKUP(D995,products!$A$1:$A$49,products!$C$1:$C$49,,0)</f>
        <v>L</v>
      </c>
      <c r="K995" s="6">
        <f>_xlfn.XLOOKUP(orders!D995,products!$A$1:$A$49,products!$D$1:$D$49,0)</f>
        <v>1</v>
      </c>
      <c r="L995" s="8">
        <f>_xlfn.XLOOKUP(orders!D995,products!$A$1:$A$49,products!$E$1:$E$49,"",0)</f>
        <v>12.95</v>
      </c>
      <c r="M995" s="10">
        <f>(orders!E995*orders!L995)</f>
        <v>77.699999999999989</v>
      </c>
      <c r="N995" t="str">
        <f t="shared" si="30"/>
        <v>Arabica</v>
      </c>
      <c r="O995" t="str">
        <f t="shared" si="31"/>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t="str">
        <f>_xlfn.XLOOKUP(C996,customers!$A$1:$A$1001,customers!$G$1:$G$1001,,0)</f>
        <v>Ireland</v>
      </c>
      <c r="I996" t="str">
        <f>IF(_xlfn.XLOOKUP(orders!D996,products!$A$1:$A$49,products!$B$1:$B$49,,0)=0,"",_xlfn.XLOOKUP(orders!D996,products!$A$1:$A$49,products!$B$1:$B$49,,0))</f>
        <v>Ara</v>
      </c>
      <c r="J996" t="str">
        <f>_xlfn.XLOOKUP(D996,products!$A$1:$A$49,products!$C$1:$C$49,,0)</f>
        <v>D</v>
      </c>
      <c r="K996" s="6">
        <f>_xlfn.XLOOKUP(orders!D996,products!$A$1:$A$49,products!$D$1:$D$49,0)</f>
        <v>0.2</v>
      </c>
      <c r="L996" s="8">
        <f>_xlfn.XLOOKUP(orders!D996,products!$A$1:$A$49,products!$E$1:$E$49,"",0)</f>
        <v>2.9849999999999999</v>
      </c>
      <c r="M996" s="10">
        <f>(orders!E996*orders!L996)</f>
        <v>8.9550000000000001</v>
      </c>
      <c r="N996" t="str">
        <f t="shared" si="30"/>
        <v>Arabica</v>
      </c>
      <c r="O996" t="str">
        <f t="shared" si="31"/>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t="str">
        <f>_xlfn.XLOOKUP(C997,customers!$A$1:$A$1001,customers!$G$1:$G$1001,,0)</f>
        <v>United States</v>
      </c>
      <c r="I997" t="str">
        <f>IF(_xlfn.XLOOKUP(orders!D997,products!$A$1:$A$49,products!$B$1:$B$49,,0)=0,"",_xlfn.XLOOKUP(orders!D997,products!$A$1:$A$49,products!$B$1:$B$49,,0))</f>
        <v>Rob</v>
      </c>
      <c r="J997" t="str">
        <f>_xlfn.XLOOKUP(D997,products!$A$1:$A$49,products!$C$1:$C$49,,0)</f>
        <v>L</v>
      </c>
      <c r="K997" s="6">
        <f>_xlfn.XLOOKUP(orders!D997,products!$A$1:$A$49,products!$D$1:$D$49,0)</f>
        <v>2.5</v>
      </c>
      <c r="L997" s="8">
        <f>_xlfn.XLOOKUP(orders!D997,products!$A$1:$A$49,products!$E$1:$E$49,"",0)</f>
        <v>27.484999999999996</v>
      </c>
      <c r="M997" s="10">
        <f>(orders!E997*orders!L997)</f>
        <v>27.484999999999996</v>
      </c>
      <c r="N997" t="str">
        <f t="shared" si="30"/>
        <v>Robusta</v>
      </c>
      <c r="O997" t="str">
        <f t="shared" si="31"/>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t="str">
        <f>_xlfn.XLOOKUP(C998,customers!$A$1:$A$1001,customers!$G$1:$G$1001,,0)</f>
        <v>United States</v>
      </c>
      <c r="I998" t="str">
        <f>IF(_xlfn.XLOOKUP(orders!D998,products!$A$1:$A$49,products!$B$1:$B$49,,0)=0,"",_xlfn.XLOOKUP(orders!D998,products!$A$1:$A$49,products!$B$1:$B$49,,0))</f>
        <v>Rob</v>
      </c>
      <c r="J998" t="str">
        <f>_xlfn.XLOOKUP(D998,products!$A$1:$A$49,products!$C$1:$C$49,,0)</f>
        <v>M</v>
      </c>
      <c r="K998" s="6">
        <f>_xlfn.XLOOKUP(orders!D998,products!$A$1:$A$49,products!$D$1:$D$49,0)</f>
        <v>0.5</v>
      </c>
      <c r="L998" s="8">
        <f>_xlfn.XLOOKUP(orders!D998,products!$A$1:$A$49,products!$E$1:$E$49,"",0)</f>
        <v>5.97</v>
      </c>
      <c r="M998" s="10">
        <f>(orders!E998*orders!L998)</f>
        <v>29.849999999999998</v>
      </c>
      <c r="N998" t="str">
        <f t="shared" si="30"/>
        <v>Robusta</v>
      </c>
      <c r="O998" t="str">
        <f t="shared" si="31"/>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t="str">
        <f>_xlfn.XLOOKUP(C999,customers!$A$1:$A$1001,customers!$G$1:$G$1001,,0)</f>
        <v>United States</v>
      </c>
      <c r="I999" t="str">
        <f>IF(_xlfn.XLOOKUP(orders!D999,products!$A$1:$A$49,products!$B$1:$B$49,,0)=0,"",_xlfn.XLOOKUP(orders!D999,products!$A$1:$A$49,products!$B$1:$B$49,,0))</f>
        <v>Ara</v>
      </c>
      <c r="J999" t="str">
        <f>_xlfn.XLOOKUP(D999,products!$A$1:$A$49,products!$C$1:$C$49,,0)</f>
        <v>M</v>
      </c>
      <c r="K999" s="6">
        <f>_xlfn.XLOOKUP(orders!D999,products!$A$1:$A$49,products!$D$1:$D$49,0)</f>
        <v>0.5</v>
      </c>
      <c r="L999" s="8">
        <f>_xlfn.XLOOKUP(orders!D999,products!$A$1:$A$49,products!$E$1:$E$49,"",0)</f>
        <v>6.75</v>
      </c>
      <c r="M999" s="10">
        <f>(orders!E999*orders!L999)</f>
        <v>27</v>
      </c>
      <c r="N999" t="str">
        <f t="shared" si="30"/>
        <v>Arabica</v>
      </c>
      <c r="O999" t="str">
        <f t="shared" si="31"/>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t="str">
        <f>_xlfn.XLOOKUP(C1000,customers!$A$1:$A$1001,customers!$G$1:$G$1001,,0)</f>
        <v>United States</v>
      </c>
      <c r="I1000" t="str">
        <f>IF(_xlfn.XLOOKUP(orders!D1000,products!$A$1:$A$49,products!$B$1:$B$49,,0)=0,"",_xlfn.XLOOKUP(orders!D1000,products!$A$1:$A$49,products!$B$1:$B$49,,0))</f>
        <v>Ara</v>
      </c>
      <c r="J1000" t="str">
        <f>_xlfn.XLOOKUP(D1000,products!$A$1:$A$49,products!$C$1:$C$49,,0)</f>
        <v>D</v>
      </c>
      <c r="K1000" s="6">
        <f>_xlfn.XLOOKUP(orders!D1000,products!$A$1:$A$49,products!$D$1:$D$49,0)</f>
        <v>1</v>
      </c>
      <c r="L1000" s="8">
        <f>_xlfn.XLOOKUP(orders!D1000,products!$A$1:$A$49,products!$E$1:$E$49,"",0)</f>
        <v>9.9499999999999993</v>
      </c>
      <c r="M1000" s="10">
        <f>(orders!E1000*orders!L1000)</f>
        <v>9.9499999999999993</v>
      </c>
      <c r="N1000" t="str">
        <f t="shared" si="30"/>
        <v>Arabica</v>
      </c>
      <c r="O1000" t="str">
        <f t="shared" si="31"/>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t="str">
        <f>_xlfn.XLOOKUP(C1001,customers!$A$1:$A$1001,customers!$G$1:$G$1001,,0)</f>
        <v>United Kingdom</v>
      </c>
      <c r="I1001" t="str">
        <f>IF(_xlfn.XLOOKUP(orders!D1001,products!$A$1:$A$49,products!$B$1:$B$49,,0)=0,"",_xlfn.XLOOKUP(orders!D1001,products!$A$1:$A$49,products!$B$1:$B$49,,0))</f>
        <v>Exc</v>
      </c>
      <c r="J1001" t="str">
        <f>_xlfn.XLOOKUP(D1001,products!$A$1:$A$49,products!$C$1:$C$49,,0)</f>
        <v>M</v>
      </c>
      <c r="K1001" s="6">
        <f>_xlfn.XLOOKUP(orders!D1001,products!$A$1:$A$49,products!$D$1:$D$49,0)</f>
        <v>0.2</v>
      </c>
      <c r="L1001" s="8">
        <f>_xlfn.XLOOKUP(orders!D1001,products!$A$1:$A$49,products!$E$1:$E$49,"",0)</f>
        <v>4.125</v>
      </c>
      <c r="M1001" s="10">
        <f>(orders!E1001*orders!L1001)</f>
        <v>12.375</v>
      </c>
      <c r="N1001" t="str">
        <f t="shared" si="30"/>
        <v>Excelsa</v>
      </c>
      <c r="O1001" t="str">
        <f t="shared" si="31"/>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 barchart</vt:lpstr>
      <vt:lpstr>Top_customers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GOKUL PARTHIBAN</dc:creator>
  <cp:keywords/>
  <dc:description/>
  <cp:lastModifiedBy>GOKUL PARTHIBAN</cp:lastModifiedBy>
  <cp:revision/>
  <dcterms:created xsi:type="dcterms:W3CDTF">2022-11-26T09:51:45Z</dcterms:created>
  <dcterms:modified xsi:type="dcterms:W3CDTF">2024-02-15T18:53:36Z</dcterms:modified>
  <cp:category/>
  <cp:contentStatus/>
</cp:coreProperties>
</file>