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.Gou\caltarmodel\"/>
    </mc:Choice>
  </mc:AlternateContent>
  <xr:revisionPtr revIDLastSave="0" documentId="13_ncr:1_{D75F8118-0AA3-4CE3-90DC-EC70BBACB04E}" xr6:coauthVersionLast="47" xr6:coauthVersionMax="47" xr10:uidLastSave="{00000000-0000-0000-0000-000000000000}"/>
  <bookViews>
    <workbookView xWindow="1560" yWindow="1560" windowWidth="21600" windowHeight="11295" xr2:uid="{31FB2436-F95F-4698-A300-C6128922047C}"/>
  </bookViews>
  <sheets>
    <sheet name="Inputs Sheet" sheetId="10" r:id="rId1"/>
    <sheet name="Ion_Data" sheetId="2" r:id="rId2"/>
    <sheet name="Ka_Data" sheetId="3" r:id="rId3"/>
    <sheet name="Size_Data" sheetId="8" r:id="rId4"/>
    <sheet name="Conc_Data" sheetId="5" r:id="rId5"/>
    <sheet name="Precipitate_Data" sheetId="9" r:id="rId6"/>
    <sheet name="Other_Data" sheetId="11" r:id="rId7"/>
  </sheets>
  <definedNames>
    <definedName name="_Ref182300260" localSheetId="1">Ion_Data!$C$24</definedName>
    <definedName name="_Ref182300262" localSheetId="1">Ion_Data!$C$112</definedName>
    <definedName name="_Ref183688182" localSheetId="1">Ion_Data!$C$92</definedName>
    <definedName name="_Ref185413497" localSheetId="1">Ion_Data!$C$22</definedName>
    <definedName name="_Ref185413500" localSheetId="1">Ion_Data!$C$117</definedName>
    <definedName name="_Ref188716826" localSheetId="1">Ion_Data!$C$1197</definedName>
    <definedName name="_Toc189037564" localSheetId="1">Ion_Data!$C$1199</definedName>
    <definedName name="_Toc189037565" localSheetId="1">Ion_Data!$C$1203</definedName>
    <definedName name="_Toc189037566" localSheetId="1">Ion_Data!$C$1211</definedName>
    <definedName name="_Toc189037567" localSheetId="1">Ion_Data!$C$1226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D8" i="5"/>
  <c r="D7" i="5"/>
  <c r="D2" i="5"/>
  <c r="A2" i="11" l="1"/>
  <c r="C2" i="11"/>
  <c r="D18" i="2" l="1"/>
  <c r="J2" i="9" l="1"/>
</calcChain>
</file>

<file path=xl/sharedStrings.xml><?xml version="1.0" encoding="utf-8"?>
<sst xmlns="http://schemas.openxmlformats.org/spreadsheetml/2006/main" count="212" uniqueCount="99">
  <si>
    <t>Anion Names</t>
  </si>
  <si>
    <t>Anion Charges</t>
  </si>
  <si>
    <t>Anion Molar Mass (g/mol)</t>
  </si>
  <si>
    <t>Cation Names</t>
  </si>
  <si>
    <t>Cation Charges</t>
  </si>
  <si>
    <t>Cation Molar Mass (g/mol)</t>
  </si>
  <si>
    <t>HTar</t>
  </si>
  <si>
    <t>H</t>
  </si>
  <si>
    <t>Tar</t>
  </si>
  <si>
    <t>OH</t>
  </si>
  <si>
    <t>Molar Mass (g/mol)</t>
  </si>
  <si>
    <t>CaTar</t>
  </si>
  <si>
    <t>Ca</t>
  </si>
  <si>
    <t xml:space="preserve">Calcium </t>
  </si>
  <si>
    <t>Symbol</t>
  </si>
  <si>
    <t>Mg</t>
  </si>
  <si>
    <t>K</t>
  </si>
  <si>
    <t>Na</t>
  </si>
  <si>
    <t xml:space="preserve">Magnesium </t>
  </si>
  <si>
    <t xml:space="preserve">Potassium </t>
  </si>
  <si>
    <t xml:space="preserve">Sodium </t>
  </si>
  <si>
    <t>Mal</t>
  </si>
  <si>
    <t>HMal</t>
  </si>
  <si>
    <t>H2Cit</t>
  </si>
  <si>
    <t>HCit</t>
  </si>
  <si>
    <t>Cit</t>
  </si>
  <si>
    <t>HSuc</t>
  </si>
  <si>
    <t>Suc</t>
  </si>
  <si>
    <t>Lac</t>
  </si>
  <si>
    <t>Ace</t>
  </si>
  <si>
    <t>Cl</t>
  </si>
  <si>
    <t>Chloride</t>
  </si>
  <si>
    <t>PO4</t>
  </si>
  <si>
    <t>Phosphate</t>
  </si>
  <si>
    <t>H2PO4</t>
  </si>
  <si>
    <t>HPO4</t>
  </si>
  <si>
    <t>HSO4</t>
  </si>
  <si>
    <t>SO4</t>
  </si>
  <si>
    <t>Sulphate</t>
  </si>
  <si>
    <t>Full Name</t>
  </si>
  <si>
    <r>
      <t>Ca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</si>
  <si>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r>
      <t>Mg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</si>
  <si>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r>
      <t>K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</si>
  <si>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r>
      <t>Na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</si>
  <si>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b/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</si>
  <si>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Cit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</si>
  <si>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HCit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</si>
  <si>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Cit</t>
    </r>
    <r>
      <rPr>
        <b/>
        <vertAlign val="superscript"/>
        <sz val="11"/>
        <color theme="1"/>
        <rFont val="Calibri"/>
        <family val="2"/>
        <scheme val="minor"/>
      </rPr>
      <t>3-</t>
    </r>
  </si>
  <si>
    <r>
      <t>HTar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</si>
  <si>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Tar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</si>
  <si>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HMal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</si>
  <si>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Mal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</si>
  <si>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HSuc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</si>
  <si>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Suc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</si>
  <si>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Lac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</si>
  <si>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Ace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</si>
  <si>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</si>
  <si>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HPO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</si>
  <si>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3-</t>
    </r>
  </si>
  <si>
    <r>
      <t>HSO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</si>
  <si>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</si>
  <si>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r>
      <t>Cl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</si>
  <si>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OH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</si>
  <si>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t>Precipitate Names</t>
  </si>
  <si>
    <t>Order of the Precipitation Reaction</t>
  </si>
  <si>
    <t>Order of the Dissolution Reaction</t>
  </si>
  <si>
    <t>v</t>
  </si>
  <si>
    <r>
      <t>Solubility Product Constant (mol/L)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</si>
  <si>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Initial Seed (mol/L)</t>
  </si>
  <si>
    <t>Sulphite</t>
  </si>
  <si>
    <t>SO3</t>
  </si>
  <si>
    <t>HSO3</t>
  </si>
  <si>
    <r>
      <t>HSO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</si>
  <si>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</si>
  <si>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t>Anion Symbol</t>
  </si>
  <si>
    <t>Cation Symbol</t>
  </si>
  <si>
    <t>Malate</t>
  </si>
  <si>
    <t>Succinate</t>
  </si>
  <si>
    <t>Lactate</t>
  </si>
  <si>
    <t>Acetate</t>
  </si>
  <si>
    <t>Citrate</t>
  </si>
  <si>
    <t>Tartrate</t>
  </si>
  <si>
    <t>Lactic Acid</t>
  </si>
  <si>
    <t>Malic Acid</t>
  </si>
  <si>
    <t>Tartaric Acid</t>
  </si>
  <si>
    <t>Sugar Content (g/L)</t>
  </si>
  <si>
    <t>Ethanol Content (vol%)</t>
  </si>
  <si>
    <t>mg/L</t>
  </si>
  <si>
    <t>pH</t>
  </si>
  <si>
    <t>Crystal Concentration (mol/L)</t>
  </si>
  <si>
    <t>Wine Concentration (mol/L)</t>
  </si>
  <si>
    <r>
      <t>Precipitation Rate Constant (hr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</si>
  <si>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Dissolution Rate Constant (hr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</si>
  <si>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t>Parameter</t>
  </si>
  <si>
    <t>Value</t>
  </si>
  <si>
    <t>Units</t>
  </si>
  <si>
    <t>Ethanol</t>
  </si>
  <si>
    <t>vol%</t>
  </si>
  <si>
    <t>Protonated Molar Mass (g/mol)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</si>
</sst>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0"/>
    <numFmt numFmtId="166" formatCode="0.0"/>
    <numFmt numFmtId="167" formatCode="0.000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color rgb="FF410007"/>
      <name val="Calibri"/>
      <family val="2"/>
      <scheme val="minor"/>
    </font>
    <font>
      <sz val="11"/>
      <color rgb="FF001E2E"/>
      <name val="Calibri"/>
      <family val="2"/>
      <scheme val="minor"/>
    </font>
    <font>
      <sz val="11"/>
      <color rgb="FF47474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1" fontId="6" fillId="0" borderId="4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2" xfId="0" applyBorder="1"/>
    <xf numFmtId="164" fontId="6" fillId="0" borderId="6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0" xfId="0" applyNumberFormat="1"/>
    <xf numFmtId="0" fontId="4" fillId="0" borderId="9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6" fillId="0" borderId="6" xfId="0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0" applyFont="1"/>
    <xf numFmtId="0" fontId="6" fillId="0" borderId="4" xfId="0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6" fillId="0" borderId="0" xfId="0" applyFont="1"/>
    <xf numFmtId="166" fontId="2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0" borderId="5" xfId="0" applyBorder="1"/>
    <xf numFmtId="0" fontId="0" fillId="0" borderId="2" xfId="0" applyBorder="1"/>
    <xf numFmtId="165" fontId="0" fillId="0" borderId="5" xfId="0" applyNumberFormat="1" applyBorder="1" applyAlignment="1">
      <alignment horizontal="center"/>
    </xf>
    <xf numFmtId="2" fontId="6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8" fontId="0" fillId="0" borderId="8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/>
    </xf>
    <xf numFmtId="2" fontId="12" fillId="0" borderId="13" xfId="0" applyNumberFormat="1" applyFont="1" applyBorder="1" applyAlignment="1">
      <alignment horizontal="center"/>
    </xf>
    <xf numFmtId="2" fontId="13" fillId="0" borderId="1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0</xdr:row>
      <xdr:rowOff>63630</xdr:rowOff>
    </xdr:from>
    <xdr:to>
      <xdr:col>7</xdr:col>
      <xdr:colOff>470006</xdr:colOff>
      <xdr:row>3</xdr:row>
      <xdr:rowOff>166688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B2CBFA-7EDB-4835-809F-EB87B50F223B}"/>
            </a:ext>
          </a:extLst>
        </xdr:cNvPr>
        <xdr:cNvSpPr txBox="1"/>
      </xdr:nvSpPr>
      <xdr:spPr>
        <a:xfrm>
          <a:off x="3175000" y="63630"/>
          <a:ext cx="2835381" cy="6507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Input data </a:t>
          </a:r>
          <a:r>
            <a:rPr lang="en-NZ" sz="1100" baseline="0"/>
            <a:t>here. </a:t>
          </a:r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 format the ethanol content cell as a percentage. 12 vol% should be input as '12' not '0.12'. </a:t>
          </a:r>
          <a:endParaRPr lang="en-NZ" sz="1100" baseline="0"/>
        </a:p>
        <a:p>
          <a:endParaRPr lang="en-NZ" sz="1100" baseline="0"/>
        </a:p>
        <a:p>
          <a:endParaRPr lang="en-NZ" sz="1100" baseline="0"/>
        </a:p>
        <a:p>
          <a:endParaRPr lang="en-N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119349</xdr:colOff>
      <xdr:row>0</xdr:row>
      <xdr:rowOff>73445</xdr:rowOff>
    </xdr:from>
    <xdr:to>
      <xdr:col>13</xdr:col>
      <xdr:colOff>244277</xdr:colOff>
      <xdr:row>11</xdr:row>
      <xdr:rowOff>76574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87470C-23E1-47F9-B8D5-5A3E91A09E8F}"/>
            </a:ext>
          </a:extLst>
        </xdr:cNvPr>
        <xdr:cNvSpPr txBox="1"/>
      </xdr:nvSpPr>
      <xdr:spPr>
        <a:xfrm>
          <a:off x="8216747" y="73445"/>
          <a:ext cx="3154566" cy="22065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Notes: </a:t>
          </a:r>
        </a:p>
        <a:p>
          <a:r>
            <a:rPr lang="en-NZ" sz="1100"/>
            <a:t>- Make sure capitalisation is correct</a:t>
          </a:r>
          <a:r>
            <a:rPr lang="en-NZ" sz="1100" baseline="0"/>
            <a:t>, as autocorrect sometimes changes it. This is important when finding the duplicate ion pairs in Python.</a:t>
          </a:r>
        </a:p>
        <a:p>
          <a:r>
            <a:rPr lang="en-NZ" sz="1100" baseline="0"/>
            <a:t>- Do not have extra spaces after data in cells.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order should be consistent with the other lists of cations and anions.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names should match the symbols used in Conc_Data, e.g. SO4 for sulphate in both sheets.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77931</xdr:colOff>
      <xdr:row>0</xdr:row>
      <xdr:rowOff>95250</xdr:rowOff>
    </xdr:from>
    <xdr:to>
      <xdr:col>11</xdr:col>
      <xdr:colOff>343936</xdr:colOff>
      <xdr:row>5</xdr:row>
      <xdr:rowOff>146512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04A8EB-2B5E-4D6D-82DC-4024A5BD6976}"/>
            </a:ext>
          </a:extLst>
        </xdr:cNvPr>
        <xdr:cNvSpPr txBox="1"/>
      </xdr:nvSpPr>
      <xdr:spPr>
        <a:xfrm>
          <a:off x="4320886" y="95250"/>
          <a:ext cx="2690550" cy="1090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Intrinsic association constants in L/mol. Note: the value</a:t>
          </a:r>
          <a:r>
            <a:rPr lang="en-NZ" sz="1100" baseline="0"/>
            <a:t> for H</a:t>
          </a:r>
          <a:r>
            <a:rPr lang="en-NZ" sz="1100" baseline="30000"/>
            <a:t>+</a:t>
          </a:r>
          <a:r>
            <a:rPr lang="en-NZ" sz="1100" baseline="0"/>
            <a:t> and OH</a:t>
          </a:r>
          <a:r>
            <a:rPr lang="en-NZ" sz="1100" baseline="30000"/>
            <a:t>-</a:t>
          </a:r>
          <a:r>
            <a:rPr lang="en-NZ" sz="1100" baseline="0"/>
            <a:t> is just a placeholder and the actual value is calculated in the code. </a:t>
          </a:r>
          <a:r>
            <a:rPr lang="en-NZ" sz="11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75845</xdr:colOff>
      <xdr:row>0</xdr:row>
      <xdr:rowOff>64392</xdr:rowOff>
    </xdr:from>
    <xdr:to>
      <xdr:col>10</xdr:col>
      <xdr:colOff>503584</xdr:colOff>
      <xdr:row>2</xdr:row>
      <xdr:rowOff>132522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677C1E-A7A9-422F-8049-1185360DE64E}"/>
            </a:ext>
          </a:extLst>
        </xdr:cNvPr>
        <xdr:cNvSpPr txBox="1"/>
      </xdr:nvSpPr>
      <xdr:spPr>
        <a:xfrm>
          <a:off x="7410923" y="64392"/>
          <a:ext cx="2349304" cy="459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Size parameters</a:t>
          </a:r>
          <a:r>
            <a:rPr lang="en-NZ" sz="1100" baseline="0"/>
            <a:t> in nm. </a:t>
          </a:r>
          <a:r>
            <a:rPr lang="en-NZ" sz="1100"/>
            <a:t>Duplicates are</a:t>
          </a:r>
          <a:r>
            <a:rPr lang="en-NZ" sz="1100" baseline="0"/>
            <a:t> removed in the Python script. </a:t>
          </a:r>
        </a:p>
        <a:p>
          <a:endParaRPr lang="en-NZ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132293</xdr:colOff>
      <xdr:row>0</xdr:row>
      <xdr:rowOff>100542</xdr:rowOff>
    </xdr:from>
    <xdr:to>
      <xdr:col>10</xdr:col>
      <xdr:colOff>296059</xdr:colOff>
      <xdr:row>3</xdr:row>
      <xdr:rowOff>149932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D86691-598A-4BC9-9984-3EF4CDAC8670}"/>
            </a:ext>
          </a:extLst>
        </xdr:cNvPr>
        <xdr:cNvSpPr txBox="1"/>
      </xdr:nvSpPr>
      <xdr:spPr>
        <a:xfrm>
          <a:off x="7133168" y="100542"/>
          <a:ext cx="2608516" cy="9622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aseline="0">
              <a:solidFill>
                <a:sysClr val="windowText" lastClr="000000"/>
              </a:solidFill>
            </a:rPr>
            <a:t>Molar masses are for Tar</a:t>
          </a:r>
          <a:r>
            <a:rPr lang="en-NZ" sz="1100" baseline="30000">
              <a:solidFill>
                <a:sysClr val="windowText" lastClr="000000"/>
              </a:solidFill>
            </a:rPr>
            <a:t>2-</a:t>
          </a:r>
          <a:r>
            <a:rPr lang="en-NZ" sz="1100" baseline="0">
              <a:solidFill>
                <a:sysClr val="windowText" lastClr="000000"/>
              </a:solidFill>
            </a:rPr>
            <a:t> not H</a:t>
          </a:r>
          <a:r>
            <a:rPr lang="en-NZ" sz="1100" baseline="-25000">
              <a:solidFill>
                <a:sysClr val="windowText" lastClr="000000"/>
              </a:solidFill>
            </a:rPr>
            <a:t>2</a:t>
          </a:r>
          <a:r>
            <a:rPr lang="en-NZ" sz="1100" baseline="0">
              <a:solidFill>
                <a:sysClr val="windowText" lastClr="000000"/>
              </a:solidFill>
            </a:rPr>
            <a:t>Tar etc. Set wine concentrations to 0 mol/L if the compound is not in the system. Leave crystal concentrations blank if no crystals have formed in the wine.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79169</xdr:colOff>
      <xdr:row>0</xdr:row>
      <xdr:rowOff>89065</xdr:rowOff>
    </xdr:from>
    <xdr:to>
      <xdr:col>14</xdr:col>
      <xdr:colOff>475293</xdr:colOff>
      <xdr:row>3</xdr:row>
      <xdr:rowOff>33214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6FDA1D-0EDC-42AD-9681-C972FD71FE47}"/>
            </a:ext>
          </a:extLst>
        </xdr:cNvPr>
        <xdr:cNvSpPr txBox="1"/>
      </xdr:nvSpPr>
      <xdr:spPr>
        <a:xfrm>
          <a:off x="9480468" y="89065"/>
          <a:ext cx="2850357" cy="1052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aseline="0"/>
            <a:t>The solubility product is currently is currently calculated for CaTar in the code and will not use this value. However, constants for other precipitates could be added in here. </a:t>
          </a:r>
          <a:endParaRPr lang="en-NZ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53340</xdr:rowOff>
    </xdr:from>
    <xdr:to>
      <xdr:col>8</xdr:col>
      <xdr:colOff>434340</xdr:colOff>
      <xdr:row>5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70110D-9339-4611-8AAC-AF3B99610F82}"/>
            </a:ext>
          </a:extLst>
        </xdr:cNvPr>
        <xdr:cNvSpPr txBox="1"/>
      </xdr:nvSpPr>
      <xdr:spPr>
        <a:xfrm>
          <a:off x="3520440" y="53340"/>
          <a:ext cx="340614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kern="1200"/>
            <a:t>Do</a:t>
          </a:r>
          <a:r>
            <a:rPr lang="en-NZ" sz="1100" kern="1200" baseline="0"/>
            <a:t> not format the ethanol content cell as a percentage. 12 vol% should be input as '12' not '0.12'. The sugar concentration may be set to 0 g/L in the program depending on the settings. </a:t>
          </a:r>
          <a:endParaRPr lang="en-NZ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4D87-428D-4D20-8328-EB4890FCBDB0}">
  <dimension ref="A1:G48"/>
  <sheetViews>
    <sheetView tabSelected="1" zoomScale="96" zoomScaleNormal="70" workbookViewId="0">
      <selection activeCell="C11" sqref="C11"/>
    </sheetView>
  </sheetViews>
  <sheetFormatPr defaultRowHeight="15" x14ac:dyDescent="0.25"/>
  <cols>
    <col min="1" max="1" width="15" style="4" customWidth="1"/>
    <col min="2" max="2" width="15" style="27" customWidth="1"/>
    <col min="3" max="3" width="15" style="4" customWidth="1"/>
  </cols>
  <sheetData>
    <row r="1" spans="1:7" x14ac:dyDescent="0.25">
      <c r="A1" s="103" t="s">
        <v>93</v>
      </c>
      <c r="B1" s="39" t="s">
        <v>94</v>
      </c>
      <c r="C1" s="104" t="s">
        <v>95</v>
      </c>
    </row>
    <row r="2" spans="1:7" x14ac:dyDescent="0.25">
      <c r="A2" s="81" t="s">
        <v>88</v>
      </c>
      <c r="B2" s="107">
        <v>3.1</v>
      </c>
      <c r="C2" s="105"/>
    </row>
    <row r="3" spans="1:7" x14ac:dyDescent="0.25">
      <c r="A3" s="41" t="s">
        <v>96</v>
      </c>
      <c r="B3" s="108">
        <v>13.5</v>
      </c>
      <c r="C3" s="28" t="s">
        <v>97</v>
      </c>
    </row>
    <row r="4" spans="1:7" x14ac:dyDescent="0.25">
      <c r="A4" s="87" t="s">
        <v>13</v>
      </c>
      <c r="B4" s="109">
        <v>89</v>
      </c>
      <c r="C4" s="28" t="s">
        <v>87</v>
      </c>
    </row>
    <row r="5" spans="1:7" x14ac:dyDescent="0.25">
      <c r="A5" s="87" t="s">
        <v>84</v>
      </c>
      <c r="B5" s="110">
        <v>1300</v>
      </c>
      <c r="C5" s="28" t="s">
        <v>87</v>
      </c>
    </row>
    <row r="6" spans="1:7" x14ac:dyDescent="0.25">
      <c r="A6" s="87" t="s">
        <v>83</v>
      </c>
      <c r="B6" s="109">
        <v>1630</v>
      </c>
      <c r="C6" s="28" t="s">
        <v>87</v>
      </c>
    </row>
    <row r="7" spans="1:7" x14ac:dyDescent="0.25">
      <c r="A7" s="106" t="s">
        <v>82</v>
      </c>
      <c r="B7" s="111">
        <v>140</v>
      </c>
      <c r="C7" s="29" t="s">
        <v>87</v>
      </c>
    </row>
    <row r="11" spans="1:7" s="86" customFormat="1" x14ac:dyDescent="0.25"/>
    <row r="12" spans="1:7" x14ac:dyDescent="0.25">
      <c r="A12"/>
      <c r="B12"/>
      <c r="C12"/>
    </row>
    <row r="13" spans="1:7" s="86" customFormat="1" x14ac:dyDescent="0.25">
      <c r="G13" s="90"/>
    </row>
    <row r="14" spans="1:7" x14ac:dyDescent="0.25">
      <c r="A14"/>
      <c r="B14"/>
      <c r="C14"/>
    </row>
    <row r="15" spans="1:7" x14ac:dyDescent="0.25">
      <c r="A15" s="5"/>
      <c r="B15" s="5"/>
      <c r="C15" s="5"/>
    </row>
    <row r="16" spans="1:7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9244-ACF5-4AB3-BE34-BDE705B13466}">
  <dimension ref="A1:S21"/>
  <sheetViews>
    <sheetView zoomScale="96" zoomScaleNormal="100" workbookViewId="0">
      <selection activeCell="K21" sqref="K21"/>
    </sheetView>
  </sheetViews>
  <sheetFormatPr defaultRowHeight="15" x14ac:dyDescent="0.25"/>
  <cols>
    <col min="1" max="1" width="15" style="4" customWidth="1"/>
    <col min="2" max="7" width="14.5703125" style="4" customWidth="1"/>
    <col min="8" max="8" width="15.5703125" style="4" customWidth="1"/>
    <col min="10" max="19" width="8.85546875" style="4"/>
  </cols>
  <sheetData>
    <row r="1" spans="1:19" s="2" customFormat="1" ht="30" x14ac:dyDescent="0.25">
      <c r="A1" s="38" t="s">
        <v>74</v>
      </c>
      <c r="B1" s="39" t="s">
        <v>0</v>
      </c>
      <c r="C1" s="39" t="s">
        <v>1</v>
      </c>
      <c r="D1" s="40" t="s">
        <v>2</v>
      </c>
      <c r="E1" s="82" t="s">
        <v>75</v>
      </c>
      <c r="F1" s="1" t="s">
        <v>3</v>
      </c>
      <c r="G1" s="1" t="s">
        <v>4</v>
      </c>
      <c r="H1" s="34" t="s">
        <v>5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41" t="s">
        <v>25</v>
      </c>
      <c r="B2" s="4" t="s">
        <v>23</v>
      </c>
      <c r="C2" s="5">
        <v>-1</v>
      </c>
      <c r="D2" s="35">
        <v>191.11599999999999</v>
      </c>
      <c r="E2" s="68" t="s">
        <v>12</v>
      </c>
      <c r="F2" s="68" t="s">
        <v>12</v>
      </c>
      <c r="G2" s="68">
        <v>2</v>
      </c>
      <c r="H2" s="69">
        <v>40.078000000000003</v>
      </c>
    </row>
    <row r="3" spans="1:19" x14ac:dyDescent="0.25">
      <c r="A3" s="41" t="s">
        <v>25</v>
      </c>
      <c r="B3" s="4" t="s">
        <v>24</v>
      </c>
      <c r="C3" s="5">
        <v>-2</v>
      </c>
      <c r="D3" s="35">
        <v>190.108</v>
      </c>
      <c r="E3" s="4" t="s">
        <v>15</v>
      </c>
      <c r="F3" s="4" t="s">
        <v>15</v>
      </c>
      <c r="G3" s="4">
        <v>2</v>
      </c>
      <c r="H3" s="35">
        <v>24.305</v>
      </c>
    </row>
    <row r="4" spans="1:19" x14ac:dyDescent="0.25">
      <c r="A4" s="41" t="s">
        <v>25</v>
      </c>
      <c r="B4" s="4" t="s">
        <v>25</v>
      </c>
      <c r="C4" s="5">
        <v>-3</v>
      </c>
      <c r="D4" s="35">
        <v>189.1</v>
      </c>
      <c r="E4" s="4" t="s">
        <v>16</v>
      </c>
      <c r="F4" s="4" t="s">
        <v>16</v>
      </c>
      <c r="G4" s="4">
        <v>1</v>
      </c>
      <c r="H4" s="36">
        <v>39.098300000000002</v>
      </c>
    </row>
    <row r="5" spans="1:19" x14ac:dyDescent="0.25">
      <c r="A5" s="41" t="s">
        <v>8</v>
      </c>
      <c r="B5" s="4" t="s">
        <v>6</v>
      </c>
      <c r="C5" s="5">
        <v>-1</v>
      </c>
      <c r="D5" s="35">
        <v>149.07899999999998</v>
      </c>
      <c r="E5" s="4" t="s">
        <v>17</v>
      </c>
      <c r="F5" s="4" t="s">
        <v>17</v>
      </c>
      <c r="G5" s="4">
        <v>1</v>
      </c>
      <c r="H5" s="37">
        <v>22.989769280000001</v>
      </c>
    </row>
    <row r="6" spans="1:19" x14ac:dyDescent="0.25">
      <c r="A6" s="41" t="s">
        <v>8</v>
      </c>
      <c r="B6" s="4" t="s">
        <v>8</v>
      </c>
      <c r="C6" s="5">
        <v>-2</v>
      </c>
      <c r="D6" s="35">
        <v>148.071</v>
      </c>
      <c r="E6" s="4" t="s">
        <v>7</v>
      </c>
      <c r="F6" s="4" t="s">
        <v>7</v>
      </c>
      <c r="G6" s="4">
        <v>1</v>
      </c>
      <c r="H6" s="35">
        <v>1.008</v>
      </c>
    </row>
    <row r="7" spans="1:19" x14ac:dyDescent="0.25">
      <c r="A7" s="41" t="s">
        <v>21</v>
      </c>
      <c r="B7" s="4" t="s">
        <v>22</v>
      </c>
      <c r="C7" s="5">
        <v>-1</v>
      </c>
      <c r="D7" s="35">
        <v>133.07999999999998</v>
      </c>
      <c r="E7" s="83"/>
      <c r="H7" s="28"/>
      <c r="J7" s="5"/>
    </row>
    <row r="8" spans="1:19" x14ac:dyDescent="0.25">
      <c r="A8" s="41" t="s">
        <v>21</v>
      </c>
      <c r="B8" s="4" t="s">
        <v>21</v>
      </c>
      <c r="C8" s="5">
        <v>-2</v>
      </c>
      <c r="D8" s="35">
        <v>132.072</v>
      </c>
      <c r="E8" s="83"/>
      <c r="H8" s="28"/>
    </row>
    <row r="9" spans="1:19" x14ac:dyDescent="0.25">
      <c r="A9" s="41" t="s">
        <v>27</v>
      </c>
      <c r="B9" s="4" t="s">
        <v>26</v>
      </c>
      <c r="C9" s="5">
        <v>-1</v>
      </c>
      <c r="D9" s="35">
        <v>117.081</v>
      </c>
      <c r="E9" s="83"/>
      <c r="H9" s="28"/>
    </row>
    <row r="10" spans="1:19" x14ac:dyDescent="0.25">
      <c r="A10" s="41" t="s">
        <v>27</v>
      </c>
      <c r="B10" s="4" t="s">
        <v>27</v>
      </c>
      <c r="C10" s="5">
        <v>-2</v>
      </c>
      <c r="D10" s="35">
        <v>116.07299999999999</v>
      </c>
      <c r="E10" s="83"/>
      <c r="H10" s="28"/>
    </row>
    <row r="11" spans="1:19" x14ac:dyDescent="0.25">
      <c r="A11" s="41" t="s">
        <v>28</v>
      </c>
      <c r="B11" s="4" t="s">
        <v>28</v>
      </c>
      <c r="C11" s="5">
        <v>-1</v>
      </c>
      <c r="D11" s="35">
        <v>89.070000000000007</v>
      </c>
      <c r="E11" s="83"/>
      <c r="H11" s="28"/>
    </row>
    <row r="12" spans="1:19" x14ac:dyDescent="0.25">
      <c r="A12" s="41" t="s">
        <v>29</v>
      </c>
      <c r="B12" s="4" t="s">
        <v>29</v>
      </c>
      <c r="C12" s="5">
        <v>-1</v>
      </c>
      <c r="D12" s="35">
        <v>59.043999999999997</v>
      </c>
      <c r="E12" s="83"/>
      <c r="H12" s="28"/>
    </row>
    <row r="13" spans="1:19" x14ac:dyDescent="0.25">
      <c r="A13" s="41" t="s">
        <v>32</v>
      </c>
      <c r="B13" s="4" t="s">
        <v>34</v>
      </c>
      <c r="C13" s="5">
        <v>-1</v>
      </c>
      <c r="D13" s="36">
        <v>96.987000000000009</v>
      </c>
      <c r="E13" s="84"/>
      <c r="H13" s="28"/>
    </row>
    <row r="14" spans="1:19" x14ac:dyDescent="0.25">
      <c r="A14" s="41" t="s">
        <v>32</v>
      </c>
      <c r="B14" s="4" t="s">
        <v>35</v>
      </c>
      <c r="C14" s="5">
        <v>-2</v>
      </c>
      <c r="D14" s="36">
        <v>95.979000000000013</v>
      </c>
      <c r="E14" s="84"/>
      <c r="H14" s="28"/>
    </row>
    <row r="15" spans="1:19" x14ac:dyDescent="0.25">
      <c r="A15" s="41" t="s">
        <v>32</v>
      </c>
      <c r="B15" s="4" t="s">
        <v>32</v>
      </c>
      <c r="C15" s="5">
        <v>-3</v>
      </c>
      <c r="D15" s="35">
        <v>94.971000000000004</v>
      </c>
      <c r="E15" s="83"/>
      <c r="H15" s="28"/>
    </row>
    <row r="16" spans="1:19" x14ac:dyDescent="0.25">
      <c r="A16" s="41" t="s">
        <v>37</v>
      </c>
      <c r="B16" s="4" t="s">
        <v>36</v>
      </c>
      <c r="C16" s="5">
        <v>-1</v>
      </c>
      <c r="D16" s="35">
        <v>97.070999999999998</v>
      </c>
      <c r="E16" s="83"/>
      <c r="H16" s="28"/>
    </row>
    <row r="17" spans="1:8" x14ac:dyDescent="0.25">
      <c r="A17" s="41" t="s">
        <v>37</v>
      </c>
      <c r="B17" s="4" t="s">
        <v>37</v>
      </c>
      <c r="C17" s="5">
        <v>-2</v>
      </c>
      <c r="D17" s="35">
        <v>96.062999999999988</v>
      </c>
      <c r="E17" s="83"/>
      <c r="H17" s="28"/>
    </row>
    <row r="18" spans="1:8" x14ac:dyDescent="0.25">
      <c r="A18" s="41" t="s">
        <v>70</v>
      </c>
      <c r="B18" s="4" t="s">
        <v>71</v>
      </c>
      <c r="C18" s="5">
        <v>-1</v>
      </c>
      <c r="D18" s="28">
        <f>D19+H6</f>
        <v>81.067999999999998</v>
      </c>
      <c r="H18" s="28"/>
    </row>
    <row r="19" spans="1:8" x14ac:dyDescent="0.25">
      <c r="A19" s="41" t="s">
        <v>70</v>
      </c>
      <c r="B19" s="4" t="s">
        <v>70</v>
      </c>
      <c r="C19" s="5">
        <v>-2</v>
      </c>
      <c r="D19" s="28">
        <v>80.06</v>
      </c>
      <c r="H19" s="28"/>
    </row>
    <row r="20" spans="1:8" x14ac:dyDescent="0.25">
      <c r="A20" s="41" t="s">
        <v>30</v>
      </c>
      <c r="B20" s="4" t="s">
        <v>30</v>
      </c>
      <c r="C20" s="5">
        <v>-1</v>
      </c>
      <c r="D20" s="36">
        <v>35.450000000000003</v>
      </c>
      <c r="E20" s="84"/>
      <c r="H20" s="28"/>
    </row>
    <row r="21" spans="1:8" x14ac:dyDescent="0.25">
      <c r="A21" s="30" t="s">
        <v>9</v>
      </c>
      <c r="B21" s="7" t="s">
        <v>9</v>
      </c>
      <c r="C21" s="10">
        <v>-1</v>
      </c>
      <c r="D21" s="79">
        <v>17.007000000000001</v>
      </c>
      <c r="E21" s="85"/>
      <c r="F21" s="7"/>
      <c r="G21" s="7"/>
      <c r="H21" s="2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DF6D-E7EB-4F1F-9868-01E88C37C6BA}">
  <dimension ref="A1:K21"/>
  <sheetViews>
    <sheetView zoomScale="88" workbookViewId="0">
      <selection activeCell="I20" sqref="I20"/>
    </sheetView>
  </sheetViews>
  <sheetFormatPr defaultRowHeight="15" x14ac:dyDescent="0.25"/>
  <sheetData>
    <row r="1" spans="1:11" ht="17.25" x14ac:dyDescent="0.25">
      <c r="A1" s="38"/>
      <c r="B1" s="42"/>
      <c r="C1" s="49" t="s">
        <v>40</v>
      </c>
      <c r="D1" s="49" t="s">
        <v>41</v>
      </c>
      <c r="E1" s="49" t="s">
        <v>42</v>
      </c>
      <c r="F1" s="49" t="s">
        <v>43</v>
      </c>
      <c r="G1" s="52" t="s">
        <v>44</v>
      </c>
      <c r="H1" s="6"/>
      <c r="J1" s="6"/>
      <c r="K1" s="6"/>
    </row>
    <row r="2" spans="1:11" ht="18" x14ac:dyDescent="0.25">
      <c r="A2" s="41" t="s">
        <v>25</v>
      </c>
      <c r="B2" s="53" t="s">
        <v>45</v>
      </c>
      <c r="C2" s="20">
        <v>28.11942256753014</v>
      </c>
      <c r="D2" s="21">
        <v>15.921380834758528</v>
      </c>
      <c r="E2" s="22">
        <v>1</v>
      </c>
      <c r="F2" s="22">
        <v>1</v>
      </c>
      <c r="G2" s="43">
        <v>1175.5574462455361</v>
      </c>
    </row>
    <row r="3" spans="1:11" ht="17.25" x14ac:dyDescent="0.25">
      <c r="A3" s="41" t="s">
        <v>25</v>
      </c>
      <c r="B3" s="54" t="s">
        <v>46</v>
      </c>
      <c r="C3" s="19">
        <v>853.64391796042457</v>
      </c>
      <c r="D3" s="70">
        <v>508.77015665996322</v>
      </c>
      <c r="E3" s="8">
        <v>10</v>
      </c>
      <c r="F3" s="8">
        <v>10</v>
      </c>
      <c r="G3" s="44">
        <v>56482.937773709913</v>
      </c>
    </row>
    <row r="4" spans="1:11" ht="17.25" x14ac:dyDescent="0.25">
      <c r="A4" s="41" t="s">
        <v>25</v>
      </c>
      <c r="B4" s="54" t="s">
        <v>47</v>
      </c>
      <c r="C4" s="23">
        <v>53740.191456861117</v>
      </c>
      <c r="D4" s="71">
        <v>36582.513522533583</v>
      </c>
      <c r="E4" s="70">
        <v>14.874757265998255</v>
      </c>
      <c r="F4" s="70">
        <v>17.837852765574272</v>
      </c>
      <c r="G4" s="44">
        <v>1927348.9430606801</v>
      </c>
    </row>
    <row r="5" spans="1:11" ht="17.25" x14ac:dyDescent="0.25">
      <c r="A5" s="41" t="s">
        <v>8</v>
      </c>
      <c r="B5" s="54" t="s">
        <v>48</v>
      </c>
      <c r="C5" s="19">
        <v>39.052231674669684</v>
      </c>
      <c r="D5" s="70">
        <v>22.320369238181897</v>
      </c>
      <c r="E5" s="72">
        <v>0.63080229834295354</v>
      </c>
      <c r="F5" s="72">
        <v>1.6595869074375607</v>
      </c>
      <c r="G5" s="44">
        <v>1037.3800483991897</v>
      </c>
    </row>
    <row r="6" spans="1:11" ht="17.25" x14ac:dyDescent="0.25">
      <c r="A6" s="41" t="s">
        <v>8</v>
      </c>
      <c r="B6" s="54" t="s">
        <v>49</v>
      </c>
      <c r="C6" s="19">
        <v>630.95734448019323</v>
      </c>
      <c r="D6" s="70">
        <v>199.08392710824361</v>
      </c>
      <c r="E6" s="72">
        <v>3.3297421748333256</v>
      </c>
      <c r="F6" s="72">
        <v>6.7608297539198183</v>
      </c>
      <c r="G6" s="44">
        <v>21943.759778478798</v>
      </c>
    </row>
    <row r="7" spans="1:11" ht="17.25" x14ac:dyDescent="0.25">
      <c r="A7" s="41" t="s">
        <v>21</v>
      </c>
      <c r="B7" s="54" t="s">
        <v>50</v>
      </c>
      <c r="C7" s="19">
        <v>28.490523714444674</v>
      </c>
      <c r="D7" s="70">
        <v>18.099841217939108</v>
      </c>
      <c r="E7" s="70">
        <v>1</v>
      </c>
      <c r="F7" s="70">
        <v>1</v>
      </c>
      <c r="G7" s="44">
        <v>2728.5875367352719</v>
      </c>
    </row>
    <row r="8" spans="1:11" ht="17.25" x14ac:dyDescent="0.25">
      <c r="A8" s="41" t="s">
        <v>21</v>
      </c>
      <c r="B8" s="54" t="s">
        <v>51</v>
      </c>
      <c r="C8" s="19">
        <v>597.53665015289187</v>
      </c>
      <c r="D8" s="70">
        <v>296.21662285972519</v>
      </c>
      <c r="E8" s="72">
        <v>3.9963555104198489</v>
      </c>
      <c r="F8" s="72">
        <v>4.8489227971118849</v>
      </c>
      <c r="G8" s="44">
        <v>126273.15751869458</v>
      </c>
    </row>
    <row r="9" spans="1:11" ht="17.25" x14ac:dyDescent="0.25">
      <c r="A9" s="41" t="s">
        <v>27</v>
      </c>
      <c r="B9" s="54" t="s">
        <v>52</v>
      </c>
      <c r="C9" s="24">
        <v>8.6040006106591598</v>
      </c>
      <c r="D9" s="72">
        <v>8.8858990431219169</v>
      </c>
      <c r="E9" s="70">
        <v>1</v>
      </c>
      <c r="F9" s="70">
        <v>1</v>
      </c>
      <c r="G9" s="44">
        <v>15701.382411578907</v>
      </c>
    </row>
    <row r="10" spans="1:11" ht="17.25" x14ac:dyDescent="0.25">
      <c r="A10" s="41" t="s">
        <v>27</v>
      </c>
      <c r="B10" s="54" t="s">
        <v>53</v>
      </c>
      <c r="C10" s="19">
        <v>103.83996858438212</v>
      </c>
      <c r="D10" s="70">
        <v>112.20184543019634</v>
      </c>
      <c r="E10" s="70">
        <v>10</v>
      </c>
      <c r="F10" s="72">
        <v>1.9952623149688797</v>
      </c>
      <c r="G10" s="44">
        <v>427869.21502454684</v>
      </c>
    </row>
    <row r="11" spans="1:11" ht="17.25" x14ac:dyDescent="0.25">
      <c r="A11" s="41" t="s">
        <v>28</v>
      </c>
      <c r="B11" s="54" t="s">
        <v>54</v>
      </c>
      <c r="C11" s="19">
        <v>28.183829312644548</v>
      </c>
      <c r="D11" s="70">
        <v>23.442288153199236</v>
      </c>
      <c r="E11" s="70">
        <v>1</v>
      </c>
      <c r="F11" s="70">
        <v>1</v>
      </c>
      <c r="G11" s="44">
        <v>7176.9164609594472</v>
      </c>
    </row>
    <row r="12" spans="1:11" ht="17.25" x14ac:dyDescent="0.25">
      <c r="A12" s="41" t="s">
        <v>29</v>
      </c>
      <c r="B12" s="54" t="s">
        <v>55</v>
      </c>
      <c r="C12" s="19">
        <v>15.135612484362087</v>
      </c>
      <c r="D12" s="70">
        <v>18.62087136662868</v>
      </c>
      <c r="E12" s="70">
        <v>1</v>
      </c>
      <c r="F12" s="72">
        <v>0.660693448007596</v>
      </c>
      <c r="G12" s="44">
        <v>56485.436270712838</v>
      </c>
    </row>
    <row r="13" spans="1:11" ht="18" x14ac:dyDescent="0.25">
      <c r="A13" s="41" t="s">
        <v>32</v>
      </c>
      <c r="B13" s="54" t="s">
        <v>56</v>
      </c>
      <c r="C13" s="19">
        <v>11.024296339526988</v>
      </c>
      <c r="D13" s="70">
        <v>12.484361789809034</v>
      </c>
      <c r="E13" s="70">
        <v>1</v>
      </c>
      <c r="F13" s="70">
        <v>1</v>
      </c>
      <c r="G13" s="44">
        <v>156.2791983849348</v>
      </c>
    </row>
    <row r="14" spans="1:11" ht="18" x14ac:dyDescent="0.25">
      <c r="A14" s="41" t="s">
        <v>32</v>
      </c>
      <c r="B14" s="54" t="s">
        <v>57</v>
      </c>
      <c r="C14" s="19">
        <v>549.54087385762534</v>
      </c>
      <c r="D14" s="70">
        <v>812.83051616409978</v>
      </c>
      <c r="E14" s="70">
        <v>11.500420963796955</v>
      </c>
      <c r="F14" s="70">
        <v>13.94810476628235</v>
      </c>
      <c r="G14" s="44">
        <v>15812480.392703857</v>
      </c>
    </row>
    <row r="15" spans="1:11" ht="18" x14ac:dyDescent="0.25">
      <c r="A15" s="41" t="s">
        <v>32</v>
      </c>
      <c r="B15" s="54" t="s">
        <v>58</v>
      </c>
      <c r="C15" s="25">
        <v>2884031.5031266073</v>
      </c>
      <c r="D15" s="71">
        <v>69037.880233653777</v>
      </c>
      <c r="E15" s="70">
        <v>100</v>
      </c>
      <c r="F15" s="70">
        <v>100</v>
      </c>
      <c r="G15" s="44">
        <v>2446356939019.7021</v>
      </c>
    </row>
    <row r="16" spans="1:11" ht="18" x14ac:dyDescent="0.25">
      <c r="A16" s="41" t="s">
        <v>37</v>
      </c>
      <c r="B16" s="54" t="s">
        <v>59</v>
      </c>
      <c r="C16" s="19">
        <v>10</v>
      </c>
      <c r="D16" s="70">
        <v>10</v>
      </c>
      <c r="E16" s="70">
        <v>1</v>
      </c>
      <c r="F16" s="70">
        <v>1</v>
      </c>
      <c r="G16" s="44">
        <v>1E-8</v>
      </c>
    </row>
    <row r="17" spans="1:7" ht="18" x14ac:dyDescent="0.25">
      <c r="A17" s="41" t="s">
        <v>37</v>
      </c>
      <c r="B17" s="54" t="s">
        <v>60</v>
      </c>
      <c r="C17" s="19">
        <v>204.17379446695315</v>
      </c>
      <c r="D17" s="70">
        <v>169.82436524617444</v>
      </c>
      <c r="E17" s="72">
        <v>7.121671424190585</v>
      </c>
      <c r="F17" s="72">
        <v>5.0118723362727229</v>
      </c>
      <c r="G17" s="44">
        <v>93.805619814328921</v>
      </c>
    </row>
    <row r="18" spans="1:7" ht="18" x14ac:dyDescent="0.25">
      <c r="A18" s="41" t="s">
        <v>70</v>
      </c>
      <c r="B18" s="54" t="s">
        <v>72</v>
      </c>
      <c r="C18" s="19">
        <v>10</v>
      </c>
      <c r="D18" s="70">
        <v>10</v>
      </c>
      <c r="E18" s="70">
        <v>1</v>
      </c>
      <c r="F18" s="70">
        <v>1</v>
      </c>
      <c r="G18" s="44">
        <v>81</v>
      </c>
    </row>
    <row r="19" spans="1:7" ht="18" x14ac:dyDescent="0.25">
      <c r="A19" s="41" t="s">
        <v>70</v>
      </c>
      <c r="B19" s="54" t="s">
        <v>73</v>
      </c>
      <c r="C19" s="89">
        <v>1</v>
      </c>
      <c r="D19" s="70">
        <v>1</v>
      </c>
      <c r="E19" s="70">
        <v>10</v>
      </c>
      <c r="F19" s="70">
        <v>10</v>
      </c>
      <c r="G19" s="44">
        <v>16000000</v>
      </c>
    </row>
    <row r="20" spans="1:7" ht="17.25" x14ac:dyDescent="0.25">
      <c r="A20" s="41" t="s">
        <v>30</v>
      </c>
      <c r="B20" s="54" t="s">
        <v>61</v>
      </c>
      <c r="C20" s="24">
        <v>9.4</v>
      </c>
      <c r="D20" s="72">
        <v>0.5350098097823035</v>
      </c>
      <c r="E20" s="73">
        <v>0.19952623149688795</v>
      </c>
      <c r="F20" s="8">
        <v>0.9</v>
      </c>
      <c r="G20" s="44">
        <v>5.011872336272705E-10</v>
      </c>
    </row>
    <row r="21" spans="1:7" ht="17.25" x14ac:dyDescent="0.25">
      <c r="A21" s="30" t="s">
        <v>9</v>
      </c>
      <c r="B21" s="26" t="s">
        <v>62</v>
      </c>
      <c r="C21" s="45">
        <v>19.952623149688804</v>
      </c>
      <c r="D21" s="46">
        <v>380.18939632056163</v>
      </c>
      <c r="E21" s="47">
        <v>0.31622776601683794</v>
      </c>
      <c r="F21" s="47">
        <v>0.63095734448019325</v>
      </c>
      <c r="G21" s="48">
        <v>95552896581230.844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65EF-76BC-4761-96C3-91F4ADEA8309}">
  <dimension ref="A1:Q83"/>
  <sheetViews>
    <sheetView zoomScale="87" zoomScaleNormal="115" workbookViewId="0">
      <selection activeCell="H5" sqref="H5"/>
    </sheetView>
  </sheetViews>
  <sheetFormatPr defaultRowHeight="15" x14ac:dyDescent="0.25"/>
  <cols>
    <col min="2" max="8" width="14" style="4" customWidth="1"/>
    <col min="9" max="10" width="14" customWidth="1"/>
  </cols>
  <sheetData>
    <row r="1" spans="1:17" s="31" customFormat="1" ht="17.25" x14ac:dyDescent="0.25">
      <c r="B1" s="80"/>
      <c r="C1" s="80"/>
      <c r="D1" s="55" t="s">
        <v>40</v>
      </c>
      <c r="E1" s="56" t="s">
        <v>41</v>
      </c>
      <c r="F1" s="56" t="s">
        <v>42</v>
      </c>
      <c r="G1" s="56" t="s">
        <v>43</v>
      </c>
      <c r="H1" s="57" t="s">
        <v>44</v>
      </c>
      <c r="K1" s="27"/>
      <c r="L1" s="32"/>
      <c r="M1" s="32"/>
      <c r="N1" s="32"/>
      <c r="O1" s="32"/>
      <c r="P1" s="32"/>
      <c r="Q1" s="32"/>
    </row>
    <row r="2" spans="1:17" s="4" customFormat="1" x14ac:dyDescent="0.25">
      <c r="A2" s="3"/>
      <c r="B2" s="6"/>
      <c r="C2" s="6"/>
      <c r="D2" s="30">
        <v>0.6</v>
      </c>
      <c r="E2" s="7">
        <v>0.8</v>
      </c>
      <c r="F2" s="7">
        <v>0.3</v>
      </c>
      <c r="G2" s="7">
        <v>0.42499999999999999</v>
      </c>
      <c r="H2" s="29">
        <v>0.9</v>
      </c>
      <c r="K2" s="5"/>
      <c r="L2"/>
      <c r="M2"/>
      <c r="N2"/>
      <c r="O2"/>
      <c r="P2"/>
      <c r="Q2"/>
    </row>
    <row r="3" spans="1:17" s="4" customFormat="1" ht="18" x14ac:dyDescent="0.25">
      <c r="A3" s="81" t="s">
        <v>25</v>
      </c>
      <c r="B3" s="58" t="s">
        <v>45</v>
      </c>
      <c r="C3" s="76">
        <v>0.35</v>
      </c>
      <c r="D3" s="12">
        <v>0.4</v>
      </c>
      <c r="E3" s="16">
        <v>0.5</v>
      </c>
      <c r="F3" s="16">
        <v>0.3</v>
      </c>
      <c r="G3" s="16">
        <v>0.25</v>
      </c>
      <c r="H3" s="13">
        <v>0.55000000000000004</v>
      </c>
      <c r="L3"/>
      <c r="M3"/>
      <c r="N3"/>
      <c r="O3"/>
      <c r="P3"/>
      <c r="Q3"/>
    </row>
    <row r="4" spans="1:17" s="4" customFormat="1" ht="17.25" x14ac:dyDescent="0.25">
      <c r="A4" s="41" t="s">
        <v>25</v>
      </c>
      <c r="B4" s="59" t="s">
        <v>46</v>
      </c>
      <c r="C4" s="77">
        <v>0.45</v>
      </c>
      <c r="D4" s="74">
        <v>0.4</v>
      </c>
      <c r="E4" s="27">
        <v>0.5</v>
      </c>
      <c r="F4" s="27">
        <v>0.3</v>
      </c>
      <c r="G4" s="27">
        <v>0.25</v>
      </c>
      <c r="H4" s="33">
        <v>0.35</v>
      </c>
      <c r="K4" s="5"/>
      <c r="L4"/>
      <c r="M4"/>
      <c r="N4"/>
      <c r="O4"/>
      <c r="P4"/>
      <c r="Q4"/>
    </row>
    <row r="5" spans="1:17" s="4" customFormat="1" ht="17.25" x14ac:dyDescent="0.25">
      <c r="A5" s="41" t="s">
        <v>25</v>
      </c>
      <c r="B5" s="59" t="s">
        <v>47</v>
      </c>
      <c r="C5" s="77">
        <v>0.5</v>
      </c>
      <c r="D5" s="74">
        <v>0.4</v>
      </c>
      <c r="E5" s="5">
        <v>0.5</v>
      </c>
      <c r="F5" s="5">
        <v>0.3</v>
      </c>
      <c r="G5" s="5">
        <v>0.25</v>
      </c>
      <c r="H5" s="18">
        <v>0.45</v>
      </c>
      <c r="K5" s="5"/>
      <c r="L5"/>
      <c r="M5"/>
      <c r="N5"/>
      <c r="O5"/>
      <c r="P5"/>
      <c r="Q5"/>
    </row>
    <row r="6" spans="1:17" s="4" customFormat="1" ht="17.25" x14ac:dyDescent="0.25">
      <c r="A6" s="41" t="s">
        <v>8</v>
      </c>
      <c r="B6" s="59" t="s">
        <v>48</v>
      </c>
      <c r="C6" s="77">
        <v>0.4</v>
      </c>
      <c r="D6" s="74">
        <v>0.4</v>
      </c>
      <c r="E6" s="5">
        <v>0.5</v>
      </c>
      <c r="F6" s="5">
        <v>0.3</v>
      </c>
      <c r="G6" s="5">
        <v>0.25</v>
      </c>
      <c r="H6" s="18">
        <v>0.55000000000000004</v>
      </c>
      <c r="K6" s="5"/>
      <c r="L6"/>
      <c r="M6"/>
      <c r="N6"/>
      <c r="O6"/>
      <c r="P6"/>
      <c r="Q6"/>
    </row>
    <row r="7" spans="1:17" s="4" customFormat="1" ht="17.25" x14ac:dyDescent="0.25">
      <c r="A7" s="41" t="s">
        <v>8</v>
      </c>
      <c r="B7" s="59" t="s">
        <v>49</v>
      </c>
      <c r="C7" s="77">
        <v>0.5</v>
      </c>
      <c r="D7" s="74">
        <v>0.4</v>
      </c>
      <c r="E7" s="5">
        <v>0.5</v>
      </c>
      <c r="F7" s="5">
        <v>0.3</v>
      </c>
      <c r="G7" s="5">
        <v>0.25</v>
      </c>
      <c r="H7" s="18">
        <v>0.4</v>
      </c>
      <c r="K7" s="5"/>
      <c r="L7"/>
      <c r="M7"/>
      <c r="N7"/>
      <c r="O7"/>
      <c r="P7"/>
      <c r="Q7"/>
    </row>
    <row r="8" spans="1:17" s="4" customFormat="1" ht="17.25" x14ac:dyDescent="0.25">
      <c r="A8" s="41" t="s">
        <v>21</v>
      </c>
      <c r="B8" s="59" t="s">
        <v>50</v>
      </c>
      <c r="C8" s="77">
        <v>0.4</v>
      </c>
      <c r="D8" s="74">
        <v>0.4</v>
      </c>
      <c r="E8" s="5">
        <v>0.5</v>
      </c>
      <c r="F8" s="5">
        <v>0.3</v>
      </c>
      <c r="G8" s="5">
        <v>0.25</v>
      </c>
      <c r="H8" s="11">
        <v>0.55000000000000004</v>
      </c>
      <c r="K8" s="5"/>
      <c r="L8"/>
      <c r="M8"/>
      <c r="N8"/>
      <c r="O8"/>
      <c r="P8"/>
      <c r="Q8"/>
    </row>
    <row r="9" spans="1:17" s="4" customFormat="1" ht="17.25" x14ac:dyDescent="0.25">
      <c r="A9" s="41" t="s">
        <v>21</v>
      </c>
      <c r="B9" s="59" t="s">
        <v>51</v>
      </c>
      <c r="C9" s="77">
        <v>0.5</v>
      </c>
      <c r="D9" s="74">
        <v>0.4</v>
      </c>
      <c r="E9" s="5">
        <v>0.5</v>
      </c>
      <c r="F9" s="5">
        <v>0.3</v>
      </c>
      <c r="G9" s="5">
        <v>0.25</v>
      </c>
      <c r="H9" s="11">
        <v>0.4</v>
      </c>
      <c r="K9" s="5"/>
      <c r="L9"/>
      <c r="M9"/>
      <c r="N9"/>
      <c r="O9"/>
      <c r="P9"/>
      <c r="Q9"/>
    </row>
    <row r="10" spans="1:17" s="4" customFormat="1" ht="17.25" x14ac:dyDescent="0.25">
      <c r="A10" s="41" t="s">
        <v>27</v>
      </c>
      <c r="B10" s="59" t="s">
        <v>52</v>
      </c>
      <c r="C10" s="77">
        <v>0.4</v>
      </c>
      <c r="D10" s="74">
        <v>0.4</v>
      </c>
      <c r="E10" s="5">
        <v>0.5</v>
      </c>
      <c r="F10" s="5">
        <v>0.3</v>
      </c>
      <c r="G10" s="5">
        <v>0.25</v>
      </c>
      <c r="H10" s="11">
        <v>0.55000000000000004</v>
      </c>
      <c r="K10" s="5"/>
      <c r="L10"/>
      <c r="M10"/>
      <c r="N10"/>
      <c r="O10"/>
      <c r="P10"/>
      <c r="Q10"/>
    </row>
    <row r="11" spans="1:17" s="4" customFormat="1" ht="17.25" x14ac:dyDescent="0.25">
      <c r="A11" s="41" t="s">
        <v>27</v>
      </c>
      <c r="B11" s="59" t="s">
        <v>53</v>
      </c>
      <c r="C11" s="77">
        <v>0.5</v>
      </c>
      <c r="D11" s="74">
        <v>0.4</v>
      </c>
      <c r="E11" s="5">
        <v>0.5</v>
      </c>
      <c r="F11" s="5">
        <v>0.3</v>
      </c>
      <c r="G11" s="5">
        <v>0.25</v>
      </c>
      <c r="H11" s="11">
        <v>0.4</v>
      </c>
      <c r="K11" s="5"/>
      <c r="L11"/>
      <c r="M11"/>
      <c r="N11"/>
      <c r="O11"/>
      <c r="P11"/>
      <c r="Q11"/>
    </row>
    <row r="12" spans="1:17" s="4" customFormat="1" ht="17.25" x14ac:dyDescent="0.25">
      <c r="A12" s="41" t="s">
        <v>28</v>
      </c>
      <c r="B12" s="59" t="s">
        <v>54</v>
      </c>
      <c r="C12" s="77">
        <v>0.4</v>
      </c>
      <c r="D12" s="74">
        <v>0.4</v>
      </c>
      <c r="E12" s="5">
        <v>0.5</v>
      </c>
      <c r="F12" s="5">
        <v>0.3</v>
      </c>
      <c r="G12" s="5">
        <v>0.25</v>
      </c>
      <c r="H12" s="11">
        <v>0.55000000000000004</v>
      </c>
      <c r="K12" s="5"/>
      <c r="L12"/>
      <c r="M12"/>
      <c r="N12"/>
      <c r="O12"/>
      <c r="P12"/>
      <c r="Q12"/>
    </row>
    <row r="13" spans="1:17" s="4" customFormat="1" ht="17.25" x14ac:dyDescent="0.25">
      <c r="A13" s="41" t="s">
        <v>29</v>
      </c>
      <c r="B13" s="59" t="s">
        <v>55</v>
      </c>
      <c r="C13" s="77">
        <v>0.35</v>
      </c>
      <c r="D13" s="74">
        <v>0.4</v>
      </c>
      <c r="E13" s="5">
        <v>0.5</v>
      </c>
      <c r="F13" s="5">
        <v>0.3</v>
      </c>
      <c r="G13" s="5">
        <v>0.25</v>
      </c>
      <c r="H13" s="11">
        <v>0.55000000000000004</v>
      </c>
      <c r="K13" s="5"/>
      <c r="L13"/>
      <c r="M13"/>
      <c r="N13"/>
      <c r="O13"/>
      <c r="P13"/>
      <c r="Q13"/>
    </row>
    <row r="14" spans="1:17" s="4" customFormat="1" ht="18" x14ac:dyDescent="0.25">
      <c r="A14" s="41" t="s">
        <v>32</v>
      </c>
      <c r="B14" s="59" t="s">
        <v>56</v>
      </c>
      <c r="C14" s="77">
        <v>0.42499999999999999</v>
      </c>
      <c r="D14" s="74">
        <v>0.4</v>
      </c>
      <c r="E14" s="5">
        <v>0.5</v>
      </c>
      <c r="F14" s="5">
        <v>0.3</v>
      </c>
      <c r="G14" s="5">
        <v>0.25</v>
      </c>
      <c r="H14" s="11">
        <v>0.55000000000000004</v>
      </c>
      <c r="K14" s="5"/>
      <c r="L14"/>
      <c r="M14"/>
      <c r="N14"/>
      <c r="O14"/>
      <c r="P14"/>
      <c r="Q14"/>
    </row>
    <row r="15" spans="1:17" s="4" customFormat="1" ht="18" x14ac:dyDescent="0.25">
      <c r="A15" s="41" t="s">
        <v>32</v>
      </c>
      <c r="B15" s="59" t="s">
        <v>57</v>
      </c>
      <c r="C15" s="77">
        <v>0.4</v>
      </c>
      <c r="D15" s="74">
        <v>0.4</v>
      </c>
      <c r="E15" s="5">
        <v>0.5</v>
      </c>
      <c r="F15" s="5">
        <v>0.3</v>
      </c>
      <c r="G15" s="5">
        <v>0.25</v>
      </c>
      <c r="H15" s="11">
        <v>0.42499999999999999</v>
      </c>
      <c r="K15" s="5"/>
      <c r="L15"/>
      <c r="M15"/>
      <c r="N15"/>
      <c r="O15"/>
      <c r="P15"/>
      <c r="Q15"/>
    </row>
    <row r="16" spans="1:17" s="4" customFormat="1" ht="18" x14ac:dyDescent="0.25">
      <c r="A16" s="41" t="s">
        <v>32</v>
      </c>
      <c r="B16" s="59" t="s">
        <v>58</v>
      </c>
      <c r="C16" s="77">
        <v>0.4</v>
      </c>
      <c r="D16" s="74">
        <v>0.4</v>
      </c>
      <c r="E16" s="5">
        <v>0.5</v>
      </c>
      <c r="F16" s="5">
        <v>0.3</v>
      </c>
      <c r="G16" s="5">
        <v>0.25</v>
      </c>
      <c r="H16" s="11">
        <v>0.4</v>
      </c>
      <c r="K16" s="5"/>
      <c r="L16"/>
      <c r="M16"/>
      <c r="N16"/>
      <c r="O16"/>
      <c r="P16"/>
      <c r="Q16"/>
    </row>
    <row r="17" spans="1:17" s="4" customFormat="1" ht="18" x14ac:dyDescent="0.25">
      <c r="A17" s="41" t="s">
        <v>37</v>
      </c>
      <c r="B17" s="59" t="s">
        <v>59</v>
      </c>
      <c r="C17" s="77">
        <v>0.4</v>
      </c>
      <c r="D17" s="74">
        <v>0.4</v>
      </c>
      <c r="E17" s="5">
        <v>0.5</v>
      </c>
      <c r="F17" s="5">
        <v>0.3</v>
      </c>
      <c r="G17" s="5">
        <v>0.25</v>
      </c>
      <c r="H17" s="11">
        <v>0.55000000000000004</v>
      </c>
      <c r="K17" s="5"/>
      <c r="L17"/>
      <c r="M17"/>
      <c r="N17"/>
      <c r="O17"/>
      <c r="P17"/>
      <c r="Q17"/>
    </row>
    <row r="18" spans="1:17" s="4" customFormat="1" ht="18" x14ac:dyDescent="0.25">
      <c r="A18" s="41" t="s">
        <v>37</v>
      </c>
      <c r="B18" s="59" t="s">
        <v>60</v>
      </c>
      <c r="C18" s="77">
        <v>0.4</v>
      </c>
      <c r="D18" s="74">
        <v>0.4</v>
      </c>
      <c r="E18" s="5">
        <v>0.5</v>
      </c>
      <c r="F18" s="5">
        <v>0.3</v>
      </c>
      <c r="G18" s="5">
        <v>0.25</v>
      </c>
      <c r="H18" s="11">
        <v>0.4</v>
      </c>
      <c r="K18" s="5"/>
      <c r="L18"/>
      <c r="M18"/>
      <c r="N18"/>
      <c r="O18"/>
      <c r="P18"/>
      <c r="Q18"/>
    </row>
    <row r="19" spans="1:17" s="4" customFormat="1" ht="18" x14ac:dyDescent="0.25">
      <c r="A19" s="41" t="s">
        <v>70</v>
      </c>
      <c r="B19" s="59" t="s">
        <v>72</v>
      </c>
      <c r="C19" s="77">
        <v>0.4</v>
      </c>
      <c r="D19" s="74">
        <v>0.4</v>
      </c>
      <c r="E19" s="5">
        <v>0.5</v>
      </c>
      <c r="F19" s="5">
        <v>0.3</v>
      </c>
      <c r="G19" s="5">
        <v>0.25</v>
      </c>
      <c r="H19" s="11">
        <v>0.55000000000000004</v>
      </c>
      <c r="K19" s="5"/>
      <c r="L19"/>
      <c r="M19"/>
      <c r="N19"/>
      <c r="O19"/>
      <c r="P19"/>
      <c r="Q19"/>
    </row>
    <row r="20" spans="1:17" s="4" customFormat="1" ht="18" x14ac:dyDescent="0.25">
      <c r="A20" s="41" t="s">
        <v>70</v>
      </c>
      <c r="B20" s="59" t="s">
        <v>73</v>
      </c>
      <c r="C20" s="77">
        <v>0.45</v>
      </c>
      <c r="D20" s="74">
        <v>0.4</v>
      </c>
      <c r="E20" s="5">
        <v>0.5</v>
      </c>
      <c r="F20" s="5">
        <v>0.3</v>
      </c>
      <c r="G20" s="5">
        <v>0.25</v>
      </c>
      <c r="H20" s="11">
        <v>0.4</v>
      </c>
      <c r="K20" s="5"/>
      <c r="L20"/>
      <c r="M20"/>
      <c r="N20"/>
      <c r="O20"/>
      <c r="P20"/>
      <c r="Q20"/>
    </row>
    <row r="21" spans="1:17" s="4" customFormat="1" ht="17.25" x14ac:dyDescent="0.25">
      <c r="A21" s="41" t="s">
        <v>30</v>
      </c>
      <c r="B21" s="59" t="s">
        <v>61</v>
      </c>
      <c r="C21" s="77">
        <v>0.3</v>
      </c>
      <c r="D21" s="74">
        <v>0.5</v>
      </c>
      <c r="E21" s="5">
        <v>0.5</v>
      </c>
      <c r="F21" s="5">
        <v>0.3</v>
      </c>
      <c r="G21" s="5">
        <v>0.36</v>
      </c>
      <c r="H21" s="11">
        <v>0.4</v>
      </c>
      <c r="I21"/>
      <c r="J21"/>
      <c r="K21"/>
      <c r="L21"/>
      <c r="M21"/>
      <c r="N21"/>
      <c r="O21"/>
      <c r="P21"/>
      <c r="Q21"/>
    </row>
    <row r="22" spans="1:17" s="4" customFormat="1" ht="17.25" x14ac:dyDescent="0.25">
      <c r="A22" s="30" t="s">
        <v>9</v>
      </c>
      <c r="B22" s="60" t="s">
        <v>62</v>
      </c>
      <c r="C22" s="78">
        <v>0.35</v>
      </c>
      <c r="D22" s="75">
        <v>0.5</v>
      </c>
      <c r="E22" s="10">
        <v>0.5</v>
      </c>
      <c r="F22" s="10">
        <v>0.3</v>
      </c>
      <c r="G22" s="10">
        <v>0.25</v>
      </c>
      <c r="H22" s="9">
        <v>0.55000000000000004</v>
      </c>
      <c r="I22"/>
      <c r="J22"/>
      <c r="K22"/>
      <c r="L22"/>
      <c r="M22"/>
      <c r="N22"/>
      <c r="O22"/>
      <c r="P22"/>
      <c r="Q22"/>
    </row>
    <row r="23" spans="1:17" s="4" customFormat="1" x14ac:dyDescent="0.25">
      <c r="I23" s="5"/>
      <c r="J23" s="5"/>
      <c r="K23" s="5"/>
      <c r="L23" s="5"/>
      <c r="M23" s="5"/>
      <c r="N23" s="5"/>
      <c r="O23" s="5"/>
      <c r="P23"/>
      <c r="Q23"/>
    </row>
    <row r="24" spans="1:17" s="4" customFormat="1" x14ac:dyDescent="0.25">
      <c r="I24" s="5"/>
      <c r="J24" s="5"/>
      <c r="K24" s="8"/>
      <c r="L24" s="5"/>
      <c r="M24" s="8"/>
      <c r="N24" s="8"/>
      <c r="O24" s="5"/>
      <c r="P24"/>
      <c r="Q24"/>
    </row>
    <row r="25" spans="1:17" s="4" customFormat="1" x14ac:dyDescent="0.25">
      <c r="I25"/>
      <c r="J25"/>
      <c r="K25"/>
      <c r="L25"/>
      <c r="M25"/>
      <c r="N25"/>
      <c r="O25"/>
      <c r="P25"/>
      <c r="Q25"/>
    </row>
    <row r="26" spans="1:17" s="4" customFormat="1" x14ac:dyDescent="0.25">
      <c r="I26"/>
      <c r="J26"/>
      <c r="K26"/>
      <c r="L26"/>
      <c r="M26"/>
      <c r="N26"/>
      <c r="O26"/>
      <c r="P26"/>
      <c r="Q26"/>
    </row>
    <row r="27" spans="1:17" s="4" customFormat="1" x14ac:dyDescent="0.25">
      <c r="I27"/>
      <c r="J27"/>
      <c r="K27"/>
      <c r="L27"/>
      <c r="M27"/>
      <c r="N27"/>
      <c r="O27"/>
      <c r="P27"/>
      <c r="Q27"/>
    </row>
    <row r="28" spans="1:17" s="4" customFormat="1" x14ac:dyDescent="0.25">
      <c r="I28"/>
      <c r="J28"/>
      <c r="K28"/>
      <c r="L28"/>
      <c r="M28"/>
      <c r="N28"/>
      <c r="O28"/>
      <c r="P28"/>
      <c r="Q28"/>
    </row>
    <row r="29" spans="1:17" s="4" customFormat="1" x14ac:dyDescent="0.25">
      <c r="F29" s="8"/>
      <c r="I29"/>
      <c r="J29"/>
      <c r="K29"/>
      <c r="L29"/>
      <c r="M29"/>
      <c r="N29"/>
      <c r="O29"/>
      <c r="P29"/>
      <c r="Q29"/>
    </row>
    <row r="30" spans="1:17" s="4" customFormat="1" x14ac:dyDescent="0.25">
      <c r="F30" s="8"/>
      <c r="I30"/>
      <c r="J30"/>
      <c r="K30"/>
      <c r="L30"/>
      <c r="M30"/>
      <c r="N30"/>
      <c r="O30"/>
      <c r="P30"/>
      <c r="Q30"/>
    </row>
    <row r="31" spans="1:17" x14ac:dyDescent="0.25">
      <c r="F31" s="8"/>
    </row>
    <row r="32" spans="1:17" x14ac:dyDescent="0.25">
      <c r="F32" s="5"/>
    </row>
    <row r="33" spans="6:8" x14ac:dyDescent="0.25">
      <c r="F33" s="5"/>
    </row>
    <row r="34" spans="6:8" x14ac:dyDescent="0.25">
      <c r="F34" s="5"/>
    </row>
    <row r="35" spans="6:8" x14ac:dyDescent="0.25">
      <c r="F35" s="5"/>
      <c r="H35"/>
    </row>
    <row r="36" spans="6:8" x14ac:dyDescent="0.25">
      <c r="F36" s="5"/>
      <c r="H36"/>
    </row>
    <row r="37" spans="6:8" x14ac:dyDescent="0.25">
      <c r="F37" s="5"/>
      <c r="H37"/>
    </row>
    <row r="38" spans="6:8" x14ac:dyDescent="0.25">
      <c r="F38" s="8"/>
      <c r="H38"/>
    </row>
    <row r="39" spans="6:8" x14ac:dyDescent="0.25">
      <c r="F39" s="5"/>
      <c r="H39"/>
    </row>
    <row r="40" spans="6:8" x14ac:dyDescent="0.25">
      <c r="F40" s="5"/>
      <c r="H40"/>
    </row>
    <row r="41" spans="6:8" x14ac:dyDescent="0.25">
      <c r="F41" s="5"/>
    </row>
    <row r="42" spans="6:8" x14ac:dyDescent="0.25">
      <c r="F42" s="5"/>
    </row>
    <row r="43" spans="6:8" x14ac:dyDescent="0.25">
      <c r="F43" s="5"/>
    </row>
    <row r="44" spans="6:8" x14ac:dyDescent="0.25">
      <c r="F44" s="5"/>
      <c r="H44"/>
    </row>
    <row r="45" spans="6:8" x14ac:dyDescent="0.25">
      <c r="F45" s="5"/>
      <c r="H45"/>
    </row>
    <row r="46" spans="6:8" x14ac:dyDescent="0.25">
      <c r="F46" s="5"/>
      <c r="H46"/>
    </row>
    <row r="47" spans="6:8" x14ac:dyDescent="0.25">
      <c r="F47" s="5"/>
      <c r="H47"/>
    </row>
    <row r="48" spans="6:8" x14ac:dyDescent="0.25">
      <c r="F48" s="5"/>
      <c r="H48"/>
    </row>
    <row r="49" spans="6:17" x14ac:dyDescent="0.25">
      <c r="F49" s="5"/>
      <c r="H49"/>
    </row>
    <row r="50" spans="6:17" x14ac:dyDescent="0.25">
      <c r="F50" s="5"/>
      <c r="H50"/>
    </row>
    <row r="51" spans="6:17" x14ac:dyDescent="0.25">
      <c r="F51" s="5"/>
    </row>
    <row r="52" spans="6:17" x14ac:dyDescent="0.25">
      <c r="F52" s="5"/>
    </row>
    <row r="53" spans="6:17" x14ac:dyDescent="0.25">
      <c r="F53" s="5"/>
    </row>
    <row r="54" spans="6:17" x14ac:dyDescent="0.25">
      <c r="F54" s="5"/>
    </row>
    <row r="55" spans="6:17" x14ac:dyDescent="0.25">
      <c r="F55" s="5"/>
    </row>
    <row r="56" spans="6:17" x14ac:dyDescent="0.25">
      <c r="F56" s="5"/>
    </row>
    <row r="57" spans="6:17" x14ac:dyDescent="0.25">
      <c r="F57" s="8"/>
    </row>
    <row r="58" spans="6:17" x14ac:dyDescent="0.25">
      <c r="F58" s="8"/>
    </row>
    <row r="59" spans="6:17" x14ac:dyDescent="0.25">
      <c r="F59" s="8"/>
    </row>
    <row r="60" spans="6:17" x14ac:dyDescent="0.25">
      <c r="F60" s="8"/>
    </row>
    <row r="61" spans="6:17" x14ac:dyDescent="0.25">
      <c r="F61" s="8"/>
    </row>
    <row r="62" spans="6:17" x14ac:dyDescent="0.25">
      <c r="F62" s="8"/>
    </row>
    <row r="63" spans="6:17" s="4" customFormat="1" x14ac:dyDescent="0.25">
      <c r="F63" s="8"/>
      <c r="I63"/>
      <c r="J63"/>
      <c r="K63"/>
      <c r="L63"/>
      <c r="M63"/>
      <c r="N63"/>
      <c r="O63"/>
      <c r="P63"/>
      <c r="Q63"/>
    </row>
    <row r="64" spans="6:17" s="4" customFormat="1" x14ac:dyDescent="0.25">
      <c r="F64" s="8"/>
      <c r="I64"/>
      <c r="J64"/>
      <c r="K64"/>
      <c r="L64"/>
      <c r="M64"/>
      <c r="N64"/>
      <c r="O64"/>
      <c r="P64"/>
      <c r="Q64"/>
    </row>
    <row r="65" spans="6:17" s="4" customFormat="1" x14ac:dyDescent="0.25">
      <c r="F65" s="8"/>
      <c r="I65"/>
      <c r="J65"/>
      <c r="K65"/>
      <c r="L65"/>
      <c r="M65"/>
      <c r="N65"/>
      <c r="O65"/>
      <c r="P65"/>
      <c r="Q65"/>
    </row>
    <row r="66" spans="6:17" s="4" customFormat="1" x14ac:dyDescent="0.25">
      <c r="F66" s="8"/>
      <c r="I66"/>
      <c r="J66"/>
      <c r="K66"/>
      <c r="L66"/>
      <c r="M66"/>
      <c r="N66"/>
      <c r="O66"/>
      <c r="P66"/>
      <c r="Q66"/>
    </row>
    <row r="67" spans="6:17" s="4" customFormat="1" x14ac:dyDescent="0.25">
      <c r="F67" s="8"/>
      <c r="I67"/>
      <c r="J67"/>
      <c r="K67"/>
      <c r="L67"/>
      <c r="M67"/>
      <c r="N67"/>
      <c r="O67"/>
      <c r="P67"/>
      <c r="Q67"/>
    </row>
    <row r="68" spans="6:17" s="4" customFormat="1" x14ac:dyDescent="0.25">
      <c r="F68" s="5"/>
      <c r="I68"/>
      <c r="J68"/>
      <c r="K68"/>
      <c r="L68"/>
      <c r="M68"/>
      <c r="N68"/>
      <c r="O68"/>
      <c r="P68"/>
      <c r="Q68"/>
    </row>
    <row r="69" spans="6:17" s="4" customFormat="1" x14ac:dyDescent="0.25">
      <c r="F69" s="5"/>
      <c r="I69"/>
      <c r="J69"/>
      <c r="K69"/>
      <c r="L69"/>
      <c r="M69"/>
      <c r="N69"/>
      <c r="O69"/>
      <c r="P69"/>
      <c r="Q69"/>
    </row>
    <row r="70" spans="6:17" s="4" customFormat="1" x14ac:dyDescent="0.25">
      <c r="F70" s="5"/>
      <c r="I70"/>
      <c r="J70"/>
      <c r="K70"/>
      <c r="L70"/>
      <c r="M70"/>
      <c r="N70"/>
      <c r="O70"/>
      <c r="P70"/>
      <c r="Q70"/>
    </row>
    <row r="71" spans="6:17" s="4" customFormat="1" x14ac:dyDescent="0.25">
      <c r="F71" s="5"/>
      <c r="I71"/>
      <c r="J71"/>
      <c r="K71"/>
      <c r="L71"/>
      <c r="M71"/>
      <c r="N71"/>
      <c r="O71"/>
      <c r="P71"/>
      <c r="Q71"/>
    </row>
    <row r="72" spans="6:17" s="4" customFormat="1" x14ac:dyDescent="0.25">
      <c r="F72" s="5"/>
      <c r="I72"/>
      <c r="J72"/>
      <c r="K72"/>
      <c r="L72"/>
      <c r="M72"/>
      <c r="N72"/>
      <c r="O72"/>
      <c r="P72"/>
      <c r="Q72"/>
    </row>
    <row r="73" spans="6:17" s="4" customFormat="1" x14ac:dyDescent="0.25">
      <c r="F73" s="5"/>
      <c r="I73"/>
      <c r="J73"/>
      <c r="K73"/>
      <c r="L73"/>
      <c r="M73"/>
      <c r="N73"/>
      <c r="O73"/>
      <c r="P73"/>
      <c r="Q73"/>
    </row>
    <row r="74" spans="6:17" s="4" customFormat="1" x14ac:dyDescent="0.25">
      <c r="F74" s="8"/>
      <c r="I74"/>
      <c r="J74"/>
      <c r="K74"/>
      <c r="L74"/>
      <c r="M74"/>
      <c r="N74"/>
      <c r="O74"/>
      <c r="P74"/>
      <c r="Q74"/>
    </row>
    <row r="75" spans="6:17" s="4" customFormat="1" x14ac:dyDescent="0.25">
      <c r="F75" s="8"/>
      <c r="I75"/>
      <c r="J75"/>
      <c r="K75"/>
      <c r="L75"/>
      <c r="M75"/>
      <c r="N75"/>
      <c r="O75"/>
      <c r="P75"/>
      <c r="Q75"/>
    </row>
    <row r="76" spans="6:17" s="4" customFormat="1" x14ac:dyDescent="0.25">
      <c r="F76" s="8"/>
      <c r="I76"/>
      <c r="J76"/>
      <c r="K76"/>
      <c r="L76"/>
      <c r="M76"/>
      <c r="N76"/>
      <c r="O76"/>
      <c r="P76"/>
      <c r="Q76"/>
    </row>
    <row r="77" spans="6:17" s="4" customFormat="1" x14ac:dyDescent="0.25">
      <c r="F77" s="8"/>
      <c r="I77"/>
      <c r="J77"/>
      <c r="K77"/>
      <c r="L77"/>
      <c r="M77"/>
      <c r="N77"/>
      <c r="O77"/>
      <c r="P77"/>
      <c r="Q77"/>
    </row>
    <row r="78" spans="6:17" s="4" customFormat="1" x14ac:dyDescent="0.25">
      <c r="F78" s="8"/>
      <c r="I78"/>
      <c r="J78"/>
      <c r="K78"/>
      <c r="L78"/>
      <c r="M78"/>
      <c r="N78"/>
      <c r="O78"/>
      <c r="P78"/>
      <c r="Q78"/>
    </row>
    <row r="79" spans="6:17" s="4" customFormat="1" x14ac:dyDescent="0.25">
      <c r="F79" s="8"/>
      <c r="I79"/>
      <c r="J79"/>
      <c r="K79"/>
      <c r="L79"/>
      <c r="M79"/>
      <c r="N79"/>
      <c r="O79"/>
      <c r="P79"/>
      <c r="Q79"/>
    </row>
    <row r="80" spans="6:17" s="4" customFormat="1" x14ac:dyDescent="0.25">
      <c r="F80" s="8"/>
      <c r="I80"/>
      <c r="J80"/>
      <c r="K80"/>
      <c r="L80"/>
      <c r="M80"/>
      <c r="N80"/>
      <c r="O80"/>
      <c r="P80"/>
      <c r="Q80"/>
    </row>
    <row r="81" spans="6:17" s="4" customFormat="1" x14ac:dyDescent="0.25">
      <c r="F81" s="5"/>
      <c r="I81"/>
      <c r="J81"/>
      <c r="K81"/>
      <c r="L81"/>
      <c r="M81"/>
      <c r="N81"/>
      <c r="O81"/>
      <c r="P81"/>
      <c r="Q81"/>
    </row>
    <row r="82" spans="6:17" x14ac:dyDescent="0.25">
      <c r="F82" s="5"/>
    </row>
    <row r="83" spans="6:17" x14ac:dyDescent="0.25">
      <c r="F83" s="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DA75-56A0-41EC-9513-F8B976817C7F}">
  <dimension ref="A1:F21"/>
  <sheetViews>
    <sheetView zoomScale="96" zoomScaleNormal="110" workbookViewId="0">
      <selection activeCell="D7" sqref="D7:D10"/>
    </sheetView>
  </sheetViews>
  <sheetFormatPr defaultRowHeight="15" x14ac:dyDescent="0.25"/>
  <cols>
    <col min="1" max="1" width="17" customWidth="1"/>
    <col min="2" max="2" width="17" style="5" customWidth="1"/>
    <col min="3" max="6" width="17" customWidth="1"/>
  </cols>
  <sheetData>
    <row r="1" spans="1:6" s="32" customFormat="1" ht="45" x14ac:dyDescent="0.25">
      <c r="A1" s="120" t="s">
        <v>39</v>
      </c>
      <c r="B1" s="96" t="s">
        <v>14</v>
      </c>
      <c r="C1" s="96" t="s">
        <v>10</v>
      </c>
      <c r="D1" s="121" t="s">
        <v>90</v>
      </c>
      <c r="E1" s="63" t="s">
        <v>89</v>
      </c>
      <c r="F1" s="112" t="s">
        <v>98</v>
      </c>
    </row>
    <row r="2" spans="1:6" x14ac:dyDescent="0.25">
      <c r="A2" s="12" t="s">
        <v>13</v>
      </c>
      <c r="B2" s="16" t="s">
        <v>12</v>
      </c>
      <c r="C2" s="100">
        <v>40.078000000000003</v>
      </c>
      <c r="D2" s="88">
        <f>'Inputs Sheet'!$B$4/1000/F2</f>
        <v>2.2206696940965114E-3</v>
      </c>
      <c r="E2" s="99"/>
      <c r="F2" s="113">
        <v>40.078000000000003</v>
      </c>
    </row>
    <row r="3" spans="1:6" x14ac:dyDescent="0.25">
      <c r="A3" s="17" t="s">
        <v>18</v>
      </c>
      <c r="B3" s="5" t="s">
        <v>15</v>
      </c>
      <c r="C3" s="73">
        <v>24.305</v>
      </c>
      <c r="D3" s="50">
        <v>0</v>
      </c>
      <c r="E3" s="28"/>
      <c r="F3" s="114"/>
    </row>
    <row r="4" spans="1:6" x14ac:dyDescent="0.25">
      <c r="A4" s="17" t="s">
        <v>19</v>
      </c>
      <c r="B4" s="5" t="s">
        <v>16</v>
      </c>
      <c r="C4" s="73">
        <v>39.098300000000002</v>
      </c>
      <c r="D4" s="50">
        <v>0</v>
      </c>
      <c r="E4" s="28"/>
      <c r="F4" s="114"/>
    </row>
    <row r="5" spans="1:6" x14ac:dyDescent="0.25">
      <c r="A5" s="17" t="s">
        <v>20</v>
      </c>
      <c r="B5" s="5" t="s">
        <v>17</v>
      </c>
      <c r="C5" s="73">
        <v>22.989769280000001</v>
      </c>
      <c r="D5" s="50">
        <v>1E-3</v>
      </c>
      <c r="E5" s="28"/>
      <c r="F5" s="114"/>
    </row>
    <row r="6" spans="1:6" x14ac:dyDescent="0.25">
      <c r="A6" s="17" t="s">
        <v>80</v>
      </c>
      <c r="B6" s="5" t="s">
        <v>25</v>
      </c>
      <c r="C6" s="84">
        <v>189.1</v>
      </c>
      <c r="D6" s="50">
        <v>0</v>
      </c>
      <c r="E6" s="28"/>
      <c r="F6" s="115"/>
    </row>
    <row r="7" spans="1:6" x14ac:dyDescent="0.25">
      <c r="A7" s="17" t="s">
        <v>81</v>
      </c>
      <c r="B7" s="5" t="s">
        <v>8</v>
      </c>
      <c r="C7" s="73">
        <v>148.071</v>
      </c>
      <c r="D7" s="50">
        <f>'Inputs Sheet'!$B$5/1000/F7</f>
        <v>8.6616429137766765E-3</v>
      </c>
      <c r="E7" s="99"/>
      <c r="F7" s="117">
        <v>150.08699999999999</v>
      </c>
    </row>
    <row r="8" spans="1:6" x14ac:dyDescent="0.25">
      <c r="A8" s="17" t="s">
        <v>76</v>
      </c>
      <c r="B8" s="5" t="s">
        <v>21</v>
      </c>
      <c r="C8" s="73">
        <v>132.072</v>
      </c>
      <c r="D8" s="50">
        <f>'Inputs Sheet'!$B$6/1000/F8</f>
        <v>1.2156250326279724E-2</v>
      </c>
      <c r="E8" s="97"/>
      <c r="F8" s="118">
        <v>134.0874</v>
      </c>
    </row>
    <row r="9" spans="1:6" x14ac:dyDescent="0.25">
      <c r="A9" s="17" t="s">
        <v>77</v>
      </c>
      <c r="B9" s="5" t="s">
        <v>27</v>
      </c>
      <c r="C9" s="73">
        <v>116.07299999999999</v>
      </c>
      <c r="D9" s="50">
        <v>0</v>
      </c>
      <c r="E9" s="97"/>
      <c r="F9" s="114"/>
    </row>
    <row r="10" spans="1:6" x14ac:dyDescent="0.25">
      <c r="A10" s="17" t="s">
        <v>78</v>
      </c>
      <c r="B10" s="5" t="s">
        <v>28</v>
      </c>
      <c r="C10" s="73">
        <v>89.070000000000007</v>
      </c>
      <c r="D10" s="50">
        <f>'Inputs Sheet'!$B$7/1000/F10</f>
        <v>1.5541740674955597E-3</v>
      </c>
      <c r="E10" s="97"/>
      <c r="F10" s="119">
        <v>90.08</v>
      </c>
    </row>
    <row r="11" spans="1:6" x14ac:dyDescent="0.25">
      <c r="A11" s="17" t="s">
        <v>79</v>
      </c>
      <c r="B11" s="5" t="s">
        <v>29</v>
      </c>
      <c r="C11" s="73">
        <v>59.043999999999997</v>
      </c>
      <c r="D11" s="50">
        <v>0</v>
      </c>
      <c r="E11" s="97"/>
      <c r="F11" s="114"/>
    </row>
    <row r="12" spans="1:6" x14ac:dyDescent="0.25">
      <c r="A12" s="17" t="s">
        <v>33</v>
      </c>
      <c r="B12" s="5" t="s">
        <v>32</v>
      </c>
      <c r="C12" s="84">
        <v>94.971000000000004</v>
      </c>
      <c r="D12" s="50">
        <v>0</v>
      </c>
      <c r="E12" s="97"/>
      <c r="F12" s="115"/>
    </row>
    <row r="13" spans="1:6" x14ac:dyDescent="0.25">
      <c r="A13" s="17" t="s">
        <v>38</v>
      </c>
      <c r="B13" s="5" t="s">
        <v>37</v>
      </c>
      <c r="C13" s="84">
        <v>96.062999999999988</v>
      </c>
      <c r="D13" s="50">
        <v>0</v>
      </c>
      <c r="E13" s="97"/>
      <c r="F13" s="115"/>
    </row>
    <row r="14" spans="1:6" x14ac:dyDescent="0.25">
      <c r="A14" s="17" t="s">
        <v>69</v>
      </c>
      <c r="B14" s="5" t="s">
        <v>70</v>
      </c>
      <c r="C14" s="84">
        <v>80.06</v>
      </c>
      <c r="D14" s="50">
        <v>0</v>
      </c>
      <c r="E14" s="97"/>
      <c r="F14" s="115"/>
    </row>
    <row r="15" spans="1:6" x14ac:dyDescent="0.25">
      <c r="A15" s="15" t="s">
        <v>31</v>
      </c>
      <c r="B15" s="10" t="s">
        <v>30</v>
      </c>
      <c r="C15" s="47">
        <v>35.450000000000003</v>
      </c>
      <c r="D15" s="51">
        <v>1E-3</v>
      </c>
      <c r="E15" s="98"/>
      <c r="F15" s="116"/>
    </row>
    <row r="19" spans="4:4" x14ac:dyDescent="0.25">
      <c r="D19" s="62"/>
    </row>
    <row r="20" spans="4:4" x14ac:dyDescent="0.25">
      <c r="D20" s="62"/>
    </row>
    <row r="21" spans="4:4" x14ac:dyDescent="0.25">
      <c r="D21" s="6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8FEA-9330-4936-B0CB-68B46615A896}">
  <dimension ref="A1:J3"/>
  <sheetViews>
    <sheetView zoomScale="77" zoomScaleNormal="40" workbookViewId="0">
      <selection activeCell="I2" sqref="I2"/>
    </sheetView>
  </sheetViews>
  <sheetFormatPr defaultRowHeight="15" x14ac:dyDescent="0.25"/>
  <cols>
    <col min="1" max="10" width="13.7109375" customWidth="1"/>
  </cols>
  <sheetData>
    <row r="1" spans="1:10" ht="62.25" x14ac:dyDescent="0.25">
      <c r="A1" s="38" t="s">
        <v>63</v>
      </c>
      <c r="B1" s="39" t="s">
        <v>0</v>
      </c>
      <c r="C1" s="39" t="s">
        <v>3</v>
      </c>
      <c r="D1" s="101" t="s">
        <v>91</v>
      </c>
      <c r="E1" s="101" t="s">
        <v>64</v>
      </c>
      <c r="F1" s="101" t="s">
        <v>92</v>
      </c>
      <c r="G1" s="101" t="s">
        <v>65</v>
      </c>
      <c r="H1" s="39" t="s">
        <v>66</v>
      </c>
      <c r="I1" s="39" t="s">
        <v>67</v>
      </c>
      <c r="J1" s="63" t="s">
        <v>68</v>
      </c>
    </row>
    <row r="2" spans="1:10" x14ac:dyDescent="0.25">
      <c r="A2" s="14" t="s">
        <v>11</v>
      </c>
      <c r="B2" s="66" t="s">
        <v>8</v>
      </c>
      <c r="C2" s="61" t="s">
        <v>12</v>
      </c>
      <c r="D2" s="66">
        <v>9</v>
      </c>
      <c r="E2" s="66">
        <v>2</v>
      </c>
      <c r="F2" s="66">
        <v>0</v>
      </c>
      <c r="G2" s="66">
        <v>1</v>
      </c>
      <c r="H2" s="61">
        <v>2</v>
      </c>
      <c r="I2" s="102">
        <v>1.9999999999999999E-7</v>
      </c>
      <c r="J2" s="67">
        <f>0.02/1000000</f>
        <v>2E-8</v>
      </c>
    </row>
    <row r="3" spans="1:10" x14ac:dyDescent="0.25">
      <c r="A3" s="5"/>
      <c r="B3" s="8"/>
      <c r="C3" s="5"/>
      <c r="D3" s="5"/>
      <c r="E3" s="5"/>
      <c r="F3" s="5"/>
      <c r="G3" s="5"/>
      <c r="H3" s="5"/>
      <c r="I3" s="64"/>
      <c r="J3" s="6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D0-1E5B-4DAB-8F93-40AB8DA557C3}">
  <dimension ref="A1:C2"/>
  <sheetViews>
    <sheetView workbookViewId="0">
      <selection activeCell="A3" sqref="A3"/>
    </sheetView>
  </sheetViews>
  <sheetFormatPr defaultRowHeight="15" x14ac:dyDescent="0.25"/>
  <cols>
    <col min="1" max="2" width="20.7109375" style="4" customWidth="1"/>
  </cols>
  <sheetData>
    <row r="1" spans="1:3" x14ac:dyDescent="0.25">
      <c r="A1" s="92" t="s">
        <v>86</v>
      </c>
      <c r="B1" s="94" t="s">
        <v>85</v>
      </c>
      <c r="C1" s="94" t="s">
        <v>88</v>
      </c>
    </row>
    <row r="2" spans="1:3" x14ac:dyDescent="0.25">
      <c r="A2" s="93">
        <f>'Inputs Sheet'!$B$3</f>
        <v>13.5</v>
      </c>
      <c r="B2" s="91">
        <v>0</v>
      </c>
      <c r="C2" s="95">
        <f>'Inputs Sheet'!$B$2</f>
        <v>3.1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9B4AE1D26EE4A9C46E6DB7B36EF69" ma:contentTypeVersion="13" ma:contentTypeDescription="Create a new document." ma:contentTypeScope="" ma:versionID="f9872dbe080d783f94c83e425d21240d">
  <xsd:schema xmlns:xsd="http://www.w3.org/2001/XMLSchema" xmlns:xs="http://www.w3.org/2001/XMLSchema" xmlns:p="http://schemas.microsoft.com/office/2006/metadata/properties" xmlns:ns3="b40c2a0a-4a17-48ea-9592-7c886fe6f0cb" xmlns:ns4="332cf9bc-57c9-4f9d-b750-3843727f1a1d" targetNamespace="http://schemas.microsoft.com/office/2006/metadata/properties" ma:root="true" ma:fieldsID="b5418d8063318d947b9139c5b4dd4d9b" ns3:_="" ns4:_="">
    <xsd:import namespace="b40c2a0a-4a17-48ea-9592-7c886fe6f0cb"/>
    <xsd:import namespace="332cf9bc-57c9-4f9d-b750-3843727f1a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c2a0a-4a17-48ea-9592-7c886fe6f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cf9bc-57c9-4f9d-b750-3843727f1a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4FBDB0-615B-4D17-A650-9E08DBB3D626}">
  <ds:schemaRefs>
    <ds:schemaRef ds:uri="b40c2a0a-4a17-48ea-9592-7c886fe6f0cb"/>
    <ds:schemaRef ds:uri="http://purl.org/dc/elements/1.1/"/>
    <ds:schemaRef ds:uri="http://schemas.microsoft.com/office/2006/metadata/properties"/>
    <ds:schemaRef ds:uri="http://www.w3.org/XML/1998/namespace"/>
    <ds:schemaRef ds:uri="332cf9bc-57c9-4f9d-b750-3843727f1a1d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438253-7C22-43F8-8DCD-2EE6D55DE7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3375A6-E37C-4EBA-B62A-75E7698D6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c2a0a-4a17-48ea-9592-7c886fe6f0cb"/>
    <ds:schemaRef ds:uri="332cf9bc-57c9-4f9d-b750-3843727f1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Inputs Sheet</vt:lpstr>
      <vt:lpstr>Ion_Data</vt:lpstr>
      <vt:lpstr>Ka_Data</vt:lpstr>
      <vt:lpstr>Size_Data</vt:lpstr>
      <vt:lpstr>Conc_Data</vt:lpstr>
      <vt:lpstr>Precipitate_Data</vt:lpstr>
      <vt:lpstr>Other_Data</vt:lpstr>
      <vt:lpstr>Ion_Data!_Ref182300260</vt:lpstr>
      <vt:lpstr>Ion_Data!_Ref182300262</vt:lpstr>
      <vt:lpstr>Ion_Data!_Ref183688182</vt:lpstr>
      <vt:lpstr>Ion_Data!_Ref185413497</vt:lpstr>
      <vt:lpstr>Ion_Data!_Ref185413500</vt:lpstr>
      <vt:lpstr>Ion_Data!_Ref188716826</vt:lpstr>
      <vt:lpstr>Ion_Data!_Toc189037564</vt:lpstr>
      <vt:lpstr>Ion_Data!_Toc189037565</vt:lpstr>
      <vt:lpstr>Ion_Data!_Toc189037566</vt:lpstr>
      <vt:lpstr>Ion_Data!_Toc189037567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Muir</dc:creator>
  <cp:lastModifiedBy>Fang Gou</cp:lastModifiedBy>
  <dcterms:created xsi:type="dcterms:W3CDTF">2022-10-04T23:32:35Z</dcterms:created>
  <dcterms:modified xsi:type="dcterms:W3CDTF">2025-03-16T22:02:29Z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0x010100A9F9B4AE1D26EE4A9C46E6DB7B36EF69</vt:lpwstr>
  </property>
</Properties>
</file>