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oftware\Data Science\COURSE\Assignment\Excel\"/>
    </mc:Choice>
  </mc:AlternateContent>
  <bookViews>
    <workbookView xWindow="3132" yWindow="-108" windowWidth="23256" windowHeight="12720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0" hidden="1">'Exercise 1'!$A$1:$G$1</definedName>
    <definedName name="_xlnm._FilterDatabase" localSheetId="1" hidden="1">'Exercise 2'!$A$15:$E$15</definedName>
  </definedNames>
  <calcPr calcId="162913"/>
</workbook>
</file>

<file path=xl/calcChain.xml><?xml version="1.0" encoding="utf-8"?>
<calcChain xmlns="http://schemas.openxmlformats.org/spreadsheetml/2006/main">
  <c r="F44" i="1" l="1"/>
  <c r="F11" i="3"/>
  <c r="F10" i="3"/>
  <c r="F9" i="3"/>
  <c r="F9" i="2"/>
  <c r="E11" i="3"/>
  <c r="E10" i="3"/>
  <c r="E9" i="3"/>
  <c r="D9" i="3"/>
  <c r="D11" i="3"/>
  <c r="D10" i="3"/>
  <c r="D2" i="3"/>
  <c r="C11" i="3"/>
  <c r="C10" i="3"/>
  <c r="C9" i="3"/>
  <c r="C2" i="3"/>
  <c r="B11" i="3"/>
  <c r="B10" i="3"/>
  <c r="B9" i="3"/>
  <c r="F5" i="3"/>
  <c r="F4" i="3"/>
  <c r="F3" i="3"/>
  <c r="F2" i="3"/>
  <c r="E5" i="3"/>
  <c r="D5" i="3"/>
  <c r="E4" i="3"/>
  <c r="D4" i="3"/>
  <c r="E3" i="3"/>
  <c r="D3" i="3"/>
  <c r="E2" i="3"/>
  <c r="C5" i="3"/>
  <c r="C4" i="3"/>
  <c r="C3" i="3"/>
  <c r="B2" i="3"/>
  <c r="E243" i="3"/>
  <c r="B5" i="3"/>
  <c r="B4" i="3"/>
  <c r="B3" i="3"/>
  <c r="F49" i="1"/>
  <c r="F45" i="1"/>
  <c r="F52" i="1" l="1"/>
  <c r="F48" i="1"/>
  <c r="F47" i="1"/>
  <c r="F43" i="1"/>
  <c r="F42" i="1"/>
  <c r="F39" i="1"/>
  <c r="F38" i="1"/>
  <c r="F37" i="1"/>
  <c r="F36" i="1"/>
  <c r="F33" i="1"/>
  <c r="F32" i="1"/>
  <c r="F31" i="1"/>
  <c r="F30" i="1"/>
  <c r="F29" i="1"/>
  <c r="F10" i="2" l="1"/>
  <c r="F11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<sst xmlns="http://schemas.openxmlformats.org/spreadsheetml/2006/main" count="1532" uniqueCount="77">
  <si>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</si>
  <si>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</si>
  <si>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</si>
  <si>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</si>
  <si>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</si>
  <si>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</si>
  <si>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</si>
  <si>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</si>
  <si>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</si>
  <si>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</si>
  <si>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</si>
  <si>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</si>
  <si>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</si>
  <si>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</si>
  <si>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</si>
  <si>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</si>
  <si>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</si>
  <si>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</si>
  <si>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</si>
  <si>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</si>
  <si>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</si>
  <si>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</si>
  <si>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</si>
  <si>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</si>
  <si>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</si>
  <si>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</si>
  <si>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</si>
  <si>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</si>
  <si>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</si>
  <si>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</si>
  <si>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</si>
  <si>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</si>
  <si>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</si>
  <si>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</si>
  <si>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</si>
  <si>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</si>
  <si>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</si>
  <si>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</si>
  <si>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</si>
  <si>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</si>
  <si>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</si>
  <si>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</si>
  <si>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</si>
  <si>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</si>
  <si>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</si>
  <si>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</si>
  <si>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</si>
  <si>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</si>
  <si>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</si>
  <si>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</si>
  <si>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</si>
  <si>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</si>
  <si>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</si>
  <si>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</si>
  <si>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</si>
  <si>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</si>
  <si>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</si>
  <si>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</si>
  <si>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</si>
  <si>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</si>
  <si>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</si>
  <si>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</si>
  <si>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</si>
  <si>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</si>
  <si>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</si>
  <si>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</si>
  <si>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</si>
  <si>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</si>
  <si>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</si>
  <si>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</si>
  <si>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</si>
  <si>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</si>
  <si>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</si>
  <si>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</si>
  <si>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</si>
  <si>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</si>
  <si>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I have assumed 03-02-2013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</si>
</sst>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 indent="2"/>
    </xf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G23" sqref="G23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 "Boston")</f>
        <v>4</v>
      </c>
    </row>
    <row r="30" spans="1:7" x14ac:dyDescent="0.3">
      <c r="E30" s="4" t="s">
        <v>36</v>
      </c>
      <c r="F30">
        <f>COUNTIF(D2:D25, "microwave")</f>
        <v>5</v>
      </c>
    </row>
    <row r="31" spans="1:7" x14ac:dyDescent="0.3">
      <c r="E31" s="4" t="s">
        <v>37</v>
      </c>
      <c r="F31">
        <f>COUNTIF(F2:F25,"truck 3")</f>
        <v>8</v>
      </c>
    </row>
    <row r="32" spans="1:7" x14ac:dyDescent="0.3">
      <c r="E32" s="4" t="s">
        <v>38</v>
      </c>
      <c r="F32">
        <f>COUNTIF(C2:C25, "Peter White")</f>
        <v>6</v>
      </c>
    </row>
    <row r="33" spans="5:8" x14ac:dyDescent="0.3">
      <c r="E33" s="4" t="s">
        <v>30</v>
      </c>
      <c r="F33">
        <f>COUNTIF(E2:E25, "&lt;20")</f>
        <v>9</v>
      </c>
    </row>
    <row r="35" spans="5:8" x14ac:dyDescent="0.3">
      <c r="F35" s="3" t="s">
        <v>24</v>
      </c>
    </row>
    <row r="36" spans="5:8" x14ac:dyDescent="0.3">
      <c r="E36" s="4" t="s">
        <v>27</v>
      </c>
      <c r="F36">
        <f>SUMIF(D2:D25, "refrigerator", E2:E25)</f>
        <v>105</v>
      </c>
    </row>
    <row r="37" spans="5:8" x14ac:dyDescent="0.3">
      <c r="E37" s="4" t="s">
        <v>28</v>
      </c>
      <c r="F37">
        <f>SUMIF(D2:D25, "washing machine", E2:E25)</f>
        <v>164</v>
      </c>
    </row>
    <row r="38" spans="5:8" x14ac:dyDescent="0.3">
      <c r="E38" s="4" t="s">
        <v>34</v>
      </c>
      <c r="F38">
        <f>SUMIF(F2:F25, "TRUCK 4", E2:E25)</f>
        <v>156</v>
      </c>
    </row>
    <row r="39" spans="5:8" x14ac:dyDescent="0.3">
      <c r="E39" s="4" t="s">
        <v>44</v>
      </c>
      <c r="F39">
        <f>SUMIFS(E2:E25,F2:F25,"truck*")</f>
        <v>511</v>
      </c>
    </row>
    <row r="41" spans="5:8" x14ac:dyDescent="0.3">
      <c r="E41" s="4"/>
      <c r="F41" s="3" t="s">
        <v>25</v>
      </c>
    </row>
    <row r="42" spans="5:8" x14ac:dyDescent="0.3">
      <c r="E42" s="4" t="s">
        <v>39</v>
      </c>
      <c r="F42">
        <f>COUNTIFS(D2:D25, "microwave", G2:G25, "Boston")</f>
        <v>2</v>
      </c>
    </row>
    <row r="43" spans="5:8" x14ac:dyDescent="0.3">
      <c r="E43" s="4" t="s">
        <v>40</v>
      </c>
      <c r="F43">
        <f>COUNTIFS(C2:C25, "Peter White", F2:F25, "truck 1")</f>
        <v>2</v>
      </c>
    </row>
    <row r="44" spans="5:8" x14ac:dyDescent="0.3">
      <c r="E44" s="4" t="s">
        <v>41</v>
      </c>
      <c r="F44" s="4">
        <f>COUNTIFS(G2:G25, "Boston", B2:B25, "&gt;="&amp;B5)</f>
        <v>3</v>
      </c>
      <c r="H44" t="s">
        <v>76</v>
      </c>
    </row>
    <row r="45" spans="5:8" x14ac:dyDescent="0.3">
      <c r="E45" s="4" t="s">
        <v>42</v>
      </c>
      <c r="F45">
        <f>COUNTIFS(B2:B25, "&gt;="&amp;B5, B2:B25,"&lt;="&amp;B18)</f>
        <v>14</v>
      </c>
    </row>
    <row r="46" spans="5:8" x14ac:dyDescent="0.3">
      <c r="F46" s="3" t="s">
        <v>26</v>
      </c>
    </row>
    <row r="47" spans="5:8" x14ac:dyDescent="0.3">
      <c r="E47" s="4" t="s">
        <v>31</v>
      </c>
      <c r="F47">
        <f>SUMIFS(E2:E25, D2:D25, "microwave", G2:G25, "NY")</f>
        <v>25</v>
      </c>
    </row>
    <row r="48" spans="5:8" x14ac:dyDescent="0.3">
      <c r="E48" s="4" t="s">
        <v>33</v>
      </c>
      <c r="F48">
        <f>SUMIFS(E2:E25, F2:F25, "truck 1", G2:G25, "Pittsburgh")</f>
        <v>75</v>
      </c>
    </row>
    <row r="49" spans="5:6" x14ac:dyDescent="0.3">
      <c r="E49" s="4" t="s">
        <v>43</v>
      </c>
      <c r="F49">
        <f>SUMIFS(E2:E25, B2:B25, "&gt;="&amp;B5, B2:B25, "&lt;="&amp;B18)</f>
        <v>309</v>
      </c>
    </row>
    <row r="52" spans="5:6" x14ac:dyDescent="0.3">
      <c r="E52" s="4" t="s">
        <v>32</v>
      </c>
      <c r="F52">
        <f>SUMIFS(E2:E25, G2:G25, "&lt;&gt;Boston", G2:G25, "&lt;&gt;Pittsburgh")</f>
        <v>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"/>
  <sheetViews>
    <sheetView workbookViewId="0"/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24" customWidth="1"/>
    <col min="8" max="8" width="11.5546875" customWidth="1"/>
  </cols>
  <sheetData>
    <row r="1" spans="1:8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8" x14ac:dyDescent="0.3">
      <c r="A2" s="2" t="s">
        <v>49</v>
      </c>
      <c r="B2" s="2">
        <f>COUNTIF(B16:B241,"Shaving")</f>
        <v>71</v>
      </c>
      <c r="C2" s="2">
        <f>SUMIF(B16:B241, "Shaving", E16:E241)</f>
        <v>717</v>
      </c>
      <c r="D2" s="2">
        <f>COUNTIFS(B16:B241,"Shaving", D16:D241, "Cash")</f>
        <v>42</v>
      </c>
      <c r="E2" s="2">
        <f>COUNTIFS(B16:B241,"Shaving", D16:D241, "Credit card")</f>
        <v>29</v>
      </c>
      <c r="F2" s="2">
        <f>SUMIFS(E16:E241, B16:B241, "Shaving", D16:D241, "cash")</f>
        <v>414</v>
      </c>
    </row>
    <row r="3" spans="1:8" x14ac:dyDescent="0.3">
      <c r="A3" s="9" t="s">
        <v>47</v>
      </c>
      <c r="B3" s="2">
        <f>COUNTIF(B16:B241,"Washing and combing")</f>
        <v>46</v>
      </c>
      <c r="C3" s="2">
        <f>SUMIF(B16:B241, "Washing and combing", E16:E241)</f>
        <v>1934</v>
      </c>
      <c r="D3" s="2">
        <f>COUNTIFS(B16:B241,"Washing and combing", D16:D241, "Cash")</f>
        <v>31</v>
      </c>
      <c r="E3" s="2">
        <f>COUNTIFS(B16:B241,"Washing and combing", D16:D241, "Credit card")</f>
        <v>15</v>
      </c>
      <c r="F3" s="2">
        <f>SUMIFS(E16:E241, B16:B241, "Washing and combing", D16:D241, "cash")</f>
        <v>1350</v>
      </c>
    </row>
    <row r="4" spans="1:8" x14ac:dyDescent="0.3">
      <c r="A4" s="10" t="s">
        <v>48</v>
      </c>
      <c r="B4" s="2">
        <f>COUNTIF(B16:B241,"Dyeing")</f>
        <v>50</v>
      </c>
      <c r="C4" s="2">
        <f>SUMIF(B16:B241, "Dyeing", E16:E241)</f>
        <v>1650</v>
      </c>
      <c r="D4" s="2">
        <f>COUNTIFS(B16:B241,"Dyeing", D16:D241, "Cash")</f>
        <v>35</v>
      </c>
      <c r="E4" s="2">
        <f>COUNTIFS(B16:B241,"Dyeing", D16:D241, "Credit card")</f>
        <v>15</v>
      </c>
      <c r="F4" s="2">
        <f>SUMIFS(E16:E241, B16:B241, "Dyeing", D16:D241, "cash")</f>
        <v>1155</v>
      </c>
    </row>
    <row r="5" spans="1:8" x14ac:dyDescent="0.3">
      <c r="A5" s="2" t="s">
        <v>52</v>
      </c>
      <c r="B5" s="2">
        <f>COUNTIF(B16:B241,"Meeting hairstyles")</f>
        <v>32</v>
      </c>
      <c r="C5" s="2">
        <f>SUMIF(B16:B241, "Meeting hairstyles", E16:E241)</f>
        <v>1119</v>
      </c>
      <c r="D5" s="2">
        <f>COUNTIFS(B16:B241,"Meeting hairstyles", D16:D241, "Cash")</f>
        <v>21</v>
      </c>
      <c r="E5" s="2">
        <f>COUNTIFS(B16:B241,"Meeting hairstyles", D16:D241, "Credit card")</f>
        <v>11</v>
      </c>
      <c r="F5" s="2">
        <f>SUMIFS(E16:E241, B16:B241, "Meeting hairstyles", D16:D241, "cash")</f>
        <v>735</v>
      </c>
    </row>
    <row r="6" spans="1:8" x14ac:dyDescent="0.3">
      <c r="A6" s="17"/>
      <c r="B6" s="17"/>
      <c r="C6" s="17"/>
      <c r="D6" s="17"/>
      <c r="E6" s="17"/>
      <c r="F6" s="17"/>
    </row>
    <row r="8" spans="1:8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8" x14ac:dyDescent="0.3">
      <c r="A9" s="9" t="s">
        <v>53</v>
      </c>
      <c r="B9" s="2">
        <f>COUNTIF(C16:C241, "Jane")</f>
        <v>25</v>
      </c>
      <c r="C9" s="2">
        <f>SUMIF(C16:C241, "Jane", E16:E241)</f>
        <v>688</v>
      </c>
      <c r="D9" s="2">
        <f>COUNTIFS(C16:C241, "Jane", B16:B241,"Shaving")</f>
        <v>7</v>
      </c>
      <c r="E9" s="2">
        <f>COUNTIFS(C16:C241, "Jane", B16:B241, "kids")</f>
        <v>1</v>
      </c>
      <c r="F9" s="2">
        <f>SUMIFS($E$16:$E$241,$C$16:$C$241,A9,$B$16:$B$241,"shaving",$A$16:$A$241,"&gt;="&amp;A104,$A$16:$A$241,"&lt;="&amp;A194)</f>
        <v>31</v>
      </c>
    </row>
    <row r="10" spans="1:8" x14ac:dyDescent="0.3">
      <c r="A10" s="9" t="s">
        <v>54</v>
      </c>
      <c r="B10" s="2">
        <f>COUNTIF(C16:C241, "Martha")</f>
        <v>31</v>
      </c>
      <c r="C10" s="2">
        <f>SUMIF(C16:C241, "Martha", E16:E241)</f>
        <v>965</v>
      </c>
      <c r="D10" s="2">
        <f>COUNTIFS(C16:C241, "Martha", B16:B241,"Shaving")</f>
        <v>8</v>
      </c>
      <c r="E10" s="2">
        <f>COUNTIFS(C16:C241, "Martha", B16:B241, "kids")</f>
        <v>1</v>
      </c>
      <c r="F10" s="2">
        <f>SUMIFS($E$16:$E$241,$C$16:$C$241,A10,$B$16:$B$241,"shaving",$A$16:$A$241,"&gt;="&amp;A104,$A$16:$A$241,"&lt;="&amp;A194)</f>
        <v>24</v>
      </c>
    </row>
    <row r="11" spans="1:8" x14ac:dyDescent="0.3">
      <c r="A11" s="9" t="s">
        <v>56</v>
      </c>
      <c r="B11" s="2">
        <f>COUNTIF(C16:C241, "Alex")</f>
        <v>23</v>
      </c>
      <c r="C11" s="2">
        <f>SUMIF(C16:C241, "Alex", E16:E241)</f>
        <v>701</v>
      </c>
      <c r="D11" s="2">
        <f>COUNTIFS(C16:C241, "Alex", B16:B241,"Shaving")</f>
        <v>5</v>
      </c>
      <c r="E11" s="2">
        <f>COUNTIFS(C16:C241, "Alex", B16:B241, "kids")</f>
        <v>1</v>
      </c>
      <c r="F11" s="2">
        <f>SUMIFS($E$16:$E$241,$C$16:$C$241,A11,$B$16:$B$241,"shaving",$A$16:$A$241,"&gt;="&amp;A104,$A$16:$A$241,"&lt;="&amp;A194)</f>
        <v>38</v>
      </c>
    </row>
    <row r="12" spans="1:8" x14ac:dyDescent="0.3">
      <c r="B12" s="16"/>
    </row>
    <row r="13" spans="1:8" x14ac:dyDescent="0.3">
      <c r="B13" s="16"/>
    </row>
    <row r="14" spans="1:8" x14ac:dyDescent="0.3">
      <c r="A14" s="23" t="s">
        <v>65</v>
      </c>
      <c r="B14" s="23"/>
      <c r="C14" s="23"/>
      <c r="D14" s="23"/>
      <c r="E14" s="23"/>
    </row>
    <row r="15" spans="1:8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8" x14ac:dyDescent="0.3">
      <c r="A16" s="7">
        <v>41395</v>
      </c>
      <c r="B16" s="2" t="s">
        <v>51</v>
      </c>
      <c r="C16" s="9" t="s">
        <v>57</v>
      </c>
      <c r="D16" s="9" t="s">
        <v>63</v>
      </c>
      <c r="E16" s="13">
        <v>67</v>
      </c>
      <c r="G16" s="19"/>
      <c r="H16" s="21"/>
    </row>
    <row r="17" spans="1:8" x14ac:dyDescent="0.3">
      <c r="A17" s="7">
        <v>41395</v>
      </c>
      <c r="B17" s="10" t="s">
        <v>48</v>
      </c>
      <c r="C17" s="9" t="s">
        <v>56</v>
      </c>
      <c r="D17" s="9" t="s">
        <v>64</v>
      </c>
      <c r="E17" s="13">
        <v>33</v>
      </c>
      <c r="G17" s="19"/>
      <c r="H17" s="21"/>
    </row>
    <row r="18" spans="1:8" x14ac:dyDescent="0.3">
      <c r="A18" s="7">
        <v>41395</v>
      </c>
      <c r="B18" s="2" t="s">
        <v>52</v>
      </c>
      <c r="C18" s="9" t="s">
        <v>55</v>
      </c>
      <c r="D18" s="9" t="s">
        <v>63</v>
      </c>
      <c r="E18" s="13">
        <v>33</v>
      </c>
      <c r="G18" s="19"/>
      <c r="H18" s="21"/>
    </row>
    <row r="19" spans="1:8" x14ac:dyDescent="0.3">
      <c r="A19" s="7">
        <v>41395</v>
      </c>
      <c r="B19" s="2" t="s">
        <v>49</v>
      </c>
      <c r="C19" s="9" t="s">
        <v>53</v>
      </c>
      <c r="D19" s="9" t="s">
        <v>63</v>
      </c>
      <c r="E19" s="13">
        <v>7</v>
      </c>
      <c r="G19" s="19"/>
      <c r="H19" s="21"/>
    </row>
    <row r="20" spans="1:8" x14ac:dyDescent="0.3">
      <c r="A20" s="7">
        <v>41395</v>
      </c>
      <c r="B20" s="8" t="s">
        <v>49</v>
      </c>
      <c r="C20" s="9" t="s">
        <v>54</v>
      </c>
      <c r="D20" s="9" t="s">
        <v>64</v>
      </c>
      <c r="E20" s="13">
        <v>7</v>
      </c>
      <c r="G20" s="19"/>
      <c r="H20" s="21"/>
    </row>
    <row r="21" spans="1:8" x14ac:dyDescent="0.3">
      <c r="A21" s="7">
        <v>41395</v>
      </c>
      <c r="B21" s="8" t="s">
        <v>49</v>
      </c>
      <c r="C21" s="9" t="s">
        <v>55</v>
      </c>
      <c r="D21" s="9" t="s">
        <v>63</v>
      </c>
      <c r="E21" s="13">
        <v>7</v>
      </c>
      <c r="G21" s="20"/>
      <c r="H21" s="21"/>
    </row>
    <row r="22" spans="1:8" x14ac:dyDescent="0.3">
      <c r="A22" s="7">
        <v>41395</v>
      </c>
      <c r="B22" s="8" t="s">
        <v>49</v>
      </c>
      <c r="C22" s="9" t="s">
        <v>58</v>
      </c>
      <c r="D22" s="9" t="s">
        <v>63</v>
      </c>
      <c r="E22" s="13">
        <v>7</v>
      </c>
      <c r="G22" s="20"/>
      <c r="H22" s="21"/>
    </row>
    <row r="23" spans="1:8" x14ac:dyDescent="0.3">
      <c r="A23" s="7">
        <v>41395</v>
      </c>
      <c r="B23" s="9" t="s">
        <v>47</v>
      </c>
      <c r="C23" s="9" t="s">
        <v>56</v>
      </c>
      <c r="D23" s="9" t="s">
        <v>63</v>
      </c>
      <c r="E23" s="13">
        <v>60</v>
      </c>
      <c r="G23" s="20"/>
      <c r="H23" s="21"/>
    </row>
    <row r="24" spans="1:8" x14ac:dyDescent="0.3">
      <c r="A24" s="7">
        <v>41396</v>
      </c>
      <c r="B24" s="2" t="s">
        <v>51</v>
      </c>
      <c r="C24" s="9" t="s">
        <v>56</v>
      </c>
      <c r="D24" s="9" t="s">
        <v>64</v>
      </c>
      <c r="E24" s="13">
        <v>67</v>
      </c>
      <c r="G24" s="20"/>
      <c r="H24" s="21"/>
    </row>
    <row r="25" spans="1:8" x14ac:dyDescent="0.3">
      <c r="A25" s="7">
        <v>41396</v>
      </c>
      <c r="B25" s="10" t="s">
        <v>48</v>
      </c>
      <c r="C25" s="9" t="s">
        <v>57</v>
      </c>
      <c r="D25" s="9" t="s">
        <v>63</v>
      </c>
      <c r="E25" s="13">
        <v>33</v>
      </c>
      <c r="G25" s="20"/>
      <c r="H25" s="21"/>
    </row>
    <row r="26" spans="1:8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  <c r="G26" s="22"/>
      <c r="H26" s="21"/>
    </row>
    <row r="27" spans="1:8" x14ac:dyDescent="0.3">
      <c r="A27" s="7">
        <v>41396</v>
      </c>
      <c r="B27" s="8" t="s">
        <v>50</v>
      </c>
      <c r="C27" s="9" t="s">
        <v>58</v>
      </c>
      <c r="D27" s="9" t="s">
        <v>63</v>
      </c>
      <c r="E27" s="13">
        <v>3</v>
      </c>
      <c r="G27" s="22"/>
      <c r="H27" s="21"/>
    </row>
    <row r="28" spans="1:8" x14ac:dyDescent="0.3">
      <c r="A28" s="7">
        <v>41396</v>
      </c>
      <c r="B28" s="8" t="s">
        <v>52</v>
      </c>
      <c r="C28" s="9" t="s">
        <v>53</v>
      </c>
      <c r="D28" s="9" t="s">
        <v>63</v>
      </c>
      <c r="E28" s="13">
        <v>33</v>
      </c>
      <c r="G28" s="22"/>
      <c r="H28" s="21"/>
    </row>
    <row r="29" spans="1:8" x14ac:dyDescent="0.3">
      <c r="A29" s="7">
        <v>41396</v>
      </c>
      <c r="B29" s="8" t="s">
        <v>49</v>
      </c>
      <c r="C29" s="9" t="s">
        <v>58</v>
      </c>
      <c r="D29" s="9" t="s">
        <v>64</v>
      </c>
      <c r="E29" s="13">
        <v>7</v>
      </c>
      <c r="G29" s="22"/>
      <c r="H29" s="21"/>
    </row>
    <row r="30" spans="1:8" x14ac:dyDescent="0.3">
      <c r="A30" s="7">
        <v>41396</v>
      </c>
      <c r="B30" s="8" t="s">
        <v>49</v>
      </c>
      <c r="C30" s="9" t="s">
        <v>59</v>
      </c>
      <c r="D30" s="9" t="s">
        <v>64</v>
      </c>
      <c r="E30" s="13">
        <v>17</v>
      </c>
      <c r="G30" s="22"/>
      <c r="H30" s="21"/>
    </row>
    <row r="31" spans="1:8" x14ac:dyDescent="0.3">
      <c r="A31" s="7">
        <v>41396</v>
      </c>
      <c r="B31" s="8" t="s">
        <v>49</v>
      </c>
      <c r="C31" s="9" t="s">
        <v>58</v>
      </c>
      <c r="D31" s="9" t="s">
        <v>63</v>
      </c>
      <c r="E31" s="13">
        <v>7</v>
      </c>
      <c r="G31" s="22"/>
      <c r="H31" s="21"/>
    </row>
    <row r="32" spans="1:8" x14ac:dyDescent="0.3">
      <c r="A32" s="7">
        <v>41396</v>
      </c>
      <c r="B32" s="8" t="s">
        <v>49</v>
      </c>
      <c r="C32" s="9" t="s">
        <v>55</v>
      </c>
      <c r="D32" s="9" t="s">
        <v>63</v>
      </c>
      <c r="E32" s="13">
        <v>7</v>
      </c>
      <c r="G32" s="22"/>
      <c r="H32" s="21"/>
    </row>
    <row r="33" spans="1:8" x14ac:dyDescent="0.3">
      <c r="A33" s="7">
        <v>41396</v>
      </c>
      <c r="B33" s="8" t="s">
        <v>49</v>
      </c>
      <c r="C33" s="9" t="s">
        <v>53</v>
      </c>
      <c r="D33" s="9" t="s">
        <v>64</v>
      </c>
      <c r="E33" s="13">
        <v>7</v>
      </c>
      <c r="G33" s="20"/>
      <c r="H33" s="21"/>
    </row>
    <row r="34" spans="1:8" x14ac:dyDescent="0.3">
      <c r="A34" s="7">
        <v>41396</v>
      </c>
      <c r="B34" s="8" t="s">
        <v>49</v>
      </c>
      <c r="C34" s="9" t="s">
        <v>59</v>
      </c>
      <c r="D34" s="9" t="s">
        <v>63</v>
      </c>
      <c r="E34" s="13">
        <v>7</v>
      </c>
      <c r="G34" s="22"/>
      <c r="H34" s="21"/>
    </row>
    <row r="35" spans="1:8" x14ac:dyDescent="0.3">
      <c r="A35" s="7">
        <v>41396</v>
      </c>
      <c r="B35" s="2" t="s">
        <v>49</v>
      </c>
      <c r="C35" s="9" t="s">
        <v>53</v>
      </c>
      <c r="D35" s="9" t="s">
        <v>63</v>
      </c>
      <c r="E35" s="13">
        <v>17</v>
      </c>
      <c r="G35" s="22"/>
      <c r="H35" s="21"/>
    </row>
    <row r="36" spans="1:8" x14ac:dyDescent="0.3">
      <c r="A36" s="7">
        <v>41396</v>
      </c>
      <c r="B36" s="9" t="s">
        <v>47</v>
      </c>
      <c r="C36" s="9" t="s">
        <v>59</v>
      </c>
      <c r="D36" s="9" t="s">
        <v>63</v>
      </c>
      <c r="E36" s="13">
        <v>60</v>
      </c>
      <c r="G36" s="22"/>
      <c r="H36" s="21"/>
    </row>
    <row r="37" spans="1:8" x14ac:dyDescent="0.3">
      <c r="A37" s="7">
        <v>41396</v>
      </c>
      <c r="B37" s="8" t="s">
        <v>47</v>
      </c>
      <c r="C37" s="9" t="s">
        <v>54</v>
      </c>
      <c r="D37" s="9" t="s">
        <v>63</v>
      </c>
      <c r="E37" s="13">
        <v>23</v>
      </c>
      <c r="G37" s="22"/>
      <c r="H37" s="21"/>
    </row>
    <row r="38" spans="1:8" x14ac:dyDescent="0.3">
      <c r="A38" s="7">
        <v>41397</v>
      </c>
      <c r="B38" s="8" t="s">
        <v>51</v>
      </c>
      <c r="C38" s="9" t="s">
        <v>57</v>
      </c>
      <c r="D38" s="9" t="s">
        <v>63</v>
      </c>
      <c r="E38" s="13">
        <v>67</v>
      </c>
      <c r="G38" s="22"/>
      <c r="H38" s="21"/>
    </row>
    <row r="39" spans="1:8" x14ac:dyDescent="0.3">
      <c r="A39" s="7">
        <v>41397</v>
      </c>
      <c r="B39" s="10" t="s">
        <v>48</v>
      </c>
      <c r="C39" s="9" t="s">
        <v>55</v>
      </c>
      <c r="D39" s="9" t="s">
        <v>64</v>
      </c>
      <c r="E39" s="13">
        <v>33</v>
      </c>
      <c r="G39" s="19"/>
      <c r="H39" s="21"/>
    </row>
    <row r="40" spans="1:8" x14ac:dyDescent="0.3">
      <c r="A40" s="7">
        <v>41397</v>
      </c>
      <c r="B40" s="8" t="s">
        <v>50</v>
      </c>
      <c r="C40" s="9" t="s">
        <v>59</v>
      </c>
      <c r="D40" s="9" t="s">
        <v>64</v>
      </c>
      <c r="E40" s="13">
        <v>3</v>
      </c>
      <c r="G40" s="20"/>
      <c r="H40" s="21"/>
    </row>
    <row r="41" spans="1:8" x14ac:dyDescent="0.3">
      <c r="A41" s="7">
        <v>41397</v>
      </c>
      <c r="B41" s="8" t="s">
        <v>50</v>
      </c>
      <c r="C41" s="9" t="s">
        <v>55</v>
      </c>
      <c r="D41" s="9" t="s">
        <v>63</v>
      </c>
      <c r="E41" s="13">
        <v>3</v>
      </c>
      <c r="G41" s="20"/>
      <c r="H41" s="21"/>
    </row>
    <row r="42" spans="1:8" x14ac:dyDescent="0.3">
      <c r="A42" s="7">
        <v>41397</v>
      </c>
      <c r="B42" s="2" t="s">
        <v>52</v>
      </c>
      <c r="C42" s="9" t="s">
        <v>54</v>
      </c>
      <c r="D42" s="9" t="s">
        <v>63</v>
      </c>
      <c r="E42" s="13">
        <v>33</v>
      </c>
      <c r="G42" s="20"/>
      <c r="H42" s="21"/>
    </row>
    <row r="43" spans="1:8" x14ac:dyDescent="0.3">
      <c r="A43" s="7">
        <v>41397</v>
      </c>
      <c r="B43" s="2" t="s">
        <v>49</v>
      </c>
      <c r="C43" s="9" t="s">
        <v>57</v>
      </c>
      <c r="D43" s="9" t="s">
        <v>63</v>
      </c>
      <c r="E43" s="13">
        <v>7</v>
      </c>
      <c r="G43" s="20"/>
      <c r="H43" s="21"/>
    </row>
    <row r="44" spans="1:8" x14ac:dyDescent="0.3">
      <c r="A44" s="7">
        <v>41397</v>
      </c>
      <c r="B44" s="9" t="s">
        <v>47</v>
      </c>
      <c r="C44" s="9" t="s">
        <v>54</v>
      </c>
      <c r="D44" s="9" t="s">
        <v>63</v>
      </c>
      <c r="E44" s="13">
        <v>60</v>
      </c>
      <c r="G44" s="20"/>
      <c r="H44" s="21"/>
    </row>
    <row r="45" spans="1:8" x14ac:dyDescent="0.3">
      <c r="A45" s="7">
        <v>41397</v>
      </c>
      <c r="B45" s="2" t="s">
        <v>47</v>
      </c>
      <c r="C45" s="9" t="s">
        <v>53</v>
      </c>
      <c r="D45" s="9" t="s">
        <v>64</v>
      </c>
      <c r="E45" s="13">
        <v>23</v>
      </c>
      <c r="G45" s="22"/>
      <c r="H45" s="21"/>
    </row>
    <row r="46" spans="1:8" x14ac:dyDescent="0.3">
      <c r="A46" s="7">
        <v>41398</v>
      </c>
      <c r="B46" s="8" t="s">
        <v>50</v>
      </c>
      <c r="C46" s="9" t="s">
        <v>56</v>
      </c>
      <c r="D46" s="9" t="s">
        <v>63</v>
      </c>
      <c r="E46" s="13">
        <v>3</v>
      </c>
      <c r="G46" s="22"/>
      <c r="H46" s="21"/>
    </row>
    <row r="47" spans="1:8" x14ac:dyDescent="0.3">
      <c r="A47" s="7">
        <v>41398</v>
      </c>
      <c r="B47" s="8" t="s">
        <v>50</v>
      </c>
      <c r="C47" s="9" t="s">
        <v>59</v>
      </c>
      <c r="D47" s="9" t="s">
        <v>64</v>
      </c>
      <c r="E47" s="13">
        <v>3</v>
      </c>
      <c r="G47" s="22"/>
      <c r="H47" s="21"/>
    </row>
    <row r="48" spans="1:8" x14ac:dyDescent="0.3">
      <c r="A48" s="7">
        <v>41398</v>
      </c>
      <c r="B48" s="8" t="s">
        <v>50</v>
      </c>
      <c r="C48" s="9" t="s">
        <v>53</v>
      </c>
      <c r="D48" s="9" t="s">
        <v>64</v>
      </c>
      <c r="E48" s="13">
        <v>3</v>
      </c>
      <c r="G48" s="22"/>
      <c r="H48" s="21"/>
    </row>
    <row r="49" spans="1:8" x14ac:dyDescent="0.3">
      <c r="A49" s="7">
        <v>41398</v>
      </c>
      <c r="B49" s="8" t="s">
        <v>50</v>
      </c>
      <c r="C49" s="9" t="s">
        <v>54</v>
      </c>
      <c r="D49" s="9" t="s">
        <v>63</v>
      </c>
      <c r="E49" s="13">
        <v>3</v>
      </c>
      <c r="G49" s="22"/>
      <c r="H49" s="21"/>
    </row>
    <row r="50" spans="1:8" x14ac:dyDescent="0.3">
      <c r="A50" s="7">
        <v>41398</v>
      </c>
      <c r="B50" s="8" t="s">
        <v>50</v>
      </c>
      <c r="C50" s="9" t="s">
        <v>57</v>
      </c>
      <c r="D50" s="9" t="s">
        <v>63</v>
      </c>
      <c r="E50" s="13">
        <v>3</v>
      </c>
      <c r="G50" s="22"/>
      <c r="H50" s="21"/>
    </row>
    <row r="51" spans="1:8" x14ac:dyDescent="0.3">
      <c r="A51" s="7">
        <v>41398</v>
      </c>
      <c r="B51" s="10" t="s">
        <v>52</v>
      </c>
      <c r="C51" s="9" t="s">
        <v>59</v>
      </c>
      <c r="D51" s="9" t="s">
        <v>64</v>
      </c>
      <c r="E51" s="13">
        <v>40</v>
      </c>
      <c r="G51" s="22"/>
      <c r="H51" s="21"/>
    </row>
    <row r="52" spans="1:8" x14ac:dyDescent="0.3">
      <c r="A52" s="7">
        <v>41398</v>
      </c>
      <c r="B52" s="2" t="s">
        <v>49</v>
      </c>
      <c r="C52" s="9" t="s">
        <v>54</v>
      </c>
      <c r="D52" s="9" t="s">
        <v>63</v>
      </c>
      <c r="E52" s="13">
        <v>17</v>
      </c>
      <c r="G52" s="22"/>
      <c r="H52" s="21"/>
    </row>
    <row r="53" spans="1:8" x14ac:dyDescent="0.3">
      <c r="A53" s="7">
        <v>41399</v>
      </c>
      <c r="B53" s="8" t="s">
        <v>51</v>
      </c>
      <c r="C53" s="9" t="s">
        <v>59</v>
      </c>
      <c r="D53" s="9" t="s">
        <v>63</v>
      </c>
      <c r="E53" s="13">
        <v>67</v>
      </c>
      <c r="G53" s="22"/>
      <c r="H53" s="21"/>
    </row>
    <row r="54" spans="1:8" x14ac:dyDescent="0.3">
      <c r="A54" s="7">
        <v>41399</v>
      </c>
      <c r="B54" s="10" t="s">
        <v>48</v>
      </c>
      <c r="C54" s="9" t="s">
        <v>59</v>
      </c>
      <c r="D54" s="9" t="s">
        <v>63</v>
      </c>
      <c r="E54" s="13">
        <v>33</v>
      </c>
      <c r="G54" s="22"/>
      <c r="H54" s="21"/>
    </row>
    <row r="55" spans="1:8" x14ac:dyDescent="0.3">
      <c r="A55" s="7">
        <v>41399</v>
      </c>
      <c r="B55" s="8" t="s">
        <v>52</v>
      </c>
      <c r="C55" s="9" t="s">
        <v>59</v>
      </c>
      <c r="D55" s="9" t="s">
        <v>63</v>
      </c>
      <c r="E55" s="13">
        <v>33</v>
      </c>
      <c r="G55" s="22"/>
      <c r="H55" s="21"/>
    </row>
    <row r="56" spans="1:8" x14ac:dyDescent="0.3">
      <c r="A56" s="7">
        <v>41399</v>
      </c>
      <c r="B56" s="8" t="s">
        <v>52</v>
      </c>
      <c r="C56" s="9" t="s">
        <v>56</v>
      </c>
      <c r="D56" s="9" t="s">
        <v>64</v>
      </c>
      <c r="E56" s="13">
        <v>33</v>
      </c>
      <c r="G56" s="22"/>
      <c r="H56" s="21"/>
    </row>
    <row r="57" spans="1:8" x14ac:dyDescent="0.3">
      <c r="A57" s="7">
        <v>41399</v>
      </c>
      <c r="B57" s="10" t="s">
        <v>52</v>
      </c>
      <c r="C57" s="9" t="s">
        <v>57</v>
      </c>
      <c r="D57" s="9" t="s">
        <v>63</v>
      </c>
      <c r="E57" s="13">
        <v>40</v>
      </c>
      <c r="G57" s="20"/>
      <c r="H57" s="21"/>
    </row>
    <row r="58" spans="1:8" x14ac:dyDescent="0.3">
      <c r="A58" s="7">
        <v>41399</v>
      </c>
      <c r="B58" s="8" t="s">
        <v>52</v>
      </c>
      <c r="C58" s="9" t="s">
        <v>54</v>
      </c>
      <c r="D58" s="9" t="s">
        <v>63</v>
      </c>
      <c r="E58" s="13">
        <v>33</v>
      </c>
      <c r="G58" s="22"/>
      <c r="H58" s="21"/>
    </row>
    <row r="59" spans="1:8" x14ac:dyDescent="0.3">
      <c r="A59" s="7">
        <v>41399</v>
      </c>
      <c r="B59" s="8" t="s">
        <v>49</v>
      </c>
      <c r="C59" s="9" t="s">
        <v>54</v>
      </c>
      <c r="D59" s="9" t="s">
        <v>63</v>
      </c>
      <c r="E59" s="13">
        <v>7</v>
      </c>
      <c r="G59" s="22"/>
      <c r="H59" s="21"/>
    </row>
    <row r="60" spans="1:8" x14ac:dyDescent="0.3">
      <c r="A60" s="7">
        <v>41399</v>
      </c>
      <c r="B60" s="8" t="s">
        <v>49</v>
      </c>
      <c r="C60" s="9" t="s">
        <v>54</v>
      </c>
      <c r="D60" s="9" t="s">
        <v>63</v>
      </c>
      <c r="E60" s="13">
        <v>17</v>
      </c>
      <c r="G60" s="22"/>
      <c r="H60" s="21"/>
    </row>
    <row r="61" spans="1:8" x14ac:dyDescent="0.3">
      <c r="A61" s="7">
        <v>41399</v>
      </c>
      <c r="B61" s="8" t="s">
        <v>49</v>
      </c>
      <c r="C61" s="9" t="s">
        <v>58</v>
      </c>
      <c r="D61" s="9" t="s">
        <v>63</v>
      </c>
      <c r="E61" s="13">
        <v>7</v>
      </c>
      <c r="G61" s="22"/>
      <c r="H61" s="21"/>
    </row>
    <row r="62" spans="1:8" x14ac:dyDescent="0.3">
      <c r="A62" s="7">
        <v>41399</v>
      </c>
      <c r="B62" s="8" t="s">
        <v>49</v>
      </c>
      <c r="C62" s="9" t="s">
        <v>57</v>
      </c>
      <c r="D62" s="9" t="s">
        <v>63</v>
      </c>
      <c r="E62" s="13">
        <v>7</v>
      </c>
      <c r="G62" s="22"/>
      <c r="H62" s="21"/>
    </row>
    <row r="63" spans="1:8" x14ac:dyDescent="0.3">
      <c r="A63" s="7">
        <v>41399</v>
      </c>
      <c r="B63" s="11" t="s">
        <v>47</v>
      </c>
      <c r="C63" s="9" t="s">
        <v>57</v>
      </c>
      <c r="D63" s="9" t="s">
        <v>63</v>
      </c>
      <c r="E63" s="13">
        <v>33</v>
      </c>
      <c r="G63" s="22"/>
      <c r="H63" s="21"/>
    </row>
    <row r="64" spans="1:8" x14ac:dyDescent="0.3">
      <c r="A64" s="7">
        <v>41399</v>
      </c>
      <c r="B64" s="12" t="s">
        <v>47</v>
      </c>
      <c r="C64" s="9" t="s">
        <v>57</v>
      </c>
      <c r="D64" s="9" t="s">
        <v>64</v>
      </c>
      <c r="E64" s="13">
        <v>40</v>
      </c>
      <c r="G64" s="22"/>
      <c r="H64" s="21"/>
    </row>
    <row r="65" spans="1:8" x14ac:dyDescent="0.3">
      <c r="A65" s="7">
        <v>41399</v>
      </c>
      <c r="B65" s="9" t="s">
        <v>47</v>
      </c>
      <c r="C65" s="9" t="s">
        <v>55</v>
      </c>
      <c r="D65" s="9" t="s">
        <v>63</v>
      </c>
      <c r="E65" s="13">
        <v>60</v>
      </c>
      <c r="G65" s="22"/>
      <c r="H65" s="21"/>
    </row>
    <row r="66" spans="1:8" x14ac:dyDescent="0.3">
      <c r="A66" s="7">
        <v>41400</v>
      </c>
      <c r="B66" s="8" t="s">
        <v>51</v>
      </c>
      <c r="C66" s="9" t="s">
        <v>57</v>
      </c>
      <c r="D66" s="9" t="s">
        <v>63</v>
      </c>
      <c r="E66" s="13">
        <v>67</v>
      </c>
      <c r="G66" s="19"/>
      <c r="H66" s="21"/>
    </row>
    <row r="67" spans="1:8" x14ac:dyDescent="0.3">
      <c r="A67" s="7">
        <v>41400</v>
      </c>
      <c r="B67" s="10" t="s">
        <v>48</v>
      </c>
      <c r="C67" s="9" t="s">
        <v>58</v>
      </c>
      <c r="D67" s="9" t="s">
        <v>63</v>
      </c>
      <c r="E67" s="13">
        <v>33</v>
      </c>
      <c r="G67" s="20"/>
      <c r="H67" s="21"/>
    </row>
    <row r="68" spans="1:8" x14ac:dyDescent="0.3">
      <c r="A68" s="7">
        <v>41400</v>
      </c>
      <c r="B68" s="8" t="s">
        <v>52</v>
      </c>
      <c r="C68" s="9" t="s">
        <v>57</v>
      </c>
      <c r="D68" s="9" t="s">
        <v>63</v>
      </c>
      <c r="E68" s="13">
        <v>33</v>
      </c>
      <c r="G68" s="20"/>
      <c r="H68" s="21"/>
    </row>
    <row r="69" spans="1:8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  <c r="G69" s="20"/>
      <c r="H69" s="21"/>
    </row>
    <row r="70" spans="1:8" x14ac:dyDescent="0.3">
      <c r="A70" s="7">
        <v>41400</v>
      </c>
      <c r="B70" s="8" t="s">
        <v>52</v>
      </c>
      <c r="C70" s="9" t="s">
        <v>59</v>
      </c>
      <c r="D70" s="9" t="s">
        <v>63</v>
      </c>
      <c r="E70" s="13">
        <v>33</v>
      </c>
      <c r="G70" s="20"/>
      <c r="H70" s="21"/>
    </row>
    <row r="71" spans="1:8" x14ac:dyDescent="0.3">
      <c r="A71" s="7">
        <v>41400</v>
      </c>
      <c r="B71" s="8" t="s">
        <v>49</v>
      </c>
      <c r="C71" s="9" t="s">
        <v>59</v>
      </c>
      <c r="D71" s="9" t="s">
        <v>64</v>
      </c>
      <c r="E71" s="13">
        <v>7</v>
      </c>
      <c r="G71" s="20"/>
      <c r="H71" s="21"/>
    </row>
    <row r="72" spans="1:8" x14ac:dyDescent="0.3">
      <c r="A72" s="7">
        <v>41400</v>
      </c>
      <c r="B72" s="12" t="s">
        <v>47</v>
      </c>
      <c r="C72" s="9" t="s">
        <v>55</v>
      </c>
      <c r="D72" s="9" t="s">
        <v>63</v>
      </c>
      <c r="E72" s="13">
        <v>40</v>
      </c>
      <c r="G72" s="22"/>
      <c r="H72" s="21"/>
    </row>
    <row r="73" spans="1:8" x14ac:dyDescent="0.3">
      <c r="A73" s="7">
        <v>41400</v>
      </c>
      <c r="B73" s="9" t="s">
        <v>47</v>
      </c>
      <c r="C73" s="9" t="s">
        <v>57</v>
      </c>
      <c r="D73" s="9" t="s">
        <v>63</v>
      </c>
      <c r="E73" s="13">
        <v>60</v>
      </c>
      <c r="G73" s="22"/>
      <c r="H73" s="21"/>
    </row>
    <row r="74" spans="1:8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  <c r="G74" s="22"/>
      <c r="H74" s="21"/>
    </row>
    <row r="75" spans="1:8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  <c r="G75" s="22"/>
      <c r="H75" s="21"/>
    </row>
    <row r="76" spans="1:8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  <c r="G76" s="22"/>
      <c r="H76" s="21"/>
    </row>
    <row r="77" spans="1:8" x14ac:dyDescent="0.3">
      <c r="A77" s="7">
        <v>41401</v>
      </c>
      <c r="B77" s="8" t="s">
        <v>49</v>
      </c>
      <c r="C77" s="9" t="s">
        <v>57</v>
      </c>
      <c r="D77" s="9" t="s">
        <v>63</v>
      </c>
      <c r="E77" s="13">
        <v>7</v>
      </c>
      <c r="G77" s="22"/>
      <c r="H77" s="21"/>
    </row>
    <row r="78" spans="1:8" x14ac:dyDescent="0.3">
      <c r="A78" s="7">
        <v>41401</v>
      </c>
      <c r="B78" s="8" t="s">
        <v>49</v>
      </c>
      <c r="C78" s="9" t="s">
        <v>58</v>
      </c>
      <c r="D78" s="9" t="s">
        <v>63</v>
      </c>
      <c r="E78" s="13">
        <v>7</v>
      </c>
      <c r="G78" s="22"/>
      <c r="H78" s="21"/>
    </row>
    <row r="79" spans="1:8" x14ac:dyDescent="0.3">
      <c r="A79" s="7">
        <v>41401</v>
      </c>
      <c r="B79" s="11" t="s">
        <v>47</v>
      </c>
      <c r="C79" s="9" t="s">
        <v>59</v>
      </c>
      <c r="D79" s="9" t="s">
        <v>63</v>
      </c>
      <c r="E79" s="13">
        <v>33</v>
      </c>
      <c r="G79" s="22"/>
      <c r="H79" s="21"/>
    </row>
    <row r="80" spans="1:8" x14ac:dyDescent="0.3">
      <c r="A80" s="7">
        <v>41401</v>
      </c>
      <c r="B80" s="12" t="s">
        <v>47</v>
      </c>
      <c r="C80" s="9" t="s">
        <v>54</v>
      </c>
      <c r="D80" s="9" t="s">
        <v>63</v>
      </c>
      <c r="E80" s="13">
        <v>40</v>
      </c>
      <c r="G80" s="22"/>
      <c r="H80" s="21"/>
    </row>
    <row r="81" spans="1:8" x14ac:dyDescent="0.3">
      <c r="A81" s="7">
        <v>41402</v>
      </c>
      <c r="B81" s="8" t="s">
        <v>51</v>
      </c>
      <c r="C81" s="9" t="s">
        <v>57</v>
      </c>
      <c r="D81" s="9" t="s">
        <v>64</v>
      </c>
      <c r="E81" s="13">
        <v>67</v>
      </c>
      <c r="G81" s="20"/>
      <c r="H81" s="21"/>
    </row>
    <row r="82" spans="1:8" x14ac:dyDescent="0.3">
      <c r="A82" s="7">
        <v>41402</v>
      </c>
      <c r="B82" s="10" t="s">
        <v>48</v>
      </c>
      <c r="C82" s="9" t="s">
        <v>55</v>
      </c>
      <c r="D82" s="9" t="s">
        <v>63</v>
      </c>
      <c r="E82" s="13">
        <v>33</v>
      </c>
      <c r="G82" s="22"/>
      <c r="H82" s="21"/>
    </row>
    <row r="83" spans="1:8" x14ac:dyDescent="0.3">
      <c r="A83" s="7">
        <v>41402</v>
      </c>
      <c r="B83" s="8" t="s">
        <v>52</v>
      </c>
      <c r="C83" s="9" t="s">
        <v>58</v>
      </c>
      <c r="D83" s="9" t="s">
        <v>63</v>
      </c>
      <c r="E83" s="13">
        <v>33</v>
      </c>
      <c r="G83" s="22"/>
      <c r="H83" s="21"/>
    </row>
    <row r="84" spans="1:8" x14ac:dyDescent="0.3">
      <c r="A84" s="7">
        <v>41402</v>
      </c>
      <c r="B84" s="8" t="s">
        <v>52</v>
      </c>
      <c r="C84" s="9" t="s">
        <v>56</v>
      </c>
      <c r="D84" s="9" t="s">
        <v>64</v>
      </c>
      <c r="E84" s="13">
        <v>33</v>
      </c>
      <c r="G84" s="22"/>
      <c r="H84" s="21"/>
    </row>
    <row r="85" spans="1:8" x14ac:dyDescent="0.3">
      <c r="A85" s="7">
        <v>41402</v>
      </c>
      <c r="B85" s="8" t="s">
        <v>52</v>
      </c>
      <c r="C85" s="9" t="s">
        <v>53</v>
      </c>
      <c r="D85" s="9" t="s">
        <v>63</v>
      </c>
      <c r="E85" s="13">
        <v>33</v>
      </c>
      <c r="G85" s="22"/>
      <c r="H85" s="21"/>
    </row>
    <row r="86" spans="1:8" x14ac:dyDescent="0.3">
      <c r="A86" s="7">
        <v>41402</v>
      </c>
      <c r="B86" s="8" t="s">
        <v>49</v>
      </c>
      <c r="C86" s="9" t="s">
        <v>55</v>
      </c>
      <c r="D86" s="9" t="s">
        <v>64</v>
      </c>
      <c r="E86" s="13">
        <v>7</v>
      </c>
      <c r="G86" s="22"/>
      <c r="H86" s="21"/>
    </row>
    <row r="87" spans="1:8" x14ac:dyDescent="0.3">
      <c r="A87" s="7">
        <v>41402</v>
      </c>
      <c r="B87" s="8" t="s">
        <v>49</v>
      </c>
      <c r="C87" s="9" t="s">
        <v>57</v>
      </c>
      <c r="D87" s="9" t="s">
        <v>64</v>
      </c>
      <c r="E87" s="13">
        <v>7</v>
      </c>
      <c r="G87" s="22"/>
      <c r="H87" s="21"/>
    </row>
    <row r="88" spans="1:8" x14ac:dyDescent="0.3">
      <c r="A88" s="7">
        <v>41402</v>
      </c>
      <c r="B88" s="8" t="s">
        <v>49</v>
      </c>
      <c r="C88" s="9" t="s">
        <v>56</v>
      </c>
      <c r="D88" s="9" t="s">
        <v>63</v>
      </c>
      <c r="E88" s="13">
        <v>17</v>
      </c>
      <c r="G88" s="19"/>
      <c r="H88" s="21"/>
    </row>
    <row r="89" spans="1:8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8" x14ac:dyDescent="0.3">
      <c r="A90" s="7">
        <v>41402</v>
      </c>
      <c r="B90" s="8" t="s">
        <v>49</v>
      </c>
      <c r="C90" s="9" t="s">
        <v>59</v>
      </c>
      <c r="D90" s="9" t="s">
        <v>63</v>
      </c>
      <c r="E90" s="13">
        <v>7</v>
      </c>
    </row>
    <row r="91" spans="1:8" x14ac:dyDescent="0.3">
      <c r="A91" s="7">
        <v>41402</v>
      </c>
      <c r="B91" s="8" t="s">
        <v>49</v>
      </c>
      <c r="C91" s="9" t="s">
        <v>58</v>
      </c>
      <c r="D91" s="9" t="s">
        <v>64</v>
      </c>
      <c r="E91" s="13">
        <v>7</v>
      </c>
    </row>
    <row r="92" spans="1:8" x14ac:dyDescent="0.3">
      <c r="A92" s="7">
        <v>41402</v>
      </c>
      <c r="B92" s="11" t="s">
        <v>47</v>
      </c>
      <c r="C92" s="9" t="s">
        <v>57</v>
      </c>
      <c r="D92" s="9" t="s">
        <v>63</v>
      </c>
      <c r="E92" s="13">
        <v>33</v>
      </c>
    </row>
    <row r="93" spans="1:8" x14ac:dyDescent="0.3">
      <c r="A93" s="7">
        <v>41402</v>
      </c>
      <c r="B93" s="12" t="s">
        <v>47</v>
      </c>
      <c r="C93" s="9" t="s">
        <v>57</v>
      </c>
      <c r="D93" s="9" t="s">
        <v>63</v>
      </c>
      <c r="E93" s="13">
        <v>40</v>
      </c>
    </row>
    <row r="94" spans="1:8" x14ac:dyDescent="0.3">
      <c r="A94" s="7">
        <v>41403</v>
      </c>
      <c r="B94" s="10" t="s">
        <v>48</v>
      </c>
      <c r="C94" s="9" t="s">
        <v>57</v>
      </c>
      <c r="D94" s="9" t="s">
        <v>63</v>
      </c>
      <c r="E94" s="13">
        <v>33</v>
      </c>
    </row>
    <row r="95" spans="1:8" x14ac:dyDescent="0.3">
      <c r="A95" s="7">
        <v>41403</v>
      </c>
      <c r="B95" s="10" t="s">
        <v>48</v>
      </c>
      <c r="C95" s="9" t="s">
        <v>55</v>
      </c>
      <c r="D95" s="9" t="s">
        <v>63</v>
      </c>
      <c r="E95" s="13">
        <v>33</v>
      </c>
    </row>
    <row r="96" spans="1:8" x14ac:dyDescent="0.3">
      <c r="A96" s="7">
        <v>41403</v>
      </c>
      <c r="B96" s="8" t="s">
        <v>49</v>
      </c>
      <c r="C96" s="9" t="s">
        <v>58</v>
      </c>
      <c r="D96" s="9" t="s">
        <v>64</v>
      </c>
      <c r="E96" s="13">
        <v>7</v>
      </c>
    </row>
    <row r="97" spans="1:5" x14ac:dyDescent="0.3">
      <c r="A97" s="7">
        <v>41403</v>
      </c>
      <c r="B97" s="8" t="s">
        <v>49</v>
      </c>
      <c r="C97" s="9" t="s">
        <v>57</v>
      </c>
      <c r="D97" s="9" t="s">
        <v>63</v>
      </c>
      <c r="E97" s="13">
        <v>7</v>
      </c>
    </row>
    <row r="98" spans="1:5" x14ac:dyDescent="0.3">
      <c r="A98" s="7">
        <v>41403</v>
      </c>
      <c r="B98" s="8" t="s">
        <v>49</v>
      </c>
      <c r="C98" s="9" t="s">
        <v>57</v>
      </c>
      <c r="D98" s="9" t="s">
        <v>64</v>
      </c>
      <c r="E98" s="13">
        <v>17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8" t="s">
        <v>49</v>
      </c>
      <c r="C101" s="9" t="s">
        <v>54</v>
      </c>
      <c r="D101" s="9" t="s">
        <v>64</v>
      </c>
      <c r="E101" s="13">
        <v>7</v>
      </c>
    </row>
    <row r="102" spans="1:5" x14ac:dyDescent="0.3">
      <c r="A102" s="7">
        <v>41403</v>
      </c>
      <c r="B102" s="11" t="s">
        <v>47</v>
      </c>
      <c r="C102" s="9" t="s">
        <v>53</v>
      </c>
      <c r="D102" s="9" t="s">
        <v>64</v>
      </c>
      <c r="E102" s="13">
        <v>33</v>
      </c>
    </row>
    <row r="103" spans="1:5" x14ac:dyDescent="0.3">
      <c r="A103" s="7">
        <v>41403</v>
      </c>
      <c r="B103" s="12" t="s">
        <v>47</v>
      </c>
      <c r="C103" s="9" t="s">
        <v>55</v>
      </c>
      <c r="D103" s="9" t="s">
        <v>63</v>
      </c>
      <c r="E103" s="13">
        <v>40</v>
      </c>
    </row>
    <row r="104" spans="1:5" x14ac:dyDescent="0.3">
      <c r="A104" s="7">
        <v>41404</v>
      </c>
      <c r="B104" s="8" t="s">
        <v>51</v>
      </c>
      <c r="C104" s="9" t="s">
        <v>58</v>
      </c>
      <c r="D104" s="9" t="s">
        <v>63</v>
      </c>
      <c r="E104" s="13">
        <v>67</v>
      </c>
    </row>
    <row r="105" spans="1:5" x14ac:dyDescent="0.3">
      <c r="A105" s="7">
        <v>41404</v>
      </c>
      <c r="B105" s="10" t="s">
        <v>48</v>
      </c>
      <c r="C105" s="9" t="s">
        <v>56</v>
      </c>
      <c r="D105" s="9" t="s">
        <v>63</v>
      </c>
      <c r="E105" s="13">
        <v>33</v>
      </c>
    </row>
    <row r="106" spans="1:5" x14ac:dyDescent="0.3">
      <c r="A106" s="7">
        <v>41404</v>
      </c>
      <c r="B106" s="8" t="s">
        <v>52</v>
      </c>
      <c r="C106" s="9" t="s">
        <v>57</v>
      </c>
      <c r="D106" s="9" t="s">
        <v>64</v>
      </c>
      <c r="E106" s="13">
        <v>33</v>
      </c>
    </row>
    <row r="107" spans="1:5" x14ac:dyDescent="0.3">
      <c r="A107" s="7">
        <v>41404</v>
      </c>
      <c r="B107" s="10" t="s">
        <v>52</v>
      </c>
      <c r="C107" s="9" t="s">
        <v>58</v>
      </c>
      <c r="D107" s="9" t="s">
        <v>63</v>
      </c>
      <c r="E107" s="13">
        <v>40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8" t="s">
        <v>49</v>
      </c>
      <c r="C109" s="9" t="s">
        <v>57</v>
      </c>
      <c r="D109" s="9" t="s">
        <v>63</v>
      </c>
      <c r="E109" s="13">
        <v>7</v>
      </c>
    </row>
    <row r="110" spans="1:5" x14ac:dyDescent="0.3">
      <c r="A110" s="7">
        <v>41404</v>
      </c>
      <c r="B110" s="8" t="s">
        <v>49</v>
      </c>
      <c r="C110" s="9" t="s">
        <v>57</v>
      </c>
      <c r="D110" s="9" t="s">
        <v>64</v>
      </c>
      <c r="E110" s="13">
        <v>17</v>
      </c>
    </row>
    <row r="111" spans="1:5" x14ac:dyDescent="0.3">
      <c r="A111" s="7">
        <v>41404</v>
      </c>
      <c r="B111" s="8" t="s">
        <v>47</v>
      </c>
      <c r="C111" s="9" t="s">
        <v>53</v>
      </c>
      <c r="D111" s="9" t="s">
        <v>63</v>
      </c>
      <c r="E111" s="13">
        <v>23</v>
      </c>
    </row>
    <row r="112" spans="1:5" x14ac:dyDescent="0.3">
      <c r="A112" s="7">
        <v>41404</v>
      </c>
      <c r="B112" s="11" t="s">
        <v>47</v>
      </c>
      <c r="C112" s="9" t="s">
        <v>56</v>
      </c>
      <c r="D112" s="9" t="s">
        <v>63</v>
      </c>
      <c r="E112" s="13">
        <v>33</v>
      </c>
    </row>
    <row r="113" spans="1:5" x14ac:dyDescent="0.3">
      <c r="A113" s="7">
        <v>41404</v>
      </c>
      <c r="B113" s="9" t="s">
        <v>47</v>
      </c>
      <c r="C113" s="9" t="s">
        <v>56</v>
      </c>
      <c r="D113" s="9" t="s">
        <v>63</v>
      </c>
      <c r="E113" s="13">
        <v>60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10" t="s">
        <v>48</v>
      </c>
      <c r="C115" s="9" t="s">
        <v>58</v>
      </c>
      <c r="D115" s="9" t="s">
        <v>63</v>
      </c>
      <c r="E115" s="13">
        <v>33</v>
      </c>
    </row>
    <row r="116" spans="1:5" x14ac:dyDescent="0.3">
      <c r="A116" s="7">
        <v>41405</v>
      </c>
      <c r="B116" s="10" t="s">
        <v>48</v>
      </c>
      <c r="C116" s="9" t="s">
        <v>54</v>
      </c>
      <c r="D116" s="9" t="s">
        <v>63</v>
      </c>
      <c r="E116" s="13">
        <v>33</v>
      </c>
    </row>
    <row r="117" spans="1:5" x14ac:dyDescent="0.3">
      <c r="A117" s="7">
        <v>41405</v>
      </c>
      <c r="B117" s="10" t="s">
        <v>48</v>
      </c>
      <c r="C117" s="9" t="s">
        <v>57</v>
      </c>
      <c r="D117" s="9" t="s">
        <v>63</v>
      </c>
      <c r="E117" s="13">
        <v>33</v>
      </c>
    </row>
    <row r="118" spans="1:5" x14ac:dyDescent="0.3">
      <c r="A118" s="7">
        <v>41405</v>
      </c>
      <c r="B118" s="8" t="s">
        <v>52</v>
      </c>
      <c r="C118" s="9" t="s">
        <v>55</v>
      </c>
      <c r="D118" s="9" t="s">
        <v>63</v>
      </c>
      <c r="E118" s="13">
        <v>33</v>
      </c>
    </row>
    <row r="119" spans="1:5" x14ac:dyDescent="0.3">
      <c r="A119" s="7">
        <v>41405</v>
      </c>
      <c r="B119" s="8" t="s">
        <v>49</v>
      </c>
      <c r="C119" s="9" t="s">
        <v>59</v>
      </c>
      <c r="D119" s="9" t="s">
        <v>64</v>
      </c>
      <c r="E119" s="13">
        <v>7</v>
      </c>
    </row>
    <row r="120" spans="1:5" x14ac:dyDescent="0.3">
      <c r="A120" s="7">
        <v>41405</v>
      </c>
      <c r="B120" s="8" t="s">
        <v>49</v>
      </c>
      <c r="C120" s="9" t="s">
        <v>56</v>
      </c>
      <c r="D120" s="9" t="s">
        <v>64</v>
      </c>
      <c r="E120" s="13">
        <v>17</v>
      </c>
    </row>
    <row r="121" spans="1:5" x14ac:dyDescent="0.3">
      <c r="A121" s="7">
        <v>41405</v>
      </c>
      <c r="B121" s="8" t="s">
        <v>49</v>
      </c>
      <c r="C121" s="9" t="s">
        <v>54</v>
      </c>
      <c r="D121" s="9" t="s">
        <v>63</v>
      </c>
      <c r="E121" s="13">
        <v>7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11" t="s">
        <v>47</v>
      </c>
      <c r="C123" s="9" t="s">
        <v>59</v>
      </c>
      <c r="D123" s="9" t="s">
        <v>64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10" t="s">
        <v>48</v>
      </c>
      <c r="C125" s="9" t="s">
        <v>58</v>
      </c>
      <c r="D125" s="9" t="s">
        <v>63</v>
      </c>
      <c r="E125" s="13">
        <v>33</v>
      </c>
    </row>
    <row r="126" spans="1:5" x14ac:dyDescent="0.3">
      <c r="A126" s="7">
        <v>41406</v>
      </c>
      <c r="B126" s="10" t="s">
        <v>48</v>
      </c>
      <c r="C126" s="9" t="s">
        <v>53</v>
      </c>
      <c r="D126" s="9" t="s">
        <v>64</v>
      </c>
      <c r="E126" s="13">
        <v>33</v>
      </c>
    </row>
    <row r="127" spans="1:5" x14ac:dyDescent="0.3">
      <c r="A127" s="7">
        <v>41406</v>
      </c>
      <c r="B127" s="8" t="s">
        <v>49</v>
      </c>
      <c r="C127" s="9" t="s">
        <v>58</v>
      </c>
      <c r="D127" s="9" t="s">
        <v>64</v>
      </c>
      <c r="E127" s="13">
        <v>7</v>
      </c>
    </row>
    <row r="128" spans="1:5" x14ac:dyDescent="0.3">
      <c r="A128" s="7">
        <v>41406</v>
      </c>
      <c r="B128" s="8" t="s">
        <v>49</v>
      </c>
      <c r="C128" s="9" t="s">
        <v>58</v>
      </c>
      <c r="D128" s="9" t="s">
        <v>63</v>
      </c>
      <c r="E128" s="13">
        <v>17</v>
      </c>
    </row>
    <row r="129" spans="1:5" x14ac:dyDescent="0.3">
      <c r="A129" s="7">
        <v>41406</v>
      </c>
      <c r="B129" s="8" t="s">
        <v>49</v>
      </c>
      <c r="C129" s="9" t="s">
        <v>53</v>
      </c>
      <c r="D129" s="9" t="s">
        <v>63</v>
      </c>
      <c r="E129" s="13">
        <v>7</v>
      </c>
    </row>
    <row r="130" spans="1:5" x14ac:dyDescent="0.3">
      <c r="A130" s="7">
        <v>41406</v>
      </c>
      <c r="B130" s="8" t="s">
        <v>49</v>
      </c>
      <c r="C130" s="9" t="s">
        <v>58</v>
      </c>
      <c r="D130" s="9" t="s">
        <v>64</v>
      </c>
      <c r="E130" s="13">
        <v>7</v>
      </c>
    </row>
    <row r="131" spans="1:5" x14ac:dyDescent="0.3">
      <c r="A131" s="7">
        <v>41406</v>
      </c>
      <c r="B131" s="8" t="s">
        <v>49</v>
      </c>
      <c r="C131" s="9" t="s">
        <v>53</v>
      </c>
      <c r="D131" s="9" t="s">
        <v>64</v>
      </c>
      <c r="E131" s="13">
        <v>7</v>
      </c>
    </row>
    <row r="132" spans="1:5" x14ac:dyDescent="0.3">
      <c r="A132" s="7">
        <v>41406</v>
      </c>
      <c r="B132" s="9" t="s">
        <v>47</v>
      </c>
      <c r="C132" s="9" t="s">
        <v>55</v>
      </c>
      <c r="D132" s="9" t="s">
        <v>63</v>
      </c>
      <c r="E132" s="13">
        <v>60</v>
      </c>
    </row>
    <row r="133" spans="1:5" x14ac:dyDescent="0.3">
      <c r="A133" s="7">
        <v>41407</v>
      </c>
      <c r="B133" s="8" t="s">
        <v>51</v>
      </c>
      <c r="C133" s="9" t="s">
        <v>59</v>
      </c>
      <c r="D133" s="9" t="s">
        <v>63</v>
      </c>
      <c r="E133" s="13">
        <v>67</v>
      </c>
    </row>
    <row r="134" spans="1:5" x14ac:dyDescent="0.3">
      <c r="A134" s="7">
        <v>41407</v>
      </c>
      <c r="B134" s="8" t="s">
        <v>51</v>
      </c>
      <c r="C134" s="9" t="s">
        <v>57</v>
      </c>
      <c r="D134" s="9" t="s">
        <v>64</v>
      </c>
      <c r="E134" s="13">
        <v>67</v>
      </c>
    </row>
    <row r="135" spans="1:5" x14ac:dyDescent="0.3">
      <c r="A135" s="7">
        <v>41407</v>
      </c>
      <c r="B135" s="10" t="s">
        <v>48</v>
      </c>
      <c r="C135" s="9" t="s">
        <v>53</v>
      </c>
      <c r="D135" s="9" t="s">
        <v>64</v>
      </c>
      <c r="E135" s="13">
        <v>33</v>
      </c>
    </row>
    <row r="136" spans="1:5" x14ac:dyDescent="0.3">
      <c r="A136" s="7">
        <v>41407</v>
      </c>
      <c r="B136" s="10" t="s">
        <v>48</v>
      </c>
      <c r="C136" s="9" t="s">
        <v>54</v>
      </c>
      <c r="D136" s="9" t="s">
        <v>63</v>
      </c>
      <c r="E136" s="13">
        <v>33</v>
      </c>
    </row>
    <row r="137" spans="1:5" x14ac:dyDescent="0.3">
      <c r="A137" s="7">
        <v>41407</v>
      </c>
      <c r="B137" s="10" t="s">
        <v>48</v>
      </c>
      <c r="C137" s="9" t="s">
        <v>57</v>
      </c>
      <c r="D137" s="9" t="s">
        <v>63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59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55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8" t="s">
        <v>49</v>
      </c>
      <c r="C141" s="9" t="s">
        <v>55</v>
      </c>
      <c r="D141" s="9" t="s">
        <v>63</v>
      </c>
      <c r="E141" s="13">
        <v>7</v>
      </c>
    </row>
    <row r="142" spans="1:5" x14ac:dyDescent="0.3">
      <c r="A142" s="7">
        <v>41407</v>
      </c>
      <c r="B142" s="8" t="s">
        <v>49</v>
      </c>
      <c r="C142" s="9" t="s">
        <v>57</v>
      </c>
      <c r="D142" s="9" t="s">
        <v>63</v>
      </c>
      <c r="E142" s="13">
        <v>7</v>
      </c>
    </row>
    <row r="143" spans="1:5" x14ac:dyDescent="0.3">
      <c r="A143" s="7">
        <v>41407</v>
      </c>
      <c r="B143" s="8" t="s">
        <v>49</v>
      </c>
      <c r="C143" s="9" t="s">
        <v>57</v>
      </c>
      <c r="D143" s="9" t="s">
        <v>63</v>
      </c>
      <c r="E143" s="13">
        <v>7</v>
      </c>
    </row>
    <row r="144" spans="1:5" x14ac:dyDescent="0.3">
      <c r="A144" s="7">
        <v>41407</v>
      </c>
      <c r="B144" s="8" t="s">
        <v>49</v>
      </c>
      <c r="C144" s="9" t="s">
        <v>56</v>
      </c>
      <c r="D144" s="9" t="s">
        <v>64</v>
      </c>
      <c r="E144" s="13">
        <v>7</v>
      </c>
    </row>
    <row r="145" spans="1:5" x14ac:dyDescent="0.3">
      <c r="A145" s="7">
        <v>41407</v>
      </c>
      <c r="B145" s="8" t="s">
        <v>49</v>
      </c>
      <c r="C145" s="9" t="s">
        <v>54</v>
      </c>
      <c r="D145" s="9" t="s">
        <v>63</v>
      </c>
      <c r="E145" s="13">
        <v>17</v>
      </c>
    </row>
    <row r="146" spans="1:5" x14ac:dyDescent="0.3">
      <c r="A146" s="7">
        <v>41407</v>
      </c>
      <c r="B146" s="11" t="s">
        <v>47</v>
      </c>
      <c r="C146" s="9" t="s">
        <v>56</v>
      </c>
      <c r="D146" s="9" t="s">
        <v>64</v>
      </c>
      <c r="E146" s="13">
        <v>33</v>
      </c>
    </row>
    <row r="147" spans="1:5" x14ac:dyDescent="0.3">
      <c r="A147" s="7">
        <v>41408</v>
      </c>
      <c r="B147" s="8" t="s">
        <v>51</v>
      </c>
      <c r="C147" s="9" t="s">
        <v>55</v>
      </c>
      <c r="D147" s="9" t="s">
        <v>63</v>
      </c>
      <c r="E147" s="13">
        <v>67</v>
      </c>
    </row>
    <row r="148" spans="1:5" x14ac:dyDescent="0.3">
      <c r="A148" s="7">
        <v>41408</v>
      </c>
      <c r="B148" s="8" t="s">
        <v>51</v>
      </c>
      <c r="C148" s="9" t="s">
        <v>55</v>
      </c>
      <c r="D148" s="9" t="s">
        <v>63</v>
      </c>
      <c r="E148" s="13">
        <v>67</v>
      </c>
    </row>
    <row r="149" spans="1:5" x14ac:dyDescent="0.3">
      <c r="A149" s="7">
        <v>41408</v>
      </c>
      <c r="B149" s="8" t="s">
        <v>51</v>
      </c>
      <c r="C149" s="9" t="s">
        <v>57</v>
      </c>
      <c r="D149" s="9" t="s">
        <v>63</v>
      </c>
      <c r="E149" s="13">
        <v>67</v>
      </c>
    </row>
    <row r="150" spans="1:5" x14ac:dyDescent="0.3">
      <c r="A150" s="7">
        <v>41408</v>
      </c>
      <c r="B150" s="10" t="s">
        <v>48</v>
      </c>
      <c r="C150" s="9" t="s">
        <v>54</v>
      </c>
      <c r="D150" s="9" t="s">
        <v>64</v>
      </c>
      <c r="E150" s="13">
        <v>33</v>
      </c>
    </row>
    <row r="151" spans="1:5" x14ac:dyDescent="0.3">
      <c r="A151" s="7">
        <v>41408</v>
      </c>
      <c r="B151" s="10" t="s">
        <v>48</v>
      </c>
      <c r="C151" s="9" t="s">
        <v>56</v>
      </c>
      <c r="D151" s="9" t="s">
        <v>63</v>
      </c>
      <c r="E151" s="13">
        <v>33</v>
      </c>
    </row>
    <row r="152" spans="1:5" x14ac:dyDescent="0.3">
      <c r="A152" s="7">
        <v>41408</v>
      </c>
      <c r="B152" s="10" t="s">
        <v>48</v>
      </c>
      <c r="C152" s="9" t="s">
        <v>58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54</v>
      </c>
      <c r="D153" s="9" t="s">
        <v>63</v>
      </c>
      <c r="E153" s="13">
        <v>33</v>
      </c>
    </row>
    <row r="154" spans="1:5" x14ac:dyDescent="0.3">
      <c r="A154" s="7">
        <v>41408</v>
      </c>
      <c r="B154" s="10" t="s">
        <v>52</v>
      </c>
      <c r="C154" s="9" t="s">
        <v>54</v>
      </c>
      <c r="D154" s="9" t="s">
        <v>64</v>
      </c>
      <c r="E154" s="13">
        <v>40</v>
      </c>
    </row>
    <row r="155" spans="1:5" x14ac:dyDescent="0.3">
      <c r="A155" s="7">
        <v>41408</v>
      </c>
      <c r="B155" s="11" t="s">
        <v>47</v>
      </c>
      <c r="C155" s="9" t="s">
        <v>53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51</v>
      </c>
      <c r="C156" s="9" t="s">
        <v>54</v>
      </c>
      <c r="D156" s="9" t="s">
        <v>63</v>
      </c>
      <c r="E156" s="13">
        <v>67</v>
      </c>
    </row>
    <row r="157" spans="1:5" x14ac:dyDescent="0.3">
      <c r="A157" s="7">
        <v>41409</v>
      </c>
      <c r="B157" s="8" t="s">
        <v>51</v>
      </c>
      <c r="C157" s="9" t="s">
        <v>53</v>
      </c>
      <c r="D157" s="9" t="s">
        <v>64</v>
      </c>
      <c r="E157" s="13">
        <v>67</v>
      </c>
    </row>
    <row r="158" spans="1:5" x14ac:dyDescent="0.3">
      <c r="A158" s="7">
        <v>41409</v>
      </c>
      <c r="B158" s="10" t="s">
        <v>48</v>
      </c>
      <c r="C158" s="9" t="s">
        <v>56</v>
      </c>
      <c r="D158" s="9" t="s">
        <v>63</v>
      </c>
      <c r="E158" s="13">
        <v>33</v>
      </c>
    </row>
    <row r="159" spans="1:5" x14ac:dyDescent="0.3">
      <c r="A159" s="7">
        <v>41409</v>
      </c>
      <c r="B159" s="10" t="s">
        <v>48</v>
      </c>
      <c r="C159" s="9" t="s">
        <v>57</v>
      </c>
      <c r="D159" s="9" t="s">
        <v>63</v>
      </c>
      <c r="E159" s="13">
        <v>33</v>
      </c>
    </row>
    <row r="160" spans="1:5" x14ac:dyDescent="0.3">
      <c r="A160" s="7">
        <v>41409</v>
      </c>
      <c r="B160" s="10" t="s">
        <v>52</v>
      </c>
      <c r="C160" s="9" t="s">
        <v>53</v>
      </c>
      <c r="D160" s="9" t="s">
        <v>64</v>
      </c>
      <c r="E160" s="13">
        <v>40</v>
      </c>
    </row>
    <row r="161" spans="1:5" x14ac:dyDescent="0.3">
      <c r="A161" s="7">
        <v>41409</v>
      </c>
      <c r="B161" s="8" t="s">
        <v>49</v>
      </c>
      <c r="C161" s="9" t="s">
        <v>58</v>
      </c>
      <c r="D161" s="9" t="s">
        <v>64</v>
      </c>
      <c r="E161" s="13">
        <v>17</v>
      </c>
    </row>
    <row r="162" spans="1:5" x14ac:dyDescent="0.3">
      <c r="A162" s="7">
        <v>41409</v>
      </c>
      <c r="B162" s="11" t="s">
        <v>47</v>
      </c>
      <c r="C162" s="9" t="s">
        <v>56</v>
      </c>
      <c r="D162" s="9" t="s">
        <v>64</v>
      </c>
      <c r="E162" s="13">
        <v>33</v>
      </c>
    </row>
    <row r="163" spans="1:5" x14ac:dyDescent="0.3">
      <c r="A163" s="7">
        <v>41409</v>
      </c>
      <c r="B163" s="12" t="s">
        <v>47</v>
      </c>
      <c r="C163" s="9" t="s">
        <v>57</v>
      </c>
      <c r="D163" s="9" t="s">
        <v>63</v>
      </c>
      <c r="E163" s="13">
        <v>40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51</v>
      </c>
      <c r="C165" s="9" t="s">
        <v>58</v>
      </c>
      <c r="D165" s="9" t="s">
        <v>63</v>
      </c>
      <c r="E165" s="13">
        <v>67</v>
      </c>
    </row>
    <row r="166" spans="1:5" x14ac:dyDescent="0.3">
      <c r="A166" s="7">
        <v>41410</v>
      </c>
      <c r="B166" s="10" t="s">
        <v>48</v>
      </c>
      <c r="C166" s="9" t="s">
        <v>59</v>
      </c>
      <c r="D166" s="9" t="s">
        <v>64</v>
      </c>
      <c r="E166" s="13">
        <v>33</v>
      </c>
    </row>
    <row r="167" spans="1:5" x14ac:dyDescent="0.3">
      <c r="A167" s="7">
        <v>41410</v>
      </c>
      <c r="B167" s="10" t="s">
        <v>48</v>
      </c>
      <c r="C167" s="9" t="s">
        <v>54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53</v>
      </c>
      <c r="D168" s="9" t="s">
        <v>63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8" t="s">
        <v>52</v>
      </c>
      <c r="C170" s="9" t="s">
        <v>56</v>
      </c>
      <c r="D170" s="9" t="s">
        <v>64</v>
      </c>
      <c r="E170" s="13">
        <v>33</v>
      </c>
    </row>
    <row r="171" spans="1:5" x14ac:dyDescent="0.3">
      <c r="A171" s="7">
        <v>41410</v>
      </c>
      <c r="B171" s="8" t="s">
        <v>49</v>
      </c>
      <c r="C171" s="9" t="s">
        <v>59</v>
      </c>
      <c r="D171" s="9" t="s">
        <v>63</v>
      </c>
      <c r="E171" s="13">
        <v>7</v>
      </c>
    </row>
    <row r="172" spans="1:5" x14ac:dyDescent="0.3">
      <c r="A172" s="7">
        <v>41410</v>
      </c>
      <c r="B172" s="8" t="s">
        <v>49</v>
      </c>
      <c r="C172" s="9" t="s">
        <v>58</v>
      </c>
      <c r="D172" s="9" t="s">
        <v>63</v>
      </c>
      <c r="E172" s="13">
        <v>17</v>
      </c>
    </row>
    <row r="173" spans="1:5" x14ac:dyDescent="0.3">
      <c r="A173" s="7">
        <v>41410</v>
      </c>
      <c r="B173" s="8" t="s">
        <v>49</v>
      </c>
      <c r="C173" s="9" t="s">
        <v>57</v>
      </c>
      <c r="D173" s="9" t="s">
        <v>63</v>
      </c>
      <c r="E173" s="13">
        <v>7</v>
      </c>
    </row>
    <row r="174" spans="1:5" x14ac:dyDescent="0.3">
      <c r="A174" s="7">
        <v>41410</v>
      </c>
      <c r="B174" s="8" t="s">
        <v>49</v>
      </c>
      <c r="C174" s="9" t="s">
        <v>55</v>
      </c>
      <c r="D174" s="9" t="s">
        <v>64</v>
      </c>
      <c r="E174" s="13">
        <v>17</v>
      </c>
    </row>
    <row r="175" spans="1:5" x14ac:dyDescent="0.3">
      <c r="A175" s="7">
        <v>41410</v>
      </c>
      <c r="B175" s="9" t="s">
        <v>47</v>
      </c>
      <c r="C175" s="9" t="s">
        <v>59</v>
      </c>
      <c r="D175" s="9" t="s">
        <v>63</v>
      </c>
      <c r="E175" s="13">
        <v>60</v>
      </c>
    </row>
    <row r="176" spans="1:5" x14ac:dyDescent="0.3">
      <c r="A176" s="7">
        <v>41410</v>
      </c>
      <c r="B176" s="8" t="s">
        <v>47</v>
      </c>
      <c r="C176" s="9" t="s">
        <v>59</v>
      </c>
      <c r="D176" s="9" t="s">
        <v>63</v>
      </c>
      <c r="E176" s="13">
        <v>23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8" t="s">
        <v>51</v>
      </c>
      <c r="C178" s="9" t="s">
        <v>54</v>
      </c>
      <c r="D178" s="9" t="s">
        <v>64</v>
      </c>
      <c r="E178" s="13">
        <v>67</v>
      </c>
    </row>
    <row r="179" spans="1:5" x14ac:dyDescent="0.3">
      <c r="A179" s="7">
        <v>41411</v>
      </c>
      <c r="B179" s="10" t="s">
        <v>48</v>
      </c>
      <c r="C179" s="9" t="s">
        <v>58</v>
      </c>
      <c r="D179" s="9" t="s">
        <v>63</v>
      </c>
      <c r="E179" s="13">
        <v>33</v>
      </c>
    </row>
    <row r="180" spans="1:5" x14ac:dyDescent="0.3">
      <c r="A180" s="7">
        <v>41411</v>
      </c>
      <c r="B180" s="10" t="s">
        <v>48</v>
      </c>
      <c r="C180" s="9" t="s">
        <v>59</v>
      </c>
      <c r="D180" s="9" t="s">
        <v>63</v>
      </c>
      <c r="E180" s="13">
        <v>33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10" t="s">
        <v>48</v>
      </c>
      <c r="C182" s="9" t="s">
        <v>57</v>
      </c>
      <c r="D182" s="9" t="s">
        <v>63</v>
      </c>
      <c r="E182" s="13">
        <v>33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8" t="s">
        <v>49</v>
      </c>
      <c r="C184" s="9" t="s">
        <v>59</v>
      </c>
      <c r="D184" s="9" t="s">
        <v>63</v>
      </c>
      <c r="E184" s="13">
        <v>7</v>
      </c>
    </row>
    <row r="185" spans="1:5" x14ac:dyDescent="0.3">
      <c r="A185" s="7">
        <v>41411</v>
      </c>
      <c r="B185" s="9" t="s">
        <v>47</v>
      </c>
      <c r="C185" s="9" t="s">
        <v>57</v>
      </c>
      <c r="D185" s="9" t="s">
        <v>64</v>
      </c>
      <c r="E185" s="13">
        <v>60</v>
      </c>
    </row>
    <row r="186" spans="1:5" x14ac:dyDescent="0.3">
      <c r="A186" s="7">
        <v>41412</v>
      </c>
      <c r="B186" s="10" t="s">
        <v>48</v>
      </c>
      <c r="C186" s="9" t="s">
        <v>54</v>
      </c>
      <c r="D186" s="9" t="s">
        <v>63</v>
      </c>
      <c r="E186" s="13">
        <v>33</v>
      </c>
    </row>
    <row r="187" spans="1:5" x14ac:dyDescent="0.3">
      <c r="A187" s="7">
        <v>41412</v>
      </c>
      <c r="B187" s="10" t="s">
        <v>48</v>
      </c>
      <c r="C187" s="9" t="s">
        <v>54</v>
      </c>
      <c r="D187" s="9" t="s">
        <v>64</v>
      </c>
      <c r="E187" s="13">
        <v>33</v>
      </c>
    </row>
    <row r="188" spans="1:5" x14ac:dyDescent="0.3">
      <c r="A188" s="7">
        <v>41412</v>
      </c>
      <c r="B188" s="8" t="s">
        <v>49</v>
      </c>
      <c r="C188" s="9" t="s">
        <v>55</v>
      </c>
      <c r="D188" s="9" t="s">
        <v>63</v>
      </c>
      <c r="E188" s="13">
        <v>17</v>
      </c>
    </row>
    <row r="189" spans="1:5" x14ac:dyDescent="0.3">
      <c r="A189" s="7">
        <v>41412</v>
      </c>
      <c r="B189" s="8" t="s">
        <v>49</v>
      </c>
      <c r="C189" s="9" t="s">
        <v>58</v>
      </c>
      <c r="D189" s="9" t="s">
        <v>63</v>
      </c>
      <c r="E189" s="13">
        <v>7</v>
      </c>
    </row>
    <row r="190" spans="1:5" x14ac:dyDescent="0.3">
      <c r="A190" s="7">
        <v>41412</v>
      </c>
      <c r="B190" s="8" t="s">
        <v>49</v>
      </c>
      <c r="C190" s="9" t="s">
        <v>53</v>
      </c>
      <c r="D190" s="9" t="s">
        <v>64</v>
      </c>
      <c r="E190" s="13">
        <v>17</v>
      </c>
    </row>
    <row r="191" spans="1:5" x14ac:dyDescent="0.3">
      <c r="A191" s="7">
        <v>41412</v>
      </c>
      <c r="B191" s="8" t="s">
        <v>49</v>
      </c>
      <c r="C191" s="9" t="s">
        <v>59</v>
      </c>
      <c r="D191" s="9" t="s">
        <v>63</v>
      </c>
      <c r="E191" s="13">
        <v>7</v>
      </c>
    </row>
    <row r="192" spans="1:5" x14ac:dyDescent="0.3">
      <c r="A192" s="7">
        <v>41412</v>
      </c>
      <c r="B192" s="8" t="s">
        <v>49</v>
      </c>
      <c r="C192" s="9" t="s">
        <v>55</v>
      </c>
      <c r="D192" s="9" t="s">
        <v>64</v>
      </c>
      <c r="E192" s="13">
        <v>7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10" t="s">
        <v>48</v>
      </c>
      <c r="C194" s="9" t="s">
        <v>59</v>
      </c>
      <c r="D194" s="9" t="s">
        <v>64</v>
      </c>
      <c r="E194" s="13">
        <v>33</v>
      </c>
    </row>
    <row r="195" spans="1:5" x14ac:dyDescent="0.3">
      <c r="A195" s="7">
        <v>41414</v>
      </c>
      <c r="B195" s="8" t="s">
        <v>49</v>
      </c>
      <c r="C195" s="9" t="s">
        <v>56</v>
      </c>
      <c r="D195" s="9" t="s">
        <v>64</v>
      </c>
      <c r="E195" s="13">
        <v>7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10" t="s">
        <v>48</v>
      </c>
      <c r="C197" s="9" t="s">
        <v>57</v>
      </c>
      <c r="D197" s="9" t="s">
        <v>63</v>
      </c>
      <c r="E197" s="13">
        <v>33</v>
      </c>
    </row>
    <row r="198" spans="1:5" x14ac:dyDescent="0.3">
      <c r="A198" s="7">
        <v>41415</v>
      </c>
      <c r="B198" s="8" t="s">
        <v>49</v>
      </c>
      <c r="C198" s="9" t="s">
        <v>58</v>
      </c>
      <c r="D198" s="9" t="s">
        <v>64</v>
      </c>
      <c r="E198" s="13">
        <v>7</v>
      </c>
    </row>
    <row r="199" spans="1:5" x14ac:dyDescent="0.3">
      <c r="A199" s="7">
        <v>41415</v>
      </c>
      <c r="B199" s="8" t="s">
        <v>49</v>
      </c>
      <c r="C199" s="9" t="s">
        <v>57</v>
      </c>
      <c r="D199" s="9" t="s">
        <v>63</v>
      </c>
      <c r="E199" s="13">
        <v>7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10" t="s">
        <v>48</v>
      </c>
      <c r="C203" s="9" t="s">
        <v>53</v>
      </c>
      <c r="D203" s="9" t="s">
        <v>63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64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57</v>
      </c>
      <c r="D205" s="9" t="s">
        <v>63</v>
      </c>
      <c r="E205" s="13">
        <v>33</v>
      </c>
    </row>
    <row r="206" spans="1:5" x14ac:dyDescent="0.3">
      <c r="A206" s="7">
        <v>41418</v>
      </c>
      <c r="B206" s="8" t="s">
        <v>52</v>
      </c>
      <c r="C206" s="9" t="s">
        <v>54</v>
      </c>
      <c r="D206" s="9" t="s">
        <v>63</v>
      </c>
      <c r="E206" s="13">
        <v>33</v>
      </c>
    </row>
    <row r="207" spans="1:5" x14ac:dyDescent="0.3">
      <c r="A207" s="7">
        <v>41418</v>
      </c>
      <c r="B207" s="9" t="s">
        <v>47</v>
      </c>
      <c r="C207" s="9" t="s">
        <v>55</v>
      </c>
      <c r="D207" s="9" t="s">
        <v>64</v>
      </c>
      <c r="E207" s="13">
        <v>60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10" t="s">
        <v>48</v>
      </c>
      <c r="C209" s="9" t="s">
        <v>57</v>
      </c>
      <c r="D209" s="9" t="s">
        <v>64</v>
      </c>
      <c r="E209" s="13">
        <v>33</v>
      </c>
    </row>
    <row r="210" spans="1:5" x14ac:dyDescent="0.3">
      <c r="A210" s="7">
        <v>41419</v>
      </c>
      <c r="B210" s="8" t="s">
        <v>49</v>
      </c>
      <c r="C210" s="9" t="s">
        <v>55</v>
      </c>
      <c r="D210" s="9" t="s">
        <v>64</v>
      </c>
      <c r="E210" s="13">
        <v>17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10" t="s">
        <v>48</v>
      </c>
      <c r="C213" s="9" t="s">
        <v>59</v>
      </c>
      <c r="D213" s="9" t="s">
        <v>64</v>
      </c>
      <c r="E213" s="13">
        <v>33</v>
      </c>
    </row>
    <row r="214" spans="1:5" x14ac:dyDescent="0.3">
      <c r="A214" s="7">
        <v>41420</v>
      </c>
      <c r="B214" s="8" t="s">
        <v>49</v>
      </c>
      <c r="C214" s="9" t="s">
        <v>57</v>
      </c>
      <c r="D214" s="9" t="s">
        <v>63</v>
      </c>
      <c r="E214" s="13">
        <v>17</v>
      </c>
    </row>
    <row r="215" spans="1:5" x14ac:dyDescent="0.3">
      <c r="A215" s="7">
        <v>41420</v>
      </c>
      <c r="B215" s="8" t="s">
        <v>49</v>
      </c>
      <c r="C215" s="9" t="s">
        <v>54</v>
      </c>
      <c r="D215" s="9" t="s">
        <v>63</v>
      </c>
      <c r="E215" s="13">
        <v>17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8" t="s">
        <v>51</v>
      </c>
      <c r="C217" s="9" t="s">
        <v>57</v>
      </c>
      <c r="D217" s="9" t="s">
        <v>63</v>
      </c>
      <c r="E217" s="13">
        <v>67</v>
      </c>
    </row>
    <row r="218" spans="1:5" x14ac:dyDescent="0.3">
      <c r="A218" s="7">
        <v>41421</v>
      </c>
      <c r="B218" s="9" t="s">
        <v>47</v>
      </c>
      <c r="C218" s="9" t="s">
        <v>53</v>
      </c>
      <c r="D218" s="9" t="s">
        <v>64</v>
      </c>
      <c r="E218" s="13">
        <v>60</v>
      </c>
    </row>
    <row r="219" spans="1:5" x14ac:dyDescent="0.3">
      <c r="A219" s="7">
        <v>41421</v>
      </c>
      <c r="B219" s="9" t="s">
        <v>47</v>
      </c>
      <c r="C219" s="9" t="s">
        <v>57</v>
      </c>
      <c r="D219" s="9" t="s">
        <v>63</v>
      </c>
      <c r="E219" s="13">
        <v>60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10" t="s">
        <v>48</v>
      </c>
      <c r="C221" s="9" t="s">
        <v>57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53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58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54</v>
      </c>
      <c r="D224" s="9" t="s">
        <v>63</v>
      </c>
      <c r="E224" s="13">
        <v>33</v>
      </c>
    </row>
    <row r="225" spans="1:5" x14ac:dyDescent="0.3">
      <c r="A225" s="7">
        <v>41422</v>
      </c>
      <c r="B225" s="8" t="s">
        <v>52</v>
      </c>
      <c r="C225" s="9" t="s">
        <v>55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0" t="s">
        <v>48</v>
      </c>
      <c r="C229" s="9" t="s">
        <v>59</v>
      </c>
      <c r="D229" s="9" t="s">
        <v>64</v>
      </c>
      <c r="E229" s="13">
        <v>33</v>
      </c>
    </row>
    <row r="230" spans="1:5" x14ac:dyDescent="0.3">
      <c r="A230" s="7">
        <v>41424</v>
      </c>
      <c r="B230" s="10" t="s">
        <v>48</v>
      </c>
      <c r="C230" s="9" t="s">
        <v>57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63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2" t="s">
        <v>47</v>
      </c>
      <c r="C233" s="9" t="s">
        <v>55</v>
      </c>
      <c r="D233" s="9" t="s">
        <v>63</v>
      </c>
      <c r="E233" s="13">
        <v>40</v>
      </c>
    </row>
    <row r="234" spans="1:5" x14ac:dyDescent="0.3">
      <c r="A234" s="7">
        <v>41425</v>
      </c>
      <c r="B234" s="10" t="s">
        <v>48</v>
      </c>
      <c r="C234" s="9" t="s">
        <v>54</v>
      </c>
      <c r="D234" s="9" t="s">
        <v>63</v>
      </c>
      <c r="E234" s="13">
        <v>33</v>
      </c>
    </row>
    <row r="235" spans="1:5" x14ac:dyDescent="0.3">
      <c r="A235" s="7">
        <v>41425</v>
      </c>
      <c r="B235" s="8" t="s">
        <v>49</v>
      </c>
      <c r="C235" s="9" t="s">
        <v>59</v>
      </c>
      <c r="D235" s="9" t="s">
        <v>63</v>
      </c>
      <c r="E235" s="13">
        <v>17</v>
      </c>
    </row>
    <row r="236" spans="1:5" x14ac:dyDescent="0.3">
      <c r="A236" s="7">
        <v>41425</v>
      </c>
      <c r="B236" s="8" t="s">
        <v>49</v>
      </c>
      <c r="C236" s="9" t="s">
        <v>57</v>
      </c>
      <c r="D236" s="9" t="s">
        <v>64</v>
      </c>
      <c r="E236" s="13">
        <v>17</v>
      </c>
    </row>
    <row r="237" spans="1:5" x14ac:dyDescent="0.3">
      <c r="A237" s="7">
        <v>41425</v>
      </c>
      <c r="B237" s="12" t="s">
        <v>47</v>
      </c>
      <c r="C237" s="9" t="s">
        <v>53</v>
      </c>
      <c r="D237" s="9" t="s">
        <v>63</v>
      </c>
      <c r="E237" s="13">
        <v>40</v>
      </c>
    </row>
    <row r="238" spans="1:5" x14ac:dyDescent="0.3">
      <c r="A238" s="7">
        <v>41425</v>
      </c>
      <c r="B238" s="12" t="s">
        <v>47</v>
      </c>
      <c r="C238" s="9" t="s">
        <v>55</v>
      </c>
      <c r="D238" s="9" t="s">
        <v>64</v>
      </c>
      <c r="E238" s="13">
        <v>40</v>
      </c>
    </row>
    <row r="239" spans="1:5" x14ac:dyDescent="0.3">
      <c r="A239" s="7">
        <v>41425</v>
      </c>
      <c r="B239" s="12" t="s">
        <v>47</v>
      </c>
      <c r="C239" s="9" t="s">
        <v>54</v>
      </c>
      <c r="D239" s="9" t="s">
        <v>63</v>
      </c>
      <c r="E239" s="13">
        <v>40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  <row r="243" spans="1:5" x14ac:dyDescent="0.3">
      <c r="E243">
        <f>SUM(E16:E241)</f>
        <v>6653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F10" sqref="F1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23" t="s">
        <v>65</v>
      </c>
      <c r="B14" s="23"/>
      <c r="C14" s="23"/>
      <c r="D14" s="23"/>
      <c r="E14" s="23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E19" sqref="E19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GAURAV</cp:lastModifiedBy>
  <dcterms:created xsi:type="dcterms:W3CDTF">2013-06-05T17:23:06Z</dcterms:created>
  <dcterms:modified xsi:type="dcterms:W3CDTF">2021-06-20T15:37:40Z</dcterms:modified>
</cp:coreProperties>
</file>