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235\Desktop\"/>
    </mc:Choice>
  </mc:AlternateContent>
  <bookViews>
    <workbookView xWindow="0" yWindow="0" windowWidth="20490" windowHeight="7650" activeTab="1"/>
  </bookViews>
  <sheets>
    <sheet name="Scenario Summary 2" sheetId="4" r:id="rId1"/>
    <sheet name="Sheet1" sheetId="1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1" l="1"/>
  <c r="C28" i="1"/>
  <c r="C27" i="1"/>
  <c r="C14" i="1"/>
  <c r="C15" i="1"/>
  <c r="D15" i="1"/>
  <c r="E15" i="1"/>
  <c r="F15" i="1"/>
  <c r="G15" i="1"/>
  <c r="H15" i="1"/>
  <c r="I15" i="1"/>
  <c r="J15" i="1"/>
  <c r="K15" i="1"/>
  <c r="L15" i="1"/>
  <c r="G2" i="1"/>
  <c r="L23" i="1"/>
  <c r="B23" i="1"/>
  <c r="B24" i="1" s="1"/>
  <c r="C7" i="1"/>
  <c r="F17" i="1" s="1"/>
  <c r="D14" i="1"/>
  <c r="E14" i="1"/>
  <c r="F14" i="1"/>
  <c r="G14" i="1"/>
  <c r="H14" i="1"/>
  <c r="I14" i="1"/>
  <c r="J14" i="1"/>
  <c r="K14" i="1"/>
  <c r="L14" i="1"/>
  <c r="C16" i="1" l="1"/>
  <c r="I16" i="1"/>
  <c r="E16" i="1"/>
  <c r="J16" i="1"/>
  <c r="F16" i="1"/>
  <c r="K16" i="1"/>
  <c r="G16" i="1"/>
  <c r="L16" i="1"/>
  <c r="D16" i="1"/>
  <c r="H16" i="1"/>
  <c r="G21" i="1"/>
  <c r="J21" i="1"/>
  <c r="F21" i="1"/>
  <c r="C21" i="1"/>
  <c r="I21" i="1"/>
  <c r="E21" i="1"/>
  <c r="K21" i="1"/>
  <c r="L21" i="1"/>
  <c r="H21" i="1"/>
  <c r="D21" i="1"/>
  <c r="C17" i="1"/>
  <c r="I17" i="1"/>
  <c r="E17" i="1"/>
  <c r="L17" i="1"/>
  <c r="H17" i="1"/>
  <c r="D17" i="1"/>
  <c r="K17" i="1"/>
  <c r="G17" i="1"/>
  <c r="J17" i="1"/>
  <c r="C18" i="1" l="1"/>
  <c r="C19" i="1" s="1"/>
  <c r="C20" i="1" s="1"/>
  <c r="C22" i="1" s="1"/>
  <c r="C24" i="1" s="1"/>
  <c r="D18" i="1"/>
  <c r="E18" i="1" l="1"/>
  <c r="D19" i="1"/>
  <c r="D20" i="1" s="1"/>
  <c r="D22" i="1" s="1"/>
  <c r="D24" i="1" s="1"/>
  <c r="F18" i="1" l="1"/>
  <c r="E19" i="1"/>
  <c r="E20" i="1" s="1"/>
  <c r="E22" i="1" s="1"/>
  <c r="E24" i="1" s="1"/>
  <c r="G18" i="1" l="1"/>
  <c r="G19" i="1" s="1"/>
  <c r="F19" i="1"/>
  <c r="F20" i="1" s="1"/>
  <c r="F22" i="1" s="1"/>
  <c r="F24" i="1" s="1"/>
  <c r="G20" i="1" l="1"/>
  <c r="G22" i="1" s="1"/>
  <c r="G24" i="1" s="1"/>
  <c r="H18" i="1"/>
  <c r="H19" i="1" s="1"/>
  <c r="H20" i="1" l="1"/>
  <c r="H22" i="1" s="1"/>
  <c r="H24" i="1" s="1"/>
  <c r="I18" i="1"/>
  <c r="I19" i="1" s="1"/>
  <c r="I20" i="1" l="1"/>
  <c r="I22" i="1" s="1"/>
  <c r="I24" i="1" s="1"/>
  <c r="J18" i="1"/>
  <c r="J19" i="1" s="1"/>
  <c r="J20" i="1" l="1"/>
  <c r="J22" i="1" s="1"/>
  <c r="J24" i="1" s="1"/>
  <c r="L18" i="1"/>
  <c r="L19" i="1" s="1"/>
  <c r="K18" i="1"/>
  <c r="K19" i="1" s="1"/>
  <c r="K20" i="1" l="1"/>
  <c r="K22" i="1" s="1"/>
  <c r="K24" i="1" s="1"/>
  <c r="L20" i="1"/>
  <c r="L22" i="1" s="1"/>
  <c r="L24" i="1" s="1"/>
  <c r="C36" i="1" l="1"/>
  <c r="D49" i="1" l="1"/>
  <c r="D36" i="1"/>
</calcChain>
</file>

<file path=xl/sharedStrings.xml><?xml version="1.0" encoding="utf-8"?>
<sst xmlns="http://schemas.openxmlformats.org/spreadsheetml/2006/main" count="63" uniqueCount="57">
  <si>
    <t xml:space="preserve">investment </t>
  </si>
  <si>
    <t xml:space="preserve">prodyction yrs </t>
  </si>
  <si>
    <t>sp</t>
  </si>
  <si>
    <t>vc</t>
  </si>
  <si>
    <t>fvc</t>
  </si>
  <si>
    <t>dep%</t>
  </si>
  <si>
    <t>cost of capital</t>
  </si>
  <si>
    <t>scrap value</t>
  </si>
  <si>
    <t>year</t>
  </si>
  <si>
    <t>tax</t>
  </si>
  <si>
    <t>units</t>
  </si>
  <si>
    <t>revenue</t>
  </si>
  <si>
    <t>cost of goods sold</t>
  </si>
  <si>
    <t>gross income(EBITD)</t>
  </si>
  <si>
    <t>Depreciation</t>
  </si>
  <si>
    <t>EBIT</t>
  </si>
  <si>
    <t>income after tax</t>
  </si>
  <si>
    <t xml:space="preserve">dep </t>
  </si>
  <si>
    <t>add depreciation</t>
  </si>
  <si>
    <t>after tax cahflow</t>
  </si>
  <si>
    <t>terminal value</t>
  </si>
  <si>
    <t>incremental annual cashflow</t>
  </si>
  <si>
    <t>net present value</t>
  </si>
  <si>
    <t>irr</t>
  </si>
  <si>
    <t>pi</t>
  </si>
  <si>
    <t>npv</t>
  </si>
  <si>
    <t>rate</t>
  </si>
  <si>
    <t>c</t>
  </si>
  <si>
    <t>a</t>
  </si>
  <si>
    <t xml:space="preserve">b </t>
  </si>
  <si>
    <t>i</t>
  </si>
  <si>
    <t>ii</t>
  </si>
  <si>
    <t>no</t>
  </si>
  <si>
    <t>iii</t>
  </si>
  <si>
    <t>the rate fo return goes down to -3%</t>
  </si>
  <si>
    <t>d</t>
  </si>
  <si>
    <t>current</t>
  </si>
  <si>
    <t>best case</t>
  </si>
  <si>
    <t>worst case</t>
  </si>
  <si>
    <t>the net present value reduces to -2144792 leading to a greater loss</t>
  </si>
  <si>
    <t>there is a decrease in NPV this leading to more loss</t>
  </si>
  <si>
    <t>$C$4</t>
  </si>
  <si>
    <t>$C$5</t>
  </si>
  <si>
    <t>best</t>
  </si>
  <si>
    <t>Created by E221/17235/2019, MUNENE WINJOY MWENDWA on 3/22/2022
Modified by E221/17235/2019, MUNENE WINJOY MWENDWA on 3/22/2022</t>
  </si>
  <si>
    <t>worst</t>
  </si>
  <si>
    <t>Created by E221/17235/2019, MUNENE WINJOY MWENDWA on 3/22/2022</t>
  </si>
  <si>
    <t>mod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</si>
  <si>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</si>
  <si>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</si>
  <si>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</si>
  <si>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</si>
  <si>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</si>
  <si>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</si>
  <si>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</si>
  <si>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$C$27</t>
  </si>
  <si>
    <t>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</si>
</sst>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8" formatCode="&quot;$&quot;#,##0.00_);[Red]\(&quot;$&quot;#,##0.00\)"/>
    <numFmt numFmtId="43" formatCode="_(* #,##0.00_);_(* \(#,##0.00\);_(* &quot;-&quot;??_);_(@_)"/>
    <numFmt numFmtId="165" formatCode="_(* #,##0_);_(* \(#,##0\);_(* &quot;-&quot;??_);_(@_)"/>
    <numFmt numFmtId="170" formatCode="_([$KES]\ * #,##0.00_);_([$KES]\ * \(#,##0.00\);_([$KES]\ * &quot;-&quot;??_);_(@_)"/>
    <numFmt numFmtId="174" formatCode="0.0000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43" fontId="0" fillId="0" borderId="0" xfId="1" applyFont="1"/>
    <xf numFmtId="9" fontId="0" fillId="0" borderId="0" xfId="1" applyNumberFormat="1" applyFont="1"/>
    <xf numFmtId="165" fontId="0" fillId="0" borderId="0" xfId="1" applyNumberFormat="1" applyFont="1"/>
    <xf numFmtId="0" fontId="3" fillId="0" borderId="0" xfId="0" applyFont="1"/>
    <xf numFmtId="165" fontId="3" fillId="0" borderId="0" xfId="1" applyNumberFormat="1" applyFont="1"/>
    <xf numFmtId="165" fontId="3" fillId="0" borderId="0" xfId="0" applyNumberFormat="1" applyFont="1"/>
    <xf numFmtId="43" fontId="0" fillId="0" borderId="0" xfId="0" applyNumberFormat="1"/>
    <xf numFmtId="43" fontId="3" fillId="0" borderId="0" xfId="1" applyFont="1"/>
    <xf numFmtId="43" fontId="0" fillId="0" borderId="0" xfId="1" applyNumberFormat="1" applyFont="1"/>
    <xf numFmtId="43" fontId="3" fillId="0" borderId="0" xfId="0" applyNumberFormat="1" applyFont="1"/>
    <xf numFmtId="8" fontId="0" fillId="0" borderId="0" xfId="1" applyNumberFormat="1" applyFont="1"/>
    <xf numFmtId="9" fontId="3" fillId="0" borderId="0" xfId="0" applyNumberFormat="1" applyFont="1"/>
    <xf numFmtId="170" fontId="0" fillId="0" borderId="0" xfId="0" applyNumberFormat="1"/>
    <xf numFmtId="170" fontId="0" fillId="0" borderId="0" xfId="1" applyNumberFormat="1" applyFont="1"/>
    <xf numFmtId="170" fontId="2" fillId="0" borderId="0" xfId="1" applyNumberFormat="1" applyFont="1"/>
    <xf numFmtId="174" fontId="0" fillId="0" borderId="0" xfId="1" applyNumberFormat="1" applyFont="1"/>
    <xf numFmtId="0" fontId="0" fillId="0" borderId="0" xfId="0" applyFill="1" applyBorder="1" applyAlignment="1"/>
    <xf numFmtId="43" fontId="0" fillId="0" borderId="0" xfId="0" applyNumberFormat="1" applyFill="1" applyBorder="1" applyAlignment="1"/>
    <xf numFmtId="0" fontId="4" fillId="2" borderId="3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0" fillId="0" borderId="4" xfId="0" applyFill="1" applyBorder="1" applyAlignment="1"/>
    <xf numFmtId="0" fontId="5" fillId="3" borderId="0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right"/>
    </xf>
    <xf numFmtId="0" fontId="7" fillId="2" borderId="3" xfId="0" applyFont="1" applyFill="1" applyBorder="1" applyAlignment="1">
      <alignment horizontal="right"/>
    </xf>
    <xf numFmtId="43" fontId="0" fillId="4" borderId="0" xfId="0" applyNumberFormat="1" applyFill="1" applyBorder="1" applyAlignment="1"/>
    <xf numFmtId="0" fontId="8" fillId="0" borderId="0" xfId="0" applyFont="1" applyFill="1" applyBorder="1" applyAlignment="1">
      <alignment vertical="top" wrapText="1"/>
    </xf>
    <xf numFmtId="170" fontId="0" fillId="0" borderId="2" xfId="0" applyNumberForma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Sheet1!$B$37:$B$47</c:f>
              <c:numCache>
                <c:formatCode>0%</c:formatCode>
                <c:ptCount val="11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63-4DAB-970E-300D779A899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Sheet1!$C$37:$C$47</c:f>
              <c:numCache>
                <c:formatCode>_(* #,##0.00_);_(* \(#,##0.00\);_(* "-"??_);_(@_)</c:formatCode>
                <c:ptCount val="11"/>
                <c:pt idx="0">
                  <c:v>-234300.5834231927</c:v>
                </c:pt>
                <c:pt idx="1">
                  <c:v>-507953.50636166986</c:v>
                </c:pt>
                <c:pt idx="2">
                  <c:v>-758322.46661859925</c:v>
                </c:pt>
                <c:pt idx="3">
                  <c:v>-987619.66663100466</c:v>
                </c:pt>
                <c:pt idx="4">
                  <c:v>-1197818.1798637712</c:v>
                </c:pt>
                <c:pt idx="5">
                  <c:v>-1390680.5905387418</c:v>
                </c:pt>
                <c:pt idx="6">
                  <c:v>-1567783.9102903449</c:v>
                </c:pt>
                <c:pt idx="7">
                  <c:v>-1730541.289978856</c:v>
                </c:pt>
                <c:pt idx="8">
                  <c:v>-1880220.9683569227</c:v>
                </c:pt>
                <c:pt idx="9">
                  <c:v>-2017962.8346649352</c:v>
                </c:pt>
                <c:pt idx="10">
                  <c:v>-2144792.9275797806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63-4DAB-970E-300D779A8998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Sheet1!$D$37:$D$47</c:f>
              <c:numCache>
                <c:formatCode>General</c:formatCode>
                <c:ptCount val="11"/>
                <c:pt idx="0">
                  <c:v>0.969248048425706</c:v>
                </c:pt>
                <c:pt idx="1">
                  <c:v>0.9326961604070787</c:v>
                </c:pt>
                <c:pt idx="2">
                  <c:v>0.89857437008976226</c:v>
                </c:pt>
                <c:pt idx="3">
                  <c:v>0.86667134500481458</c:v>
                </c:pt>
                <c:pt idx="4">
                  <c:v>0.8367972729935611</c:v>
                </c:pt>
                <c:pt idx="5">
                  <c:v>0.80878141880092314</c:v>
                </c:pt>
                <c:pt idx="6">
                  <c:v>0.78246998244721466</c:v>
                </c:pt>
                <c:pt idx="7">
                  <c:v>0.75772421940296042</c:v>
                </c:pt>
                <c:pt idx="8">
                  <c:v>0.73441878821958462</c:v>
                </c:pt>
                <c:pt idx="9">
                  <c:v>0.71244029606024661</c:v>
                </c:pt>
                <c:pt idx="10">
                  <c:v>0.69168601666040663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63-4DAB-970E-300D779A8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0568415"/>
        <c:axId val="630566335"/>
      </c:lineChart>
      <c:catAx>
        <c:axId val="6305684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566335"/>
        <c:crosses val="autoZero"/>
        <c:auto val="1"/>
        <c:lblAlgn val="ctr"/>
        <c:lblOffset val="100"/>
        <c:noMultiLvlLbl val="0"/>
      </c:catAx>
      <c:valAx>
        <c:axId val="63056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568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33</xdr:row>
      <xdr:rowOff>100446</xdr:rowOff>
    </xdr:from>
    <xdr:to>
      <xdr:col>15</xdr:col>
      <xdr:colOff>35278</xdr:colOff>
      <xdr:row>54</xdr:row>
      <xdr:rowOff>105833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12"/>
  <sheetViews>
    <sheetView showGridLines="0" workbookViewId="0">
      <selection activeCell="D17" sqref="D17"/>
    </sheetView>
  </sheetViews>
  <sheetFormatPr defaultRowHeight="15" outlineLevelRow="1" outlineLevelCol="1" x14ac:dyDescent="0.25"/>
  <cols>
    <col min="3" max="3" width="6.140625" customWidth="1"/>
    <col min="4" max="7" width="17.7109375" bestFit="1" customWidth="1" outlineLevel="1"/>
  </cols>
  <sheetData>
    <row r="1" spans="2:7" ht="15.75" thickBot="1" x14ac:dyDescent="0.3"/>
    <row r="2" spans="2:7" ht="15.75" x14ac:dyDescent="0.25">
      <c r="B2" s="20" t="s">
        <v>48</v>
      </c>
      <c r="C2" s="20"/>
      <c r="D2" s="25"/>
      <c r="E2" s="25"/>
      <c r="F2" s="25"/>
      <c r="G2" s="25"/>
    </row>
    <row r="3" spans="2:7" ht="15.75" collapsed="1" x14ac:dyDescent="0.25">
      <c r="B3" s="19"/>
      <c r="C3" s="19"/>
      <c r="D3" s="26" t="s">
        <v>50</v>
      </c>
      <c r="E3" s="26" t="s">
        <v>43</v>
      </c>
      <c r="F3" s="26" t="s">
        <v>45</v>
      </c>
      <c r="G3" s="26" t="s">
        <v>47</v>
      </c>
    </row>
    <row r="4" spans="2:7" ht="112.5" hidden="1" outlineLevel="1" x14ac:dyDescent="0.25">
      <c r="B4" s="22"/>
      <c r="C4" s="22"/>
      <c r="D4" s="17"/>
      <c r="E4" s="28" t="s">
        <v>44</v>
      </c>
      <c r="F4" s="28" t="s">
        <v>46</v>
      </c>
      <c r="G4" s="28" t="s">
        <v>46</v>
      </c>
    </row>
    <row r="5" spans="2:7" x14ac:dyDescent="0.25">
      <c r="B5" s="23" t="s">
        <v>49</v>
      </c>
      <c r="C5" s="23"/>
      <c r="D5" s="21"/>
      <c r="E5" s="21"/>
      <c r="F5" s="21"/>
      <c r="G5" s="21"/>
    </row>
    <row r="6" spans="2:7" outlineLevel="1" x14ac:dyDescent="0.25">
      <c r="B6" s="22"/>
      <c r="C6" s="22" t="s">
        <v>41</v>
      </c>
      <c r="D6" s="18">
        <v>600</v>
      </c>
      <c r="E6" s="27">
        <v>700</v>
      </c>
      <c r="F6" s="27">
        <v>550</v>
      </c>
      <c r="G6" s="27">
        <v>600</v>
      </c>
    </row>
    <row r="7" spans="2:7" outlineLevel="1" x14ac:dyDescent="0.25">
      <c r="B7" s="22"/>
      <c r="C7" s="22" t="s">
        <v>42</v>
      </c>
      <c r="D7" s="18">
        <v>240</v>
      </c>
      <c r="E7" s="27">
        <v>200</v>
      </c>
      <c r="F7" s="27">
        <v>250</v>
      </c>
      <c r="G7" s="27">
        <v>240</v>
      </c>
    </row>
    <row r="8" spans="2:7" x14ac:dyDescent="0.25">
      <c r="B8" s="23" t="s">
        <v>51</v>
      </c>
      <c r="C8" s="23"/>
      <c r="D8" s="21"/>
      <c r="E8" s="21"/>
      <c r="F8" s="21"/>
      <c r="G8" s="21"/>
    </row>
    <row r="9" spans="2:7" ht="15.75" outlineLevel="1" thickBot="1" x14ac:dyDescent="0.3">
      <c r="B9" s="24"/>
      <c r="C9" s="24" t="s">
        <v>55</v>
      </c>
      <c r="D9" s="29">
        <v>-1390680.5905387399</v>
      </c>
      <c r="E9" s="29">
        <v>1181099.6168009799</v>
      </c>
      <c r="F9" s="29">
        <v>-2492872.1079700501</v>
      </c>
      <c r="G9" s="29">
        <v>-1390680.5905387399</v>
      </c>
    </row>
    <row r="10" spans="2:7" x14ac:dyDescent="0.25">
      <c r="B10" t="s">
        <v>52</v>
      </c>
    </row>
    <row r="11" spans="2:7" x14ac:dyDescent="0.25">
      <c r="B11" t="s">
        <v>53</v>
      </c>
    </row>
    <row r="12" spans="2:7" x14ac:dyDescent="0.25">
      <c r="B1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zoomScale="81" zoomScaleNormal="81" workbookViewId="0">
      <selection activeCell="D49" sqref="D49"/>
    </sheetView>
  </sheetViews>
  <sheetFormatPr defaultRowHeight="15" x14ac:dyDescent="0.25"/>
  <cols>
    <col min="1" max="1" width="27" bestFit="1" customWidth="1"/>
    <col min="2" max="2" width="16.85546875" customWidth="1"/>
    <col min="3" max="3" width="18.28515625" style="1" bestFit="1" customWidth="1"/>
    <col min="4" max="4" width="67.5703125" bestFit="1" customWidth="1"/>
    <col min="5" max="7" width="15" bestFit="1" customWidth="1"/>
    <col min="8" max="8" width="13.7109375" bestFit="1" customWidth="1"/>
    <col min="9" max="12" width="14" bestFit="1" customWidth="1"/>
  </cols>
  <sheetData>
    <row r="1" spans="1:12" x14ac:dyDescent="0.25">
      <c r="A1" t="s">
        <v>56</v>
      </c>
    </row>
    <row r="2" spans="1:12" x14ac:dyDescent="0.25">
      <c r="A2" t="s">
        <v>0</v>
      </c>
      <c r="C2" s="1">
        <v>8000000</v>
      </c>
      <c r="F2" t="s">
        <v>17</v>
      </c>
      <c r="G2" s="7">
        <f>(C2-C9)/C3</f>
        <v>650000</v>
      </c>
    </row>
    <row r="3" spans="1:12" x14ac:dyDescent="0.25">
      <c r="A3" t="s">
        <v>1</v>
      </c>
      <c r="C3" s="3">
        <v>10</v>
      </c>
    </row>
    <row r="4" spans="1:12" x14ac:dyDescent="0.25">
      <c r="A4" t="s">
        <v>2</v>
      </c>
      <c r="C4" s="1">
        <v>600</v>
      </c>
    </row>
    <row r="5" spans="1:12" x14ac:dyDescent="0.25">
      <c r="A5" t="s">
        <v>3</v>
      </c>
      <c r="C5" s="1">
        <v>240</v>
      </c>
    </row>
    <row r="6" spans="1:12" x14ac:dyDescent="0.25">
      <c r="A6" t="s">
        <v>4</v>
      </c>
      <c r="C6" s="1">
        <v>600000</v>
      </c>
    </row>
    <row r="7" spans="1:12" x14ac:dyDescent="0.25">
      <c r="A7" t="s">
        <v>5</v>
      </c>
      <c r="C7" s="9">
        <f>G2</f>
        <v>650000</v>
      </c>
    </row>
    <row r="8" spans="1:12" x14ac:dyDescent="0.25">
      <c r="A8" t="s">
        <v>6</v>
      </c>
      <c r="C8" s="2">
        <v>0.1</v>
      </c>
    </row>
    <row r="9" spans="1:12" x14ac:dyDescent="0.25">
      <c r="A9" t="s">
        <v>7</v>
      </c>
      <c r="C9" s="1">
        <v>1500000</v>
      </c>
    </row>
    <row r="10" spans="1:12" x14ac:dyDescent="0.25">
      <c r="A10" t="s">
        <v>9</v>
      </c>
      <c r="C10" s="2">
        <v>0.3</v>
      </c>
    </row>
    <row r="12" spans="1:12" x14ac:dyDescent="0.25">
      <c r="A12" s="4" t="s">
        <v>8</v>
      </c>
      <c r="B12" s="4">
        <v>0</v>
      </c>
      <c r="C12" s="5">
        <v>1</v>
      </c>
      <c r="D12" s="6">
        <v>2</v>
      </c>
      <c r="E12" s="6">
        <v>3</v>
      </c>
      <c r="F12" s="5">
        <v>4</v>
      </c>
      <c r="G12" s="6">
        <v>5</v>
      </c>
      <c r="H12" s="6">
        <v>6</v>
      </c>
      <c r="I12" s="5">
        <v>7</v>
      </c>
      <c r="J12" s="6">
        <v>8</v>
      </c>
      <c r="K12" s="6">
        <v>9</v>
      </c>
      <c r="L12" s="5">
        <v>9.5882352941176396</v>
      </c>
    </row>
    <row r="13" spans="1:12" x14ac:dyDescent="0.25">
      <c r="A13" s="4" t="s">
        <v>10</v>
      </c>
      <c r="B13" s="4"/>
      <c r="C13" s="1">
        <v>8000</v>
      </c>
      <c r="D13">
        <v>7000</v>
      </c>
      <c r="E13">
        <v>7000</v>
      </c>
      <c r="F13">
        <v>5000</v>
      </c>
      <c r="G13">
        <v>3000</v>
      </c>
      <c r="H13">
        <v>3000</v>
      </c>
      <c r="I13">
        <v>2000</v>
      </c>
      <c r="J13">
        <v>2000</v>
      </c>
      <c r="K13">
        <v>2000</v>
      </c>
      <c r="L13">
        <v>2000</v>
      </c>
    </row>
    <row r="14" spans="1:12" x14ac:dyDescent="0.25">
      <c r="A14" s="4" t="s">
        <v>11</v>
      </c>
      <c r="B14" s="4"/>
      <c r="C14" s="1">
        <f>C13*$C$4</f>
        <v>4800000</v>
      </c>
      <c r="D14" s="1">
        <f t="shared" ref="D14:L14" si="0">D13*$C$4</f>
        <v>4200000</v>
      </c>
      <c r="E14" s="1">
        <f t="shared" si="0"/>
        <v>4200000</v>
      </c>
      <c r="F14" s="1">
        <f t="shared" si="0"/>
        <v>3000000</v>
      </c>
      <c r="G14" s="1">
        <f t="shared" si="0"/>
        <v>1800000</v>
      </c>
      <c r="H14" s="1">
        <f t="shared" si="0"/>
        <v>1800000</v>
      </c>
      <c r="I14" s="1">
        <f t="shared" si="0"/>
        <v>1200000</v>
      </c>
      <c r="J14" s="1">
        <f t="shared" si="0"/>
        <v>1200000</v>
      </c>
      <c r="K14" s="1">
        <f t="shared" si="0"/>
        <v>1200000</v>
      </c>
      <c r="L14" s="1">
        <f t="shared" si="0"/>
        <v>1200000</v>
      </c>
    </row>
    <row r="15" spans="1:12" x14ac:dyDescent="0.25">
      <c r="A15" s="4" t="s">
        <v>12</v>
      </c>
      <c r="B15" s="4"/>
      <c r="C15" s="1">
        <f>(C13*$C$5)+$C$6</f>
        <v>2520000</v>
      </c>
      <c r="D15" s="1">
        <f t="shared" ref="D15:L15" si="1">(D13*$C$5)+$C$6</f>
        <v>2280000</v>
      </c>
      <c r="E15" s="1">
        <f t="shared" si="1"/>
        <v>2280000</v>
      </c>
      <c r="F15" s="1">
        <f t="shared" si="1"/>
        <v>1800000</v>
      </c>
      <c r="G15" s="1">
        <f t="shared" si="1"/>
        <v>1320000</v>
      </c>
      <c r="H15" s="1">
        <f t="shared" si="1"/>
        <v>1320000</v>
      </c>
      <c r="I15" s="1">
        <f t="shared" si="1"/>
        <v>1080000</v>
      </c>
      <c r="J15" s="1">
        <f t="shared" si="1"/>
        <v>1080000</v>
      </c>
      <c r="K15" s="1">
        <f t="shared" si="1"/>
        <v>1080000</v>
      </c>
      <c r="L15" s="1">
        <f t="shared" si="1"/>
        <v>1080000</v>
      </c>
    </row>
    <row r="16" spans="1:12" x14ac:dyDescent="0.25">
      <c r="A16" s="4" t="s">
        <v>13</v>
      </c>
      <c r="B16" s="4"/>
      <c r="C16" s="1">
        <f>C14-C15</f>
        <v>2280000</v>
      </c>
      <c r="D16" s="1">
        <f t="shared" ref="D16:L16" si="2">D14-D15</f>
        <v>1920000</v>
      </c>
      <c r="E16" s="1">
        <f t="shared" si="2"/>
        <v>1920000</v>
      </c>
      <c r="F16" s="1">
        <f t="shared" si="2"/>
        <v>1200000</v>
      </c>
      <c r="G16" s="1">
        <f t="shared" si="2"/>
        <v>480000</v>
      </c>
      <c r="H16" s="1">
        <f t="shared" si="2"/>
        <v>480000</v>
      </c>
      <c r="I16" s="1">
        <f t="shared" si="2"/>
        <v>120000</v>
      </c>
      <c r="J16" s="1">
        <f t="shared" si="2"/>
        <v>120000</v>
      </c>
      <c r="K16" s="1">
        <f t="shared" si="2"/>
        <v>120000</v>
      </c>
      <c r="L16" s="1">
        <f t="shared" si="2"/>
        <v>120000</v>
      </c>
    </row>
    <row r="17" spans="1:12" s="1" customFormat="1" x14ac:dyDescent="0.25">
      <c r="A17" s="8" t="s">
        <v>14</v>
      </c>
      <c r="B17" s="8"/>
      <c r="C17" s="1">
        <f>$C$7</f>
        <v>650000</v>
      </c>
      <c r="D17" s="1">
        <f t="shared" ref="D17:L17" si="3">$C$7</f>
        <v>650000</v>
      </c>
      <c r="E17" s="1">
        <f t="shared" si="3"/>
        <v>650000</v>
      </c>
      <c r="F17" s="1">
        <f t="shared" si="3"/>
        <v>650000</v>
      </c>
      <c r="G17" s="1">
        <f t="shared" si="3"/>
        <v>650000</v>
      </c>
      <c r="H17" s="1">
        <f t="shared" si="3"/>
        <v>650000</v>
      </c>
      <c r="I17" s="1">
        <f t="shared" si="3"/>
        <v>650000</v>
      </c>
      <c r="J17" s="1">
        <f t="shared" si="3"/>
        <v>650000</v>
      </c>
      <c r="K17" s="1">
        <f t="shared" si="3"/>
        <v>650000</v>
      </c>
      <c r="L17" s="1">
        <f t="shared" si="3"/>
        <v>650000</v>
      </c>
    </row>
    <row r="18" spans="1:12" x14ac:dyDescent="0.25">
      <c r="A18" s="4" t="s">
        <v>15</v>
      </c>
      <c r="B18" s="4"/>
      <c r="C18" s="1">
        <f>C16-C17</f>
        <v>1630000</v>
      </c>
      <c r="D18" s="1">
        <f t="shared" ref="D18:K18" si="4">D16-D17</f>
        <v>1270000</v>
      </c>
      <c r="E18" s="1">
        <f>E16-E17</f>
        <v>1270000</v>
      </c>
      <c r="F18" s="1">
        <f t="shared" si="4"/>
        <v>550000</v>
      </c>
      <c r="G18" s="1">
        <f t="shared" si="4"/>
        <v>-170000</v>
      </c>
      <c r="H18" s="1">
        <f t="shared" si="4"/>
        <v>-170000</v>
      </c>
      <c r="I18" s="1">
        <f t="shared" si="4"/>
        <v>-530000</v>
      </c>
      <c r="J18" s="1">
        <f t="shared" si="4"/>
        <v>-530000</v>
      </c>
      <c r="K18" s="1">
        <f t="shared" si="4"/>
        <v>-530000</v>
      </c>
      <c r="L18" s="1">
        <f>L16-L17</f>
        <v>-530000</v>
      </c>
    </row>
    <row r="19" spans="1:12" x14ac:dyDescent="0.25">
      <c r="A19" s="4" t="s">
        <v>9</v>
      </c>
      <c r="B19" s="4"/>
      <c r="C19" s="1">
        <f>C18*$C$10</f>
        <v>489000</v>
      </c>
      <c r="D19" s="1">
        <f t="shared" ref="D19:L19" si="5">D18*$C$10</f>
        <v>381000</v>
      </c>
      <c r="E19" s="1">
        <f t="shared" si="5"/>
        <v>381000</v>
      </c>
      <c r="F19" s="1">
        <f t="shared" si="5"/>
        <v>165000</v>
      </c>
      <c r="G19" s="1">
        <f t="shared" si="5"/>
        <v>-51000</v>
      </c>
      <c r="H19" s="1">
        <f t="shared" si="5"/>
        <v>-51000</v>
      </c>
      <c r="I19" s="1">
        <f t="shared" si="5"/>
        <v>-159000</v>
      </c>
      <c r="J19" s="1">
        <f t="shared" si="5"/>
        <v>-159000</v>
      </c>
      <c r="K19" s="1">
        <f t="shared" si="5"/>
        <v>-159000</v>
      </c>
      <c r="L19" s="1">
        <f t="shared" si="5"/>
        <v>-159000</v>
      </c>
    </row>
    <row r="20" spans="1:12" x14ac:dyDescent="0.25">
      <c r="A20" s="4" t="s">
        <v>16</v>
      </c>
      <c r="B20" s="4"/>
      <c r="C20" s="1">
        <f>C18-C19</f>
        <v>1141000</v>
      </c>
      <c r="D20" s="1">
        <f t="shared" ref="D20:L20" si="6">D18-D19</f>
        <v>889000</v>
      </c>
      <c r="E20" s="1">
        <f t="shared" si="6"/>
        <v>889000</v>
      </c>
      <c r="F20" s="1">
        <f t="shared" si="6"/>
        <v>385000</v>
      </c>
      <c r="G20" s="1">
        <f t="shared" si="6"/>
        <v>-119000</v>
      </c>
      <c r="H20" s="1">
        <f t="shared" si="6"/>
        <v>-119000</v>
      </c>
      <c r="I20" s="1">
        <f t="shared" si="6"/>
        <v>-371000</v>
      </c>
      <c r="J20" s="1">
        <f t="shared" si="6"/>
        <v>-371000</v>
      </c>
      <c r="K20" s="1">
        <f t="shared" si="6"/>
        <v>-371000</v>
      </c>
      <c r="L20" s="1">
        <f t="shared" si="6"/>
        <v>-371000</v>
      </c>
    </row>
    <row r="21" spans="1:12" x14ac:dyDescent="0.25">
      <c r="A21" s="4" t="s">
        <v>18</v>
      </c>
      <c r="B21" s="4"/>
      <c r="C21" s="1">
        <f>$C$7</f>
        <v>650000</v>
      </c>
      <c r="D21" s="1">
        <f t="shared" ref="D21:L21" si="7">$C$7</f>
        <v>650000</v>
      </c>
      <c r="E21" s="1">
        <f t="shared" si="7"/>
        <v>650000</v>
      </c>
      <c r="F21" s="1">
        <f t="shared" si="7"/>
        <v>650000</v>
      </c>
      <c r="G21" s="1">
        <f t="shared" si="7"/>
        <v>650000</v>
      </c>
      <c r="H21" s="1">
        <f t="shared" si="7"/>
        <v>650000</v>
      </c>
      <c r="I21" s="1">
        <f t="shared" si="7"/>
        <v>650000</v>
      </c>
      <c r="J21" s="1">
        <f t="shared" si="7"/>
        <v>650000</v>
      </c>
      <c r="K21" s="1">
        <f t="shared" si="7"/>
        <v>650000</v>
      </c>
      <c r="L21" s="1">
        <f t="shared" si="7"/>
        <v>650000</v>
      </c>
    </row>
    <row r="22" spans="1:12" x14ac:dyDescent="0.25">
      <c r="A22" s="4" t="s">
        <v>19</v>
      </c>
      <c r="B22" s="10"/>
      <c r="C22" s="1">
        <f>C21+C20</f>
        <v>1791000</v>
      </c>
      <c r="D22" s="1">
        <f t="shared" ref="D22:L22" si="8">D21+D20</f>
        <v>1539000</v>
      </c>
      <c r="E22" s="1">
        <f t="shared" si="8"/>
        <v>1539000</v>
      </c>
      <c r="F22" s="1">
        <f t="shared" si="8"/>
        <v>1035000</v>
      </c>
      <c r="G22" s="1">
        <f t="shared" si="8"/>
        <v>531000</v>
      </c>
      <c r="H22" s="1">
        <f t="shared" si="8"/>
        <v>531000</v>
      </c>
      <c r="I22" s="1">
        <f t="shared" si="8"/>
        <v>279000</v>
      </c>
      <c r="J22" s="1">
        <f t="shared" si="8"/>
        <v>279000</v>
      </c>
      <c r="K22" s="1">
        <f t="shared" si="8"/>
        <v>279000</v>
      </c>
      <c r="L22" s="1">
        <f t="shared" si="8"/>
        <v>279000</v>
      </c>
    </row>
    <row r="23" spans="1:12" x14ac:dyDescent="0.25">
      <c r="A23" s="4" t="s">
        <v>20</v>
      </c>
      <c r="B23" s="10">
        <f>-C2</f>
        <v>-8000000</v>
      </c>
      <c r="L23" s="10">
        <f>C9</f>
        <v>1500000</v>
      </c>
    </row>
    <row r="24" spans="1:12" x14ac:dyDescent="0.25">
      <c r="A24" s="4" t="s">
        <v>21</v>
      </c>
      <c r="B24" s="10">
        <f>B23+B22</f>
        <v>-8000000</v>
      </c>
      <c r="C24" s="10">
        <f>C23+C22</f>
        <v>1791000</v>
      </c>
      <c r="D24" s="10">
        <f>D23+D22</f>
        <v>1539000</v>
      </c>
      <c r="E24" s="10">
        <f>E23+E22</f>
        <v>1539000</v>
      </c>
      <c r="F24" s="10">
        <f>F23+F22</f>
        <v>1035000</v>
      </c>
      <c r="G24" s="10">
        <f>G23+G22</f>
        <v>531000</v>
      </c>
      <c r="H24" s="10">
        <f>H23+H22</f>
        <v>531000</v>
      </c>
      <c r="I24" s="10">
        <f>I23+I22</f>
        <v>279000</v>
      </c>
      <c r="J24" s="10">
        <f>J23+J22</f>
        <v>279000</v>
      </c>
      <c r="K24" s="10">
        <f>K23+K22</f>
        <v>279000</v>
      </c>
      <c r="L24" s="10">
        <f>L23+L22</f>
        <v>1779000</v>
      </c>
    </row>
    <row r="25" spans="1:12" x14ac:dyDescent="0.25">
      <c r="A25" s="4"/>
      <c r="B25" s="4"/>
    </row>
    <row r="26" spans="1:12" x14ac:dyDescent="0.25">
      <c r="A26" s="4"/>
      <c r="B26" s="4"/>
    </row>
    <row r="27" spans="1:12" x14ac:dyDescent="0.25">
      <c r="A27" s="4" t="s">
        <v>28</v>
      </c>
      <c r="B27" s="4" t="s">
        <v>22</v>
      </c>
      <c r="C27" s="15">
        <f>NPV(C8,B24:L24)</f>
        <v>-1390680.5905387418</v>
      </c>
    </row>
    <row r="28" spans="1:12" x14ac:dyDescent="0.25">
      <c r="A28" s="4"/>
      <c r="B28" s="4" t="s">
        <v>23</v>
      </c>
      <c r="C28" s="16">
        <f>IRR(B24:L24)</f>
        <v>4.2099068041713705E-2</v>
      </c>
    </row>
    <row r="29" spans="1:12" x14ac:dyDescent="0.25">
      <c r="B29" s="4" t="s">
        <v>24</v>
      </c>
      <c r="C29" s="1">
        <f>NPV(C8,C24:L24)/-B24</f>
        <v>0.80878141880092314</v>
      </c>
    </row>
    <row r="30" spans="1:12" x14ac:dyDescent="0.25">
      <c r="B30" s="4"/>
    </row>
    <row r="31" spans="1:12" x14ac:dyDescent="0.25">
      <c r="A31" s="4" t="s">
        <v>29</v>
      </c>
      <c r="B31" s="4" t="s">
        <v>30</v>
      </c>
      <c r="C31" s="1" t="s">
        <v>32</v>
      </c>
      <c r="D31" t="s">
        <v>39</v>
      </c>
    </row>
    <row r="32" spans="1:12" x14ac:dyDescent="0.25">
      <c r="A32" s="4"/>
      <c r="B32" s="4" t="s">
        <v>31</v>
      </c>
      <c r="C32" s="1" t="s">
        <v>32</v>
      </c>
      <c r="D32" t="s">
        <v>40</v>
      </c>
    </row>
    <row r="33" spans="1:4" x14ac:dyDescent="0.25">
      <c r="A33" s="4"/>
      <c r="B33" s="4" t="s">
        <v>33</v>
      </c>
      <c r="C33" s="1" t="s">
        <v>32</v>
      </c>
      <c r="D33" t="s">
        <v>34</v>
      </c>
    </row>
    <row r="34" spans="1:4" x14ac:dyDescent="0.25">
      <c r="A34" s="4"/>
    </row>
    <row r="35" spans="1:4" x14ac:dyDescent="0.25">
      <c r="A35" s="4" t="s">
        <v>27</v>
      </c>
      <c r="B35" s="4" t="s">
        <v>26</v>
      </c>
      <c r="C35" s="8" t="s">
        <v>25</v>
      </c>
      <c r="D35" s="4" t="s">
        <v>24</v>
      </c>
    </row>
    <row r="36" spans="1:4" x14ac:dyDescent="0.25">
      <c r="A36" s="4"/>
      <c r="C36" s="11">
        <f>C27</f>
        <v>-1390680.5905387418</v>
      </c>
      <c r="D36" s="7">
        <f>C29</f>
        <v>0.80878141880092314</v>
      </c>
    </row>
    <row r="37" spans="1:4" x14ac:dyDescent="0.25">
      <c r="A37" s="4"/>
      <c r="B37" s="12">
        <v>0.05</v>
      </c>
      <c r="C37" s="1">
        <f t="dataTable" ref="C37:D47" dt2D="0" dtr="0" r1="C8"/>
        <v>-234300.5834231927</v>
      </c>
      <c r="D37">
        <v>0.969248048425706</v>
      </c>
    </row>
    <row r="38" spans="1:4" x14ac:dyDescent="0.25">
      <c r="A38" s="4"/>
      <c r="B38" s="12">
        <v>0.06</v>
      </c>
      <c r="C38" s="1">
        <v>-507953.50636166986</v>
      </c>
      <c r="D38">
        <v>0.9326961604070787</v>
      </c>
    </row>
    <row r="39" spans="1:4" x14ac:dyDescent="0.25">
      <c r="A39" s="4"/>
      <c r="B39" s="12">
        <v>7.0000000000000007E-2</v>
      </c>
      <c r="C39" s="1">
        <v>-758322.46661859925</v>
      </c>
      <c r="D39">
        <v>0.89857437008976226</v>
      </c>
    </row>
    <row r="40" spans="1:4" x14ac:dyDescent="0.25">
      <c r="A40" s="4"/>
      <c r="B40" s="12">
        <v>0.08</v>
      </c>
      <c r="C40" s="1">
        <v>-987619.66663100466</v>
      </c>
      <c r="D40">
        <v>0.86667134500481458</v>
      </c>
    </row>
    <row r="41" spans="1:4" x14ac:dyDescent="0.25">
      <c r="A41" s="4"/>
      <c r="B41" s="12">
        <v>0.09</v>
      </c>
      <c r="C41" s="1">
        <v>-1197818.1798637712</v>
      </c>
      <c r="D41">
        <v>0.8367972729935611</v>
      </c>
    </row>
    <row r="42" spans="1:4" x14ac:dyDescent="0.25">
      <c r="A42" s="4"/>
      <c r="B42" s="12">
        <v>0.1</v>
      </c>
      <c r="C42" s="1">
        <v>-1390680.5905387418</v>
      </c>
      <c r="D42">
        <v>0.80878141880092314</v>
      </c>
    </row>
    <row r="43" spans="1:4" x14ac:dyDescent="0.25">
      <c r="A43" s="4"/>
      <c r="B43" s="12">
        <v>0.11</v>
      </c>
      <c r="C43" s="1">
        <v>-1567783.9102903449</v>
      </c>
      <c r="D43">
        <v>0.78246998244721466</v>
      </c>
    </row>
    <row r="44" spans="1:4" x14ac:dyDescent="0.25">
      <c r="A44" s="4"/>
      <c r="B44" s="12">
        <v>0.12</v>
      </c>
      <c r="C44" s="1">
        <v>-1730541.289978856</v>
      </c>
      <c r="D44">
        <v>0.75772421940296042</v>
      </c>
    </row>
    <row r="45" spans="1:4" x14ac:dyDescent="0.25">
      <c r="A45" s="4"/>
      <c r="B45" s="12">
        <v>0.13</v>
      </c>
      <c r="C45" s="1">
        <v>-1880220.9683569227</v>
      </c>
      <c r="D45">
        <v>0.73441878821958462</v>
      </c>
    </row>
    <row r="46" spans="1:4" x14ac:dyDescent="0.25">
      <c r="A46" s="4"/>
      <c r="B46" s="12">
        <v>0.14000000000000001</v>
      </c>
      <c r="C46" s="1">
        <v>-2017962.8346649352</v>
      </c>
      <c r="D46">
        <v>0.71244029606024661</v>
      </c>
    </row>
    <row r="47" spans="1:4" x14ac:dyDescent="0.25">
      <c r="A47" s="4"/>
      <c r="B47" s="12">
        <v>0.15</v>
      </c>
      <c r="C47" s="1">
        <v>-2144792.9275797806</v>
      </c>
      <c r="D47">
        <v>0.69168601666040663</v>
      </c>
    </row>
    <row r="48" spans="1:4" x14ac:dyDescent="0.25">
      <c r="A48" s="4"/>
    </row>
    <row r="49" spans="1:4" x14ac:dyDescent="0.25">
      <c r="A49" s="4" t="s">
        <v>35</v>
      </c>
      <c r="B49" t="s">
        <v>36</v>
      </c>
      <c r="C49" s="1" t="s">
        <v>25</v>
      </c>
      <c r="D49" s="13">
        <f>C27</f>
        <v>-1390680.5905387418</v>
      </c>
    </row>
    <row r="50" spans="1:4" x14ac:dyDescent="0.25">
      <c r="B50" t="s">
        <v>37</v>
      </c>
      <c r="D50" s="14">
        <v>1181099.6200000001</v>
      </c>
    </row>
    <row r="51" spans="1:4" x14ac:dyDescent="0.25">
      <c r="B51" t="s">
        <v>38</v>
      </c>
      <c r="D51" s="14">
        <v>2492872.11</v>
      </c>
    </row>
  </sheetData>
  <scenarios current="2" show="2" sqref="C27">
    <scenario name="best" locked="1" count="2" user="E221/17235/2019, MUNENE WINJOY MWENDWA" comment="Created by E221/17235/2019, MUNENE WINJOY MWENDWA on 3/22/2022_x000a_Modified by E221/17235/2019, MUNENE WINJOY MWENDWA on 3/22/2022">
      <inputCells r="C4" val="700" numFmtId="43"/>
      <inputCells r="C5" val="200" numFmtId="43"/>
    </scenario>
    <scenario name="worst" locked="1" count="2" user="E221/17235/2019, MUNENE WINJOY MWENDWA" comment="Created by E221/17235/2019, MUNENE WINJOY MWENDWA on 3/22/2022">
      <inputCells r="C4" val="550" numFmtId="43"/>
      <inputCells r="C5" val="250" numFmtId="43"/>
    </scenario>
    <scenario name="mod" locked="1" count="2" user="E221/17235/2019, MUNENE WINJOY MWENDWA" comment="Created by E221/17235/2019, MUNENE WINJOY MWENDWA on 3/22/2022">
      <inputCells r="C4" val="600" numFmtId="43"/>
      <inputCells r="C5" val="240" numFmtId="43"/>
    </scenario>
  </scenario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 Summary 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E221/17235/2019, MUNENE WINJOY MWENDWA</dc:creator>
  <cp:lastModifiedBy>E221/17235/2019, MUNENE WINJOY MWENDWA</cp:lastModifiedBy>
  <dcterms:created xsi:type="dcterms:W3CDTF">2022-03-22T08:06:27Z</dcterms:created>
  <dcterms:modified xsi:type="dcterms:W3CDTF">2022-03-22T10:04:09Z</dcterms:modified>
</cp:coreProperties>
</file>