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G1">
      <text>
        <t xml:space="preserve">Terms of Use and Copyright:
See the Terms Of Use worksheet and the license agreement on Vertex42.com for information about terms of use, copyright, warranties, and disclaimers. Removing copyright notices is illegal.</t>
      </text>
    </comment>
    <comment authorId="0" ref="A9">
      <text>
        <t xml:space="preserve">Work Breakdown Structure
Level 1: 1, 2, 3, ...
Level 2: 1.1, 1.2, 1.3, ...
Level 3: 1.1.1, 1.1.2, 1.1.3, …
The WBS is automatically entered, but the formulas are different for different levels.</t>
      </text>
    </comment>
    <comment authorId="0" ref="D9">
      <text>
        <t xml:space="preserve">Start Date
Enter the starting date for this task. To associate the start date with the end of another task, enter a formula in the start date that refers to the end date of that task.</t>
      </text>
    </comment>
    <comment authorId="0" ref="E9">
      <text>
        <t xml:space="preserve">End Date
The ending date is calculated by adding the Duration (calendar days) to the Start date minus 1 day, because the task duration is from the beginning of the Start day to the end of the End day.
</t>
      </text>
    </comment>
    <comment authorId="0" ref="F9">
      <text>
        <t xml:space="preserve">Duration (Calendar Days)
Enter the number of calendar days for the given task. Refer to the Working Days column or use a calendar to determine the corresponding working days. The duration is from the beginning of the Start date to the ending of the End Date.
When the duration is calculated, it is calculated as End Date minus the Start Date plus 1 day, so that a task starting and ending on the same day has a duration of 1 day.</t>
      </text>
    </comment>
    <comment authorId="0" ref="G9">
      <text>
        <t xml:space="preserve">Percent Complete
Update the status of this task by entering the percent complete (between 0% and 100%).</t>
      </text>
    </comment>
    <comment authorId="0" ref="H9">
      <text>
        <t xml:space="preserve">Working Days
Counts the number of working days using the NETWORKDAYS() formula, which excludes weekends. When planning work based upon the number of working days, adjust the Duration until the desired # of working days is reached.</t>
      </text>
    </comment>
    <comment authorId="0" ref="I9">
      <text>
        <t xml:space="preserve">Calendar Days Complete
This column is calculated by multiplying the Duration by the %Complete and rounding down to the nearest integer.</t>
      </text>
    </comment>
    <comment authorId="0" ref="J9">
      <text>
        <t xml:space="preserve">Calendar Days Remaining
This column is calculated by subtracting the Days Complete from the Duration.</t>
      </text>
    </comment>
  </commentList>
</comments>
</file>

<file path=xl/sharedStrings.xml><?xml version="1.0" encoding="utf-8"?>
<sst xmlns="http://schemas.openxmlformats.org/spreadsheetml/2006/main" count="79" uniqueCount="62">
  <si>
    <t>Gantt Chart</t>
  </si>
  <si>
    <t>© 2008 Vertex42 LLC</t>
  </si>
  <si>
    <t>Gantt Chart Template: http://www.vertex42.com/ExcelTemplates/excel-gantt-chart.html</t>
  </si>
  <si>
    <t>HELP</t>
  </si>
  <si>
    <t>Online ER Diagramming tool: https://www.draw.io/</t>
  </si>
  <si>
    <t>CPSC 304 Term Project</t>
  </si>
  <si>
    <t>Sample data models: http://www.databaseanswers.org/data_models/index.htm</t>
  </si>
  <si>
    <t>SuperGroup</t>
  </si>
  <si>
    <t>Today's Date:</t>
  </si>
  <si>
    <t>(vertical red line)</t>
  </si>
  <si>
    <t>Project Lead:</t>
  </si>
  <si>
    <t>Weining Hu(45606134)</t>
  </si>
  <si>
    <t>Shehryar Awan(41631110)</t>
  </si>
  <si>
    <t>Frank Rui (30837132)</t>
  </si>
  <si>
    <t>Yu Ju Liang(45606134)</t>
  </si>
  <si>
    <t>Start Date:</t>
  </si>
  <si>
    <t>[42]</t>
  </si>
  <si>
    <t>First Day of Week (Mon=2):</t>
  </si>
  <si>
    <t>WBS</t>
  </si>
  <si>
    <t>Tasks</t>
  </si>
  <si>
    <t>Task
Lead</t>
  </si>
  <si>
    <t>Start</t>
  </si>
  <si>
    <t>End</t>
  </si>
  <si>
    <t>Duration (Days)</t>
  </si>
  <si>
    <t>% Complete</t>
  </si>
  <si>
    <t>Working Days</t>
  </si>
  <si>
    <t>Days Complete</t>
  </si>
  <si>
    <t>Days Remaining</t>
  </si>
  <si>
    <t>Proposal</t>
  </si>
  <si>
    <t>John</t>
  </si>
  <si>
    <t>Brainstorm ideas, project domains</t>
  </si>
  <si>
    <t>Frank</t>
  </si>
  <si>
    <t>Define functionalities</t>
  </si>
  <si>
    <t>Yozu</t>
  </si>
  <si>
    <t>ER diagrams</t>
  </si>
  <si>
    <t>Weining</t>
  </si>
  <si>
    <t>Decide on Platform</t>
  </si>
  <si>
    <t>Proposal Writeup</t>
  </si>
  <si>
    <t>Together</t>
  </si>
  <si>
    <t>Data Modeling</t>
  </si>
  <si>
    <t>Analyze data requirements</t>
  </si>
  <si>
    <t>Frank
Yozu
Weining
Shehryar
Frank</t>
  </si>
  <si>
    <t>ER Modeling</t>
  </si>
  <si>
    <t>Franks</t>
  </si>
  <si>
    <t>Update the ER diagrams</t>
  </si>
  <si>
    <t>The schema derived by translating from your ER diagram (above).</t>
  </si>
  <si>
    <t>Create the tables according to the schema</t>
  </si>
  <si>
    <t>Populate each table with at least 5 tuples</t>
  </si>
  <si>
    <t>Shehryar</t>
  </si>
  <si>
    <t>Platform specification</t>
  </si>
  <si>
    <t>Decide what functionality the final application will have</t>
  </si>
  <si>
    <t>Divison of labour</t>
  </si>
  <si>
    <t>Application Development</t>
  </si>
  <si>
    <t>Learning PHP, Java database, SQL</t>
  </si>
  <si>
    <t>Leaning UI design</t>
  </si>
  <si>
    <t>Experiment simple connection to database from programming language</t>
  </si>
  <si>
    <t>Design use cases, implement with (aggregation, update,delete, insert)</t>
  </si>
  <si>
    <t>Add test cases for specific use cases</t>
  </si>
  <si>
    <t>Design user interface</t>
  </si>
  <si>
    <t>Integrate Application</t>
  </si>
  <si>
    <t>Presentation</t>
  </si>
  <si>
    <t>Demon practice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</si>
</sst>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 \-\ mmm\ \-\ yy"/>
    <numFmt numFmtId="165" formatCode="m/dd/yy"/>
  </numFmts>
  <fonts count="20">
    <font>
      <sz val="10.0"/>
      <color rgb="FF000000"/>
      <name val="Verdana"/>
    </font>
    <font>
      <b/>
      <sz val="18.0"/>
      <color rgb="FF003366"/>
      <name val="Trebuchet MS"/>
    </font>
    <font>
      <b/>
      <sz val="14.0"/>
      <color rgb="FF800000"/>
      <name val="Trebuchet MS"/>
    </font>
    <font>
      <sz val="7.0"/>
      <name val="Arial"/>
    </font>
    <font/>
    <font>
      <sz val="8.0"/>
      <color rgb="FF969696"/>
      <name val="Arial"/>
    </font>
    <font>
      <sz val="10.0"/>
      <name val="Verdana"/>
    </font>
    <font>
      <u/>
      <sz val="10.0"/>
      <color rgb="FF0000FF"/>
      <name val="Arial"/>
    </font>
    <font>
      <u/>
      <sz val="8.0"/>
      <color rgb="FF0000FF"/>
      <name val="Arial"/>
    </font>
    <font>
      <b/>
      <sz val="12.0"/>
      <name val="Arial"/>
    </font>
    <font>
      <sz val="10.0"/>
      <name val="Arial"/>
    </font>
    <font>
      <sz val="8.0"/>
      <name val="Arial"/>
    </font>
    <font>
      <sz val="6.0"/>
      <color rgb="FFFFFFFF"/>
      <name val="Arial"/>
    </font>
    <font>
      <i/>
      <sz val="8.0"/>
      <name val="Arial"/>
    </font>
    <font>
      <i/>
      <sz val="10.0"/>
      <color rgb="FFFFFFFF"/>
      <name val="Arial"/>
    </font>
    <font>
      <sz val="10.0"/>
      <color rgb="FFFFFFFF"/>
      <name val="Arial"/>
    </font>
    <font>
      <b/>
      <sz val="8.0"/>
      <name val="Arial"/>
    </font>
    <font>
      <b/>
      <sz val="10.0"/>
      <name val="Arial"/>
    </font>
    <font>
      <b/>
      <sz val="8.0"/>
      <name val="Arial Narrow"/>
    </font>
    <font>
      <sz val="8.0"/>
      <name val="Arial Narrow"/>
    </font>
  </fonts>
  <fills count="8">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00FF00"/>
        <bgColor rgb="FF00FF00"/>
      </patternFill>
    </fill>
    <fill>
      <patternFill patternType="solid">
        <fgColor rgb="FF000000"/>
        <bgColor rgb="FF000000"/>
      </patternFill>
    </fill>
    <fill>
      <patternFill patternType="solid">
        <fgColor rgb="FFCCFFCC"/>
        <bgColor rgb="FFCCFFCC"/>
      </patternFill>
    </fill>
    <fill>
      <patternFill patternType="solid">
        <fgColor rgb="FF999999"/>
        <bgColor rgb="FF999999"/>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969696"/>
      </left>
      <right/>
      <top/>
      <bottom style="thin">
        <color rgb="FF000000"/>
      </bottom>
    </border>
    <border>
      <left/>
      <right style="thin">
        <color rgb="FF969696"/>
      </right>
      <top/>
      <bottom style="thin">
        <color rgb="FF000000"/>
      </bottom>
    </border>
    <border>
      <left/>
      <right/>
      <top/>
      <bottom style="thin">
        <color rgb="FFC0C0C0"/>
      </bottom>
    </border>
    <border>
      <left/>
      <right/>
      <top style="thin">
        <color rgb="FFC0C0C0"/>
      </top>
      <bottom style="thin">
        <color rgb="FFC0C0C0"/>
      </bottom>
    </border>
  </borders>
  <cellStyleXfs count="1">
    <xf borderId="0" fillId="0" fontId="0" numFmtId="0" applyAlignment="1" applyFont="1"/>
  </cellStyleXfs>
  <cellXfs count="75">
    <xf borderId="0" fillId="0" fontId="0" numFmtId="0" xfId="0" applyAlignment="1" applyFont="1">
      <alignment/>
    </xf>
    <xf borderId="0" fillId="2" fontId="1" numFmtId="0" xfId="0" applyAlignment="1" applyBorder="1" applyFill="1" applyFont="1">
      <alignment vertical="center"/>
    </xf>
    <xf borderId="0" fillId="2" fontId="2" numFmtId="0" xfId="0" applyAlignment="1" applyBorder="1" applyFont="1">
      <alignment vertical="center"/>
    </xf>
    <xf borderId="0" fillId="2" fontId="3" numFmtId="0" xfId="0" applyAlignment="1" applyBorder="1" applyFont="1">
      <alignment horizontal="right"/>
    </xf>
    <xf borderId="0" fillId="0" fontId="4" numFmtId="0" xfId="0" applyBorder="1" applyFont="1"/>
    <xf borderId="0" fillId="0" fontId="4" numFmtId="0" xfId="0" applyBorder="1" applyFont="1"/>
    <xf borderId="0" fillId="3" fontId="5" numFmtId="0" xfId="0" applyAlignment="1" applyBorder="1" applyFill="1" applyFont="1">
      <alignment horizontal="right"/>
    </xf>
    <xf borderId="0" fillId="0" fontId="6" numFmtId="0" xfId="0" applyFont="1"/>
    <xf borderId="0" fillId="0" fontId="7" numFmtId="0" xfId="0" applyAlignment="1" applyFont="1">
      <alignment vertical="top"/>
    </xf>
    <xf borderId="0" fillId="0" fontId="6" numFmtId="0" xfId="0" applyFont="1"/>
    <xf borderId="0" fillId="3" fontId="6" numFmtId="0" xfId="0" applyBorder="1" applyFont="1"/>
    <xf borderId="0" fillId="3" fontId="8" numFmtId="0" xfId="0" applyAlignment="1" applyBorder="1" applyFont="1">
      <alignment horizontal="right" vertical="top"/>
    </xf>
    <xf borderId="0" fillId="0" fontId="9" numFmtId="0" xfId="0" applyFont="1"/>
    <xf borderId="0" fillId="0" fontId="6" numFmtId="0" xfId="0" applyAlignment="1" applyFont="1">
      <alignment horizontal="right"/>
    </xf>
    <xf borderId="1" fillId="0" fontId="10" numFmtId="14" xfId="0" applyAlignment="1" applyBorder="1" applyFont="1" applyNumberFormat="1">
      <alignment horizontal="center"/>
    </xf>
    <xf borderId="1" fillId="0" fontId="4" numFmtId="0" xfId="0" applyBorder="1" applyFont="1"/>
    <xf borderId="0" fillId="0" fontId="11" numFmtId="0" xfId="0" applyFont="1"/>
    <xf borderId="0" fillId="0" fontId="11" numFmtId="14" xfId="0" applyAlignment="1" applyFont="1" applyNumberFormat="1">
      <alignment horizontal="left"/>
    </xf>
    <xf borderId="1" fillId="0" fontId="10" numFmtId="0" xfId="0" applyAlignment="1" applyBorder="1" applyFont="1">
      <alignment horizontal="left"/>
    </xf>
    <xf borderId="0" fillId="0" fontId="6" numFmtId="0" xfId="0" applyAlignment="1" applyFont="1">
      <alignment/>
    </xf>
    <xf borderId="0" fillId="0" fontId="6" numFmtId="0" xfId="0" applyAlignment="1" applyFont="1">
      <alignment/>
    </xf>
    <xf borderId="2" fillId="0" fontId="10" numFmtId="14" xfId="0" applyAlignment="1" applyBorder="1" applyFont="1" applyNumberFormat="1">
      <alignment horizontal="left"/>
    </xf>
    <xf borderId="2" fillId="0" fontId="4" numFmtId="0" xfId="0" applyBorder="1" applyFont="1"/>
    <xf borderId="0" fillId="0" fontId="12" numFmtId="0" xfId="0" applyFont="1"/>
    <xf borderId="0" fillId="0" fontId="10" numFmtId="14" xfId="0" applyAlignment="1" applyFont="1" applyNumberFormat="1">
      <alignment horizontal="left"/>
    </xf>
    <xf borderId="0" fillId="3" fontId="13" numFmtId="0" xfId="0" applyAlignment="1" applyBorder="1" applyFont="1">
      <alignment horizontal="right"/>
    </xf>
    <xf borderId="0" fillId="3" fontId="11" numFmtId="0" xfId="0" applyAlignment="1" applyBorder="1" applyFont="1">
      <alignment horizontal="center"/>
    </xf>
    <xf borderId="0" fillId="0" fontId="14" numFmtId="14" xfId="0" applyFont="1" applyNumberFormat="1"/>
    <xf borderId="0" fillId="0" fontId="15" numFmtId="14" xfId="0" applyFont="1" applyNumberFormat="1"/>
    <xf borderId="1" fillId="0" fontId="16" numFmtId="0" xfId="0" applyBorder="1" applyFont="1"/>
    <xf borderId="1" fillId="0" fontId="16" numFmtId="0" xfId="0" applyAlignment="1" applyBorder="1" applyFont="1">
      <alignment horizontal="center"/>
    </xf>
    <xf borderId="1" fillId="0" fontId="16" numFmtId="0" xfId="0" applyAlignment="1" applyBorder="1" applyFont="1">
      <alignment horizontal="left" wrapText="1"/>
    </xf>
    <xf borderId="1" fillId="0" fontId="17" numFmtId="0" xfId="0" applyAlignment="1" applyBorder="1" applyFont="1">
      <alignment horizontal="center"/>
    </xf>
    <xf borderId="1" fillId="0" fontId="6" numFmtId="0" xfId="0" applyAlignment="1" applyBorder="1" applyFont="1">
      <alignment horizontal="center" wrapText="1"/>
    </xf>
    <xf borderId="1" fillId="0" fontId="6" numFmtId="0" xfId="0" applyAlignment="1" applyBorder="1" applyFont="1">
      <alignment horizontal="center"/>
    </xf>
    <xf borderId="1" fillId="0" fontId="6" numFmtId="0" xfId="0" applyBorder="1" applyFont="1"/>
    <xf borderId="3" fillId="0" fontId="11" numFmtId="164" xfId="0" applyAlignment="1" applyBorder="1" applyFont="1" applyNumberFormat="1">
      <alignment horizontal="center" vertical="center"/>
    </xf>
    <xf borderId="4" fillId="0" fontId="4" numFmtId="0" xfId="0" applyBorder="1" applyFont="1"/>
    <xf borderId="5" fillId="2" fontId="16" numFmtId="0" xfId="0" applyAlignment="1" applyBorder="1" applyFont="1">
      <alignment horizontal="left"/>
    </xf>
    <xf borderId="5" fillId="2" fontId="18" numFmtId="0" xfId="0" applyAlignment="1" applyBorder="1" applyFont="1">
      <alignment wrapText="1"/>
    </xf>
    <xf borderId="5" fillId="2" fontId="19" numFmtId="0" xfId="0" applyBorder="1" applyFont="1"/>
    <xf borderId="5" fillId="4" fontId="11" numFmtId="165" xfId="0" applyAlignment="1" applyBorder="1" applyFill="1" applyFont="1" applyNumberFormat="1">
      <alignment horizontal="right"/>
    </xf>
    <xf borderId="5" fillId="2" fontId="11" numFmtId="165" xfId="0" applyAlignment="1" applyBorder="1" applyFont="1" applyNumberFormat="1">
      <alignment horizontal="right"/>
    </xf>
    <xf borderId="5" fillId="4" fontId="11" numFmtId="1" xfId="0" applyAlignment="1" applyBorder="1" applyFont="1" applyNumberFormat="1">
      <alignment horizontal="center"/>
    </xf>
    <xf borderId="5" fillId="4" fontId="11" numFmtId="9" xfId="0" applyAlignment="1" applyBorder="1" applyFont="1" applyNumberFormat="1">
      <alignment horizontal="center"/>
    </xf>
    <xf borderId="5" fillId="2" fontId="11" numFmtId="1" xfId="0" applyAlignment="1" applyBorder="1" applyFont="1" applyNumberFormat="1">
      <alignment horizontal="center"/>
    </xf>
    <xf borderId="5" fillId="2" fontId="11" numFmtId="0" xfId="0" applyBorder="1" applyFont="1"/>
    <xf borderId="5" fillId="5" fontId="11" numFmtId="0" xfId="0" applyBorder="1" applyFill="1" applyFont="1"/>
    <xf borderId="6" fillId="0" fontId="11" numFmtId="0" xfId="0" applyAlignment="1" applyBorder="1" applyFont="1">
      <alignment horizontal="left"/>
    </xf>
    <xf borderId="6" fillId="0" fontId="19" numFmtId="0" xfId="0" applyAlignment="1" applyBorder="1" applyFont="1">
      <alignment wrapText="1"/>
    </xf>
    <xf borderId="6" fillId="0" fontId="19" numFmtId="0" xfId="0" applyAlignment="1" applyBorder="1" applyFont="1">
      <alignment/>
    </xf>
    <xf borderId="6" fillId="6" fontId="11" numFmtId="165" xfId="0" applyAlignment="1" applyBorder="1" applyFill="1" applyFont="1" applyNumberFormat="1">
      <alignment horizontal="right"/>
    </xf>
    <xf borderId="6" fillId="0" fontId="11" numFmtId="165" xfId="0" applyAlignment="1" applyBorder="1" applyFont="1" applyNumberFormat="1">
      <alignment horizontal="right"/>
    </xf>
    <xf borderId="6" fillId="6" fontId="11" numFmtId="1" xfId="0" applyAlignment="1" applyBorder="1" applyFont="1" applyNumberFormat="1">
      <alignment horizontal="center"/>
    </xf>
    <xf borderId="6" fillId="6" fontId="11" numFmtId="9" xfId="0" applyAlignment="1" applyBorder="1" applyFont="1" applyNumberFormat="1">
      <alignment horizontal="center"/>
    </xf>
    <xf borderId="6" fillId="0" fontId="11" numFmtId="1" xfId="0" applyAlignment="1" applyBorder="1" applyFont="1" applyNumberFormat="1">
      <alignment horizontal="center"/>
    </xf>
    <xf borderId="6" fillId="0" fontId="11" numFmtId="0" xfId="0" applyBorder="1" applyFont="1"/>
    <xf borderId="6" fillId="7" fontId="11" numFmtId="0" xfId="0" applyBorder="1" applyFill="1" applyFont="1"/>
    <xf borderId="6" fillId="3" fontId="11" numFmtId="0" xfId="0" applyBorder="1" applyFont="1"/>
    <xf borderId="6" fillId="6" fontId="11" numFmtId="9" xfId="0" applyAlignment="1" applyBorder="1" applyFont="1" applyNumberFormat="1">
      <alignment horizontal="center"/>
    </xf>
    <xf borderId="6" fillId="0" fontId="19" numFmtId="0" xfId="0" applyAlignment="1" applyBorder="1" applyFont="1">
      <alignment horizontal="left" wrapText="1"/>
    </xf>
    <xf borderId="6" fillId="2" fontId="16" numFmtId="0" xfId="0" applyAlignment="1" applyBorder="1" applyFont="1">
      <alignment horizontal="left"/>
    </xf>
    <xf borderId="6" fillId="2" fontId="18" numFmtId="0" xfId="0" applyAlignment="1" applyBorder="1" applyFont="1">
      <alignment wrapText="1"/>
    </xf>
    <xf borderId="6" fillId="2" fontId="19" numFmtId="0" xfId="0" applyBorder="1" applyFont="1"/>
    <xf borderId="6" fillId="4" fontId="11" numFmtId="165" xfId="0" applyAlignment="1" applyBorder="1" applyFont="1" applyNumberFormat="1">
      <alignment horizontal="right"/>
    </xf>
    <xf borderId="6" fillId="4" fontId="11" numFmtId="1" xfId="0" applyAlignment="1" applyBorder="1" applyFont="1" applyNumberFormat="1">
      <alignment horizontal="center"/>
    </xf>
    <xf borderId="6" fillId="4" fontId="11" numFmtId="9" xfId="0" applyAlignment="1" applyBorder="1" applyFont="1" applyNumberFormat="1">
      <alignment horizontal="center"/>
    </xf>
    <xf borderId="6" fillId="2" fontId="11" numFmtId="1" xfId="0" applyAlignment="1" applyBorder="1" applyFont="1" applyNumberFormat="1">
      <alignment horizontal="center"/>
    </xf>
    <xf borderId="6" fillId="2" fontId="11" numFmtId="0" xfId="0" applyBorder="1" applyFont="1"/>
    <xf borderId="6" fillId="5" fontId="11" numFmtId="0" xfId="0" applyBorder="1" applyFont="1"/>
    <xf borderId="6" fillId="0" fontId="11" numFmtId="0" xfId="0" applyAlignment="1" applyBorder="1" applyFont="1">
      <alignment horizontal="left"/>
    </xf>
    <xf borderId="6" fillId="0" fontId="19" numFmtId="0" xfId="0" applyAlignment="1" applyBorder="1" applyFont="1">
      <alignment wrapText="1"/>
    </xf>
    <xf borderId="6" fillId="6" fontId="11" numFmtId="1" xfId="0" applyAlignment="1" applyBorder="1" applyFont="1" applyNumberFormat="1">
      <alignment horizontal="center"/>
    </xf>
    <xf borderId="6" fillId="0" fontId="11" numFmtId="1" xfId="0" applyAlignment="1" applyBorder="1" applyFont="1" applyNumberFormat="1">
      <alignment horizontal="center"/>
    </xf>
    <xf borderId="6" fillId="4" fontId="11" numFmtId="1" xfId="0" applyAlignment="1" applyBorder="1" applyFont="1" applyNumberFormat="1">
      <alignment horizontal="center"/>
    </xf>
  </cellXfs>
  <cellStyles count="1">
    <cellStyle xfId="0" name="Normal" builtinId="0"/>
  </cellStyles>
  <dxfs count="5">
    <dxf>
      <font/>
      <fill>
        <patternFill patternType="solid">
          <fgColor rgb="FFFF0000"/>
          <bgColor rgb="FFFF0000"/>
        </patternFill>
      </fill>
      <alignment/>
      <border>
        <left/>
        <right/>
        <top/>
        <bottom/>
      </border>
    </dxf>
    <dxf>
      <font/>
      <fill>
        <patternFill patternType="solid">
          <fgColor rgb="FF99CCFF"/>
          <bgColor rgb="FF99CCFF"/>
        </patternFill>
      </fill>
      <alignment/>
      <border>
        <left/>
        <right/>
        <top/>
        <bottom/>
      </border>
    </dxf>
    <dxf>
      <font/>
      <fill>
        <patternFill patternType="solid">
          <fgColor rgb="FF808080"/>
          <bgColor rgb="FF808080"/>
        </patternFill>
      </fill>
      <alignment/>
      <border>
        <left/>
        <right/>
        <top/>
        <bottom/>
      </border>
    </dxf>
    <dxf>
      <font/>
      <fill>
        <patternFill patternType="solid">
          <fgColor rgb="FF00CCFF"/>
          <bgColor rgb="FF00CCFF"/>
        </patternFill>
      </fill>
      <alignment/>
      <border>
        <left/>
        <right/>
        <top/>
        <bottom/>
      </border>
    </dxf>
    <dxf>
      <font/>
      <fill>
        <patternFill patternType="solid">
          <fgColor rgb="FF333333"/>
          <bgColor rgb="FF333333"/>
        </patternFill>
      </fill>
      <alignment/>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9525</xdr:colOff>
      <xdr:row>0</xdr:row>
      <xdr:rowOff>9525</xdr:rowOff>
    </xdr:from>
    <xdr:to>
      <xdr:col>8</xdr:col>
      <xdr:colOff>762000</xdr:colOff>
      <xdr:row>0</xdr:row>
      <xdr:rowOff>142875</xdr:rowOff>
    </xdr:to>
    <xdr:pic>
      <xdr:nvPicPr>
        <xdr:cNvPr descr="vertex42_logo_40px" id="0" name="image00.png"/>
        <xdr:cNvPicPr preferRelativeResize="0"/>
      </xdr:nvPicPr>
      <xdr:blipFill>
        <a:blip cstate="print" r:embed="rId1"/>
        <a:stretch>
          <a:fillRect/>
        </a:stretch>
      </xdr:blipFill>
      <xdr:spPr>
        <a:xfrm>
          <a:ext cx="1590675" cy="1333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2" Type="http://schemas.openxmlformats.org/officeDocument/2006/relationships/hyperlink" Target="http://www.vertex42.com/ExcelTemplates/excel-gantt-chart.html" TargetMode="External"/><Relationship Id="rId1" Type="http://schemas.openxmlformats.org/officeDocument/2006/relationships/comments" Target="../comments1.xml"/><Relationship Id="rId4" Type="http://schemas.openxmlformats.org/officeDocument/2006/relationships/hyperlink" Target="http://www.databaseanswers.org/data_models/index.htm" TargetMode="External"/><Relationship Id="rId3" Type="http://schemas.openxmlformats.org/officeDocument/2006/relationships/hyperlink" Target="https://www.draw.io/" TargetMode="External"/><Relationship Id="rId6" Type="http://schemas.openxmlformats.org/officeDocument/2006/relationships/vmlDrawing" Target="../drawings/vmlDrawing1.vml"/><Relationship Id="rId5"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43"/>
    <col customWidth="1" min="2" max="2" width="11.0"/>
    <col customWidth="1" min="3" max="4" width="5.86"/>
    <col customWidth="1" min="5" max="5" width="9.57"/>
    <col customWidth="1" min="6" max="6" width="8.57"/>
    <col customWidth="1" min="7" max="7" width="13.0"/>
    <col customWidth="1" min="8" max="8" width="12.57"/>
    <col customWidth="1" min="9" max="9" width="14.71"/>
    <col customWidth="1" min="10" max="10" width="15.57"/>
    <col customWidth="1" min="11" max="11" width="1.86"/>
    <col customWidth="1" min="12" max="12" width="0.86"/>
    <col customWidth="1" min="13" max="13" width="4.86"/>
    <col customWidth="1" min="14" max="102" width="0.86"/>
    <col customWidth="1" min="103" max="123" width="11.0"/>
  </cols>
  <sheetData>
    <row r="1" ht="23.25" customHeight="1">
      <c r="A1" s="1" t="s">
        <v>0</v>
      </c>
      <c r="B1" s="2"/>
      <c r="C1" s="2"/>
      <c r="D1" s="2"/>
      <c r="E1" s="2"/>
      <c r="F1" s="2"/>
      <c r="G1" s="3" t="s">
        <v>1</v>
      </c>
      <c r="H1" s="4"/>
      <c r="I1" s="4"/>
      <c r="J1" s="5"/>
      <c r="K1" s="6">
        <v>0.0</v>
      </c>
      <c r="L1" s="7"/>
      <c r="M1" s="7"/>
      <c r="N1" s="7"/>
      <c r="O1" s="7"/>
      <c r="P1" s="7"/>
      <c r="Q1" s="7"/>
      <c r="R1" s="7"/>
      <c r="S1" s="7"/>
      <c r="T1" s="7"/>
      <c r="U1" s="7"/>
      <c r="V1" s="7"/>
      <c r="W1" s="7"/>
      <c r="X1" s="7"/>
      <c r="Y1" s="7"/>
      <c r="Z1" s="7"/>
      <c r="AA1" s="7"/>
      <c r="AB1" s="7"/>
      <c r="AC1" s="8" t="s">
        <v>2</v>
      </c>
      <c r="AD1" s="7"/>
      <c r="AE1" s="7"/>
      <c r="AF1" s="7"/>
      <c r="AG1" s="7"/>
      <c r="AH1" s="7"/>
      <c r="AI1" s="7"/>
      <c r="AJ1" s="7"/>
      <c r="AK1" s="7"/>
      <c r="AL1" s="7"/>
      <c r="AM1" s="7"/>
      <c r="AN1" s="7"/>
      <c r="AO1" s="7"/>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row>
    <row r="2" ht="12.75" customHeight="1">
      <c r="A2" s="10"/>
      <c r="B2" s="10"/>
      <c r="C2" s="10"/>
      <c r="D2" s="10"/>
      <c r="E2" s="10"/>
      <c r="F2" s="10"/>
      <c r="G2" s="10"/>
      <c r="H2" s="10"/>
      <c r="I2" s="11" t="s">
        <v>3</v>
      </c>
      <c r="J2" s="5"/>
      <c r="K2" s="9"/>
      <c r="L2" s="9"/>
      <c r="M2" s="9"/>
      <c r="N2" s="9"/>
      <c r="O2" s="9"/>
      <c r="P2" s="9"/>
      <c r="Q2" s="9"/>
      <c r="R2" s="9"/>
      <c r="S2" s="9"/>
      <c r="T2" s="9"/>
      <c r="U2" s="9"/>
      <c r="V2" s="9"/>
      <c r="W2" s="9"/>
      <c r="X2" s="9"/>
      <c r="Y2" s="9"/>
      <c r="Z2" s="9"/>
      <c r="AA2" s="9"/>
      <c r="AB2" s="9"/>
      <c r="AC2" s="8" t="s">
        <v>4</v>
      </c>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row>
    <row r="3" ht="15.75" customHeight="1">
      <c r="A3" s="12" t="s">
        <v>5</v>
      </c>
      <c r="C3" s="9"/>
      <c r="D3" s="9"/>
      <c r="E3" s="9"/>
      <c r="F3" s="9"/>
      <c r="G3" s="9"/>
      <c r="H3" s="9"/>
      <c r="I3" s="9"/>
      <c r="J3" s="9"/>
      <c r="K3" s="9"/>
      <c r="L3" s="9"/>
      <c r="M3" s="9"/>
      <c r="N3" s="9"/>
      <c r="O3" s="9"/>
      <c r="P3" s="9"/>
      <c r="Q3" s="9"/>
      <c r="R3" s="9"/>
      <c r="S3" s="9"/>
      <c r="T3" s="9"/>
      <c r="U3" s="9"/>
      <c r="V3" s="9"/>
      <c r="W3" s="9"/>
      <c r="X3" s="9"/>
      <c r="Y3" s="9"/>
      <c r="Z3" s="9"/>
      <c r="AA3" s="9"/>
      <c r="AB3" s="9"/>
      <c r="AC3" s="8" t="s">
        <v>6</v>
      </c>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row>
    <row r="4" ht="12.75" customHeight="1">
      <c r="A4" s="7" t="s">
        <v>7</v>
      </c>
      <c r="C4" s="9"/>
      <c r="D4" s="9"/>
      <c r="E4" s="9"/>
      <c r="F4" s="9"/>
      <c r="G4" s="13" t="s">
        <v>8</v>
      </c>
      <c r="H4" s="14">
        <v>42146.0</v>
      </c>
      <c r="I4" s="15"/>
      <c r="J4" s="15"/>
      <c r="K4" s="16"/>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row>
    <row r="5" ht="12.75" customHeight="1">
      <c r="A5" s="7"/>
      <c r="C5" s="9"/>
      <c r="D5" s="9"/>
      <c r="E5" s="9"/>
      <c r="F5" s="9"/>
      <c r="G5" s="9"/>
      <c r="H5" s="17" t="s">
        <v>9</v>
      </c>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row>
    <row r="6" ht="12.75" customHeight="1">
      <c r="A6" s="7"/>
      <c r="B6" s="13" t="s">
        <v>10</v>
      </c>
      <c r="C6" s="18" t="s">
        <v>11</v>
      </c>
      <c r="D6" s="15"/>
      <c r="E6" s="15"/>
      <c r="F6" s="19" t="s">
        <v>12</v>
      </c>
      <c r="G6" s="7"/>
      <c r="H6" s="20" t="s">
        <v>13</v>
      </c>
      <c r="I6" s="9"/>
      <c r="J6" s="20" t="s">
        <v>14</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row>
    <row r="7" ht="12.75" customHeight="1">
      <c r="A7" s="7"/>
      <c r="B7" s="13" t="s">
        <v>15</v>
      </c>
      <c r="C7" s="21">
        <v>40679.0</v>
      </c>
      <c r="D7" s="22"/>
      <c r="E7" s="16"/>
      <c r="F7" s="7"/>
      <c r="G7" s="7"/>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row>
    <row r="8" ht="12.75" customHeight="1">
      <c r="A8" s="23" t="s">
        <v>16</v>
      </c>
      <c r="C8" s="9"/>
      <c r="D8" s="9"/>
      <c r="E8" s="9"/>
      <c r="F8" s="24"/>
      <c r="G8" s="7"/>
      <c r="H8" s="7"/>
      <c r="I8" s="7"/>
      <c r="J8" s="25" t="s">
        <v>17</v>
      </c>
      <c r="K8" s="26">
        <v>2.0</v>
      </c>
      <c r="L8" s="27" t="str">
        <f>(C7-WEEKDAY(C7,1)+K8)+7*K1</f>
        <v>5/16/2011</v>
      </c>
      <c r="M8" s="28" t="str">
        <f t="shared" ref="M8:DS8" si="1">L8+1</f>
        <v>5/17/2011</v>
      </c>
      <c r="N8" s="28" t="str">
        <f t="shared" si="1"/>
        <v>5/18/2011</v>
      </c>
      <c r="O8" s="28" t="str">
        <f t="shared" si="1"/>
        <v>5/19/2011</v>
      </c>
      <c r="P8" s="28" t="str">
        <f t="shared" si="1"/>
        <v>5/20/2011</v>
      </c>
      <c r="Q8" s="28" t="str">
        <f t="shared" si="1"/>
        <v>5/21/2011</v>
      </c>
      <c r="R8" s="28" t="str">
        <f t="shared" si="1"/>
        <v>5/22/2011</v>
      </c>
      <c r="S8" s="28" t="str">
        <f t="shared" si="1"/>
        <v>5/23/2011</v>
      </c>
      <c r="T8" s="28" t="str">
        <f t="shared" si="1"/>
        <v>5/24/2011</v>
      </c>
      <c r="U8" s="28" t="str">
        <f t="shared" si="1"/>
        <v>5/25/2011</v>
      </c>
      <c r="V8" s="28" t="str">
        <f t="shared" si="1"/>
        <v>5/26/2011</v>
      </c>
      <c r="W8" s="28" t="str">
        <f t="shared" si="1"/>
        <v>5/27/2011</v>
      </c>
      <c r="X8" s="28" t="str">
        <f t="shared" si="1"/>
        <v>5/28/2011</v>
      </c>
      <c r="Y8" s="28" t="str">
        <f t="shared" si="1"/>
        <v>5/29/2011</v>
      </c>
      <c r="Z8" s="28" t="str">
        <f t="shared" si="1"/>
        <v>5/30/2011</v>
      </c>
      <c r="AA8" s="28" t="str">
        <f t="shared" si="1"/>
        <v>5/31/2011</v>
      </c>
      <c r="AB8" s="28" t="str">
        <f t="shared" si="1"/>
        <v>6/1/2011</v>
      </c>
      <c r="AC8" s="28" t="str">
        <f t="shared" si="1"/>
        <v>6/2/2011</v>
      </c>
      <c r="AD8" s="28" t="str">
        <f t="shared" si="1"/>
        <v>6/3/2011</v>
      </c>
      <c r="AE8" s="28" t="str">
        <f t="shared" si="1"/>
        <v>6/4/2011</v>
      </c>
      <c r="AF8" s="28" t="str">
        <f t="shared" si="1"/>
        <v>6/5/2011</v>
      </c>
      <c r="AG8" s="28" t="str">
        <f t="shared" si="1"/>
        <v>6/6/2011</v>
      </c>
      <c r="AH8" s="28" t="str">
        <f t="shared" si="1"/>
        <v>6/7/2011</v>
      </c>
      <c r="AI8" s="28" t="str">
        <f t="shared" si="1"/>
        <v>6/8/2011</v>
      </c>
      <c r="AJ8" s="28" t="str">
        <f t="shared" si="1"/>
        <v>6/9/2011</v>
      </c>
      <c r="AK8" s="28" t="str">
        <f t="shared" si="1"/>
        <v>6/10/2011</v>
      </c>
      <c r="AL8" s="28" t="str">
        <f t="shared" si="1"/>
        <v>6/11/2011</v>
      </c>
      <c r="AM8" s="28" t="str">
        <f t="shared" si="1"/>
        <v>6/12/2011</v>
      </c>
      <c r="AN8" s="28" t="str">
        <f t="shared" si="1"/>
        <v>6/13/2011</v>
      </c>
      <c r="AO8" s="28" t="str">
        <f t="shared" si="1"/>
        <v>6/14/2011</v>
      </c>
      <c r="AP8" s="28" t="str">
        <f t="shared" si="1"/>
        <v>6/15/2011</v>
      </c>
      <c r="AQ8" s="28" t="str">
        <f t="shared" si="1"/>
        <v>6/16/2011</v>
      </c>
      <c r="AR8" s="28" t="str">
        <f t="shared" si="1"/>
        <v>6/17/2011</v>
      </c>
      <c r="AS8" s="28" t="str">
        <f t="shared" si="1"/>
        <v>6/18/2011</v>
      </c>
      <c r="AT8" s="28" t="str">
        <f t="shared" si="1"/>
        <v>6/19/2011</v>
      </c>
      <c r="AU8" s="28" t="str">
        <f t="shared" si="1"/>
        <v>6/20/2011</v>
      </c>
      <c r="AV8" s="28" t="str">
        <f t="shared" si="1"/>
        <v>6/21/2011</v>
      </c>
      <c r="AW8" s="28" t="str">
        <f t="shared" si="1"/>
        <v>6/22/2011</v>
      </c>
      <c r="AX8" s="28" t="str">
        <f t="shared" si="1"/>
        <v>6/23/2011</v>
      </c>
      <c r="AY8" s="28" t="str">
        <f t="shared" si="1"/>
        <v>6/24/2011</v>
      </c>
      <c r="AZ8" s="28" t="str">
        <f t="shared" si="1"/>
        <v>6/25/2011</v>
      </c>
      <c r="BA8" s="28" t="str">
        <f t="shared" si="1"/>
        <v>6/26/2011</v>
      </c>
      <c r="BB8" s="28" t="str">
        <f t="shared" si="1"/>
        <v>6/27/2011</v>
      </c>
      <c r="BC8" s="28" t="str">
        <f t="shared" si="1"/>
        <v>6/28/2011</v>
      </c>
      <c r="BD8" s="28" t="str">
        <f t="shared" si="1"/>
        <v>6/29/2011</v>
      </c>
      <c r="BE8" s="28" t="str">
        <f t="shared" si="1"/>
        <v>6/30/2011</v>
      </c>
      <c r="BF8" s="28" t="str">
        <f t="shared" si="1"/>
        <v>7/1/2011</v>
      </c>
      <c r="BG8" s="28" t="str">
        <f t="shared" si="1"/>
        <v>7/2/2011</v>
      </c>
      <c r="BH8" s="28" t="str">
        <f t="shared" si="1"/>
        <v>7/3/2011</v>
      </c>
      <c r="BI8" s="28" t="str">
        <f t="shared" si="1"/>
        <v>7/4/2011</v>
      </c>
      <c r="BJ8" s="28" t="str">
        <f t="shared" si="1"/>
        <v>7/5/2011</v>
      </c>
      <c r="BK8" s="28" t="str">
        <f t="shared" si="1"/>
        <v>7/6/2011</v>
      </c>
      <c r="BL8" s="28" t="str">
        <f t="shared" si="1"/>
        <v>7/7/2011</v>
      </c>
      <c r="BM8" s="28" t="str">
        <f t="shared" si="1"/>
        <v>7/8/2011</v>
      </c>
      <c r="BN8" s="28" t="str">
        <f t="shared" si="1"/>
        <v>7/9/2011</v>
      </c>
      <c r="BO8" s="28" t="str">
        <f t="shared" si="1"/>
        <v>7/10/2011</v>
      </c>
      <c r="BP8" s="28" t="str">
        <f t="shared" si="1"/>
        <v>7/11/2011</v>
      </c>
      <c r="BQ8" s="28" t="str">
        <f t="shared" si="1"/>
        <v>7/12/2011</v>
      </c>
      <c r="BR8" s="28" t="str">
        <f t="shared" si="1"/>
        <v>7/13/2011</v>
      </c>
      <c r="BS8" s="28" t="str">
        <f t="shared" si="1"/>
        <v>7/14/2011</v>
      </c>
      <c r="BT8" s="28" t="str">
        <f t="shared" si="1"/>
        <v>7/15/2011</v>
      </c>
      <c r="BU8" s="28" t="str">
        <f t="shared" si="1"/>
        <v>7/16/2011</v>
      </c>
      <c r="BV8" s="28" t="str">
        <f t="shared" si="1"/>
        <v>7/17/2011</v>
      </c>
      <c r="BW8" s="28" t="str">
        <f t="shared" si="1"/>
        <v>7/18/2011</v>
      </c>
      <c r="BX8" s="28" t="str">
        <f t="shared" si="1"/>
        <v>7/19/2011</v>
      </c>
      <c r="BY8" s="28" t="str">
        <f t="shared" si="1"/>
        <v>7/20/2011</v>
      </c>
      <c r="BZ8" s="28" t="str">
        <f t="shared" si="1"/>
        <v>7/21/2011</v>
      </c>
      <c r="CA8" s="28" t="str">
        <f t="shared" si="1"/>
        <v>7/22/2011</v>
      </c>
      <c r="CB8" s="28" t="str">
        <f t="shared" si="1"/>
        <v>7/23/2011</v>
      </c>
      <c r="CC8" s="28" t="str">
        <f t="shared" si="1"/>
        <v>7/24/2011</v>
      </c>
      <c r="CD8" s="28" t="str">
        <f t="shared" si="1"/>
        <v>7/25/2011</v>
      </c>
      <c r="CE8" s="28" t="str">
        <f t="shared" si="1"/>
        <v>7/26/2011</v>
      </c>
      <c r="CF8" s="28" t="str">
        <f t="shared" si="1"/>
        <v>7/27/2011</v>
      </c>
      <c r="CG8" s="28" t="str">
        <f t="shared" si="1"/>
        <v>7/28/2011</v>
      </c>
      <c r="CH8" s="28" t="str">
        <f t="shared" si="1"/>
        <v>7/29/2011</v>
      </c>
      <c r="CI8" s="28" t="str">
        <f t="shared" si="1"/>
        <v>7/30/2011</v>
      </c>
      <c r="CJ8" s="28" t="str">
        <f t="shared" si="1"/>
        <v>7/31/2011</v>
      </c>
      <c r="CK8" s="28" t="str">
        <f t="shared" si="1"/>
        <v>8/1/2011</v>
      </c>
      <c r="CL8" s="28" t="str">
        <f t="shared" si="1"/>
        <v>8/2/2011</v>
      </c>
      <c r="CM8" s="28" t="str">
        <f t="shared" si="1"/>
        <v>8/3/2011</v>
      </c>
      <c r="CN8" s="28" t="str">
        <f t="shared" si="1"/>
        <v>8/4/2011</v>
      </c>
      <c r="CO8" s="28" t="str">
        <f t="shared" si="1"/>
        <v>8/5/2011</v>
      </c>
      <c r="CP8" s="28" t="str">
        <f t="shared" si="1"/>
        <v>8/6/2011</v>
      </c>
      <c r="CQ8" s="28" t="str">
        <f t="shared" si="1"/>
        <v>8/7/2011</v>
      </c>
      <c r="CR8" s="28" t="str">
        <f t="shared" si="1"/>
        <v>8/8/2011</v>
      </c>
      <c r="CS8" s="28" t="str">
        <f t="shared" si="1"/>
        <v>8/9/2011</v>
      </c>
      <c r="CT8" s="28" t="str">
        <f t="shared" si="1"/>
        <v>8/10/2011</v>
      </c>
      <c r="CU8" s="28" t="str">
        <f t="shared" si="1"/>
        <v>8/11/2011</v>
      </c>
      <c r="CV8" s="28" t="str">
        <f t="shared" si="1"/>
        <v>8/12/2011</v>
      </c>
      <c r="CW8" s="28" t="str">
        <f t="shared" si="1"/>
        <v>8/13/2011</v>
      </c>
      <c r="CX8" s="28" t="str">
        <f t="shared" si="1"/>
        <v>8/14/2011</v>
      </c>
      <c r="CY8" s="28" t="str">
        <f t="shared" si="1"/>
        <v>8/15/2011</v>
      </c>
      <c r="CZ8" s="28" t="str">
        <f t="shared" si="1"/>
        <v>8/16/2011</v>
      </c>
      <c r="DA8" s="28" t="str">
        <f t="shared" si="1"/>
        <v>8/17/2011</v>
      </c>
      <c r="DB8" s="28" t="str">
        <f t="shared" si="1"/>
        <v>8/18/2011</v>
      </c>
      <c r="DC8" s="28" t="str">
        <f t="shared" si="1"/>
        <v>8/19/2011</v>
      </c>
      <c r="DD8" s="28" t="str">
        <f t="shared" si="1"/>
        <v>8/20/2011</v>
      </c>
      <c r="DE8" s="28" t="str">
        <f t="shared" si="1"/>
        <v>8/21/2011</v>
      </c>
      <c r="DF8" s="28" t="str">
        <f t="shared" si="1"/>
        <v>8/22/2011</v>
      </c>
      <c r="DG8" s="28" t="str">
        <f t="shared" si="1"/>
        <v>8/23/2011</v>
      </c>
      <c r="DH8" s="28" t="str">
        <f t="shared" si="1"/>
        <v>8/24/2011</v>
      </c>
      <c r="DI8" s="28" t="str">
        <f t="shared" si="1"/>
        <v>8/25/2011</v>
      </c>
      <c r="DJ8" s="28" t="str">
        <f t="shared" si="1"/>
        <v>8/26/2011</v>
      </c>
      <c r="DK8" s="28" t="str">
        <f t="shared" si="1"/>
        <v>8/27/2011</v>
      </c>
      <c r="DL8" s="28" t="str">
        <f t="shared" si="1"/>
        <v>8/28/2011</v>
      </c>
      <c r="DM8" s="28" t="str">
        <f t="shared" si="1"/>
        <v>8/29/2011</v>
      </c>
      <c r="DN8" s="28" t="str">
        <f t="shared" si="1"/>
        <v>8/30/2011</v>
      </c>
      <c r="DO8" s="28" t="str">
        <f t="shared" si="1"/>
        <v>8/31/2011</v>
      </c>
      <c r="DP8" s="28" t="str">
        <f t="shared" si="1"/>
        <v>9/1/2011</v>
      </c>
      <c r="DQ8" s="28" t="str">
        <f t="shared" si="1"/>
        <v>9/2/2011</v>
      </c>
      <c r="DR8" s="28" t="str">
        <f t="shared" si="1"/>
        <v>9/3/2011</v>
      </c>
      <c r="DS8" s="28" t="str">
        <f t="shared" si="1"/>
        <v>9/4/2011</v>
      </c>
    </row>
    <row r="9" ht="84.0" customHeight="1">
      <c r="A9" s="29" t="s">
        <v>18</v>
      </c>
      <c r="B9" s="30" t="s">
        <v>19</v>
      </c>
      <c r="C9" s="31" t="s">
        <v>20</v>
      </c>
      <c r="D9" s="32" t="s">
        <v>21</v>
      </c>
      <c r="E9" s="32" t="s">
        <v>22</v>
      </c>
      <c r="F9" s="33" t="s">
        <v>23</v>
      </c>
      <c r="G9" s="34" t="s">
        <v>24</v>
      </c>
      <c r="H9" s="33" t="s">
        <v>25</v>
      </c>
      <c r="I9" s="34" t="s">
        <v>26</v>
      </c>
      <c r="J9" s="34" t="s">
        <v>27</v>
      </c>
      <c r="K9" s="35"/>
      <c r="L9" s="36" t="str">
        <f>L8</f>
        <v>16 - 5月 - 11</v>
      </c>
      <c r="M9" s="15"/>
      <c r="N9" s="15"/>
      <c r="O9" s="15"/>
      <c r="P9" s="15"/>
      <c r="Q9" s="15"/>
      <c r="R9" s="37"/>
      <c r="S9" s="36" t="str">
        <f>S8</f>
        <v>23 - 5月 - 11</v>
      </c>
      <c r="T9" s="15"/>
      <c r="U9" s="15"/>
      <c r="V9" s="15"/>
      <c r="W9" s="15"/>
      <c r="X9" s="15"/>
      <c r="Y9" s="37"/>
      <c r="Z9" s="36" t="str">
        <f>Z8</f>
        <v>30 - 5月 - 11</v>
      </c>
      <c r="AA9" s="15"/>
      <c r="AB9" s="15"/>
      <c r="AC9" s="15"/>
      <c r="AD9" s="15"/>
      <c r="AE9" s="15"/>
      <c r="AF9" s="37"/>
      <c r="AG9" s="36" t="str">
        <f>AG8</f>
        <v>06 - 6月 - 11</v>
      </c>
      <c r="AH9" s="15"/>
      <c r="AI9" s="15"/>
      <c r="AJ9" s="15"/>
      <c r="AK9" s="15"/>
      <c r="AL9" s="15"/>
      <c r="AM9" s="37"/>
      <c r="AN9" s="36" t="str">
        <f>AN8</f>
        <v>13 - 6月 - 11</v>
      </c>
      <c r="AO9" s="15"/>
      <c r="AP9" s="15"/>
      <c r="AQ9" s="15"/>
      <c r="AR9" s="15"/>
      <c r="AS9" s="15"/>
      <c r="AT9" s="37"/>
      <c r="AU9" s="36" t="str">
        <f>AU8</f>
        <v>20 - 6月 - 11</v>
      </c>
      <c r="AV9" s="15"/>
      <c r="AW9" s="15"/>
      <c r="AX9" s="15"/>
      <c r="AY9" s="15"/>
      <c r="AZ9" s="15"/>
      <c r="BA9" s="37"/>
      <c r="BB9" s="36" t="str">
        <f>BB8</f>
        <v>27 - 6月 - 11</v>
      </c>
      <c r="BC9" s="15"/>
      <c r="BD9" s="15"/>
      <c r="BE9" s="15"/>
      <c r="BF9" s="15"/>
      <c r="BG9" s="15"/>
      <c r="BH9" s="37"/>
      <c r="BI9" s="36" t="str">
        <f>BI8</f>
        <v>04 - 7月 - 11</v>
      </c>
      <c r="BJ9" s="15"/>
      <c r="BK9" s="15"/>
      <c r="BL9" s="15"/>
      <c r="BM9" s="15"/>
      <c r="BN9" s="15"/>
      <c r="BO9" s="37"/>
      <c r="BP9" s="36" t="str">
        <f>BP8</f>
        <v>11 - 7月 - 11</v>
      </c>
      <c r="BQ9" s="15"/>
      <c r="BR9" s="15"/>
      <c r="BS9" s="15"/>
      <c r="BT9" s="15"/>
      <c r="BU9" s="15"/>
      <c r="BV9" s="37"/>
      <c r="BW9" s="36" t="str">
        <f>BW8</f>
        <v>18 - 7月 - 11</v>
      </c>
      <c r="BX9" s="15"/>
      <c r="BY9" s="15"/>
      <c r="BZ9" s="15"/>
      <c r="CA9" s="15"/>
      <c r="CB9" s="15"/>
      <c r="CC9" s="37"/>
      <c r="CD9" s="36" t="str">
        <f>CD8</f>
        <v>25 - 7月 - 11</v>
      </c>
      <c r="CE9" s="15"/>
      <c r="CF9" s="15"/>
      <c r="CG9" s="15"/>
      <c r="CH9" s="15"/>
      <c r="CI9" s="15"/>
      <c r="CJ9" s="37"/>
      <c r="CK9" s="36" t="str">
        <f>CK8</f>
        <v>01 - 8月 - 11</v>
      </c>
      <c r="CL9" s="15"/>
      <c r="CM9" s="15"/>
      <c r="CN9" s="15"/>
      <c r="CO9" s="15"/>
      <c r="CP9" s="15"/>
      <c r="CQ9" s="37"/>
      <c r="CR9" s="36" t="str">
        <f>CR8</f>
        <v>08 - 8月 - 11</v>
      </c>
      <c r="CS9" s="15"/>
      <c r="CT9" s="15"/>
      <c r="CU9" s="15"/>
      <c r="CV9" s="15"/>
      <c r="CW9" s="15"/>
      <c r="CX9" s="37"/>
      <c r="CY9" s="36" t="str">
        <f>CY8</f>
        <v>15 - 8月 - 11</v>
      </c>
      <c r="CZ9" s="15"/>
      <c r="DA9" s="15"/>
      <c r="DB9" s="15"/>
      <c r="DC9" s="15"/>
      <c r="DD9" s="15"/>
      <c r="DE9" s="37"/>
      <c r="DF9" s="36" t="str">
        <f>DF8</f>
        <v>22 - 8月 - 11</v>
      </c>
      <c r="DG9" s="15"/>
      <c r="DH9" s="15"/>
      <c r="DI9" s="15"/>
      <c r="DJ9" s="15"/>
      <c r="DK9" s="15"/>
      <c r="DL9" s="37"/>
      <c r="DM9" s="36" t="str">
        <f>DM8</f>
        <v>29 - 8月 - 11</v>
      </c>
      <c r="DN9" s="15"/>
      <c r="DO9" s="15"/>
      <c r="DP9" s="15"/>
      <c r="DQ9" s="15"/>
      <c r="DR9" s="15"/>
      <c r="DS9" s="37"/>
    </row>
    <row r="10" ht="13.5" customHeight="1">
      <c r="A10" s="38" t="str">
        <f>IF(ISERROR(VALUE(SUBSTITUTE(OFFSET(A10,-1,0,1,1),".",""))),1,IF(ISERROR(FIND("`",SUBSTITUTE(OFFSET(A10,-1,0,1,1),".","`",1))),VALUE(OFFSET(A10,-1,0,1,1))+1,VALUE(LEFT(OFFSET(A10,-1,0,1,1),FIND("`",SUBSTITUTE(OFFSET(A10,-1,0,1,1),".","`",1))-1))+1))</f>
        <v>1</v>
      </c>
      <c r="B10" s="39" t="s">
        <v>28</v>
      </c>
      <c r="C10" s="40" t="s">
        <v>29</v>
      </c>
      <c r="D10" s="41">
        <v>42146.0</v>
      </c>
      <c r="E10" s="42" t="str">
        <f t="shared" ref="E10:E36" si="2">D10+F10-1</f>
        <v>5/23/15</v>
      </c>
      <c r="F10" s="43">
        <v>2.0</v>
      </c>
      <c r="G10" s="44" t="str">
        <f>SUMPRODUCT(F11:F15,G11:G15)/SUM(F11:F15)</f>
        <v>17%</v>
      </c>
      <c r="H10" s="45" t="str">
        <f t="shared" ref="H10:H18" si="3">NETWORKDAYS(D10,E10)</f>
        <v>1</v>
      </c>
      <c r="I10" s="45" t="str">
        <f t="shared" ref="I10:I18" si="4">ROUNDDOWN(G10*F10,0)</f>
        <v>0</v>
      </c>
      <c r="J10" s="45" t="str">
        <f t="shared" ref="J10:J18" si="5">F10-I10</f>
        <v>2</v>
      </c>
      <c r="K10" s="46"/>
      <c r="L10" s="47"/>
      <c r="M10" s="47"/>
      <c r="N10" s="47"/>
      <c r="O10" s="47"/>
      <c r="P10" s="47"/>
      <c r="Q10" s="47"/>
      <c r="R10" s="47"/>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row>
    <row r="11" ht="25.5" customHeight="1">
      <c r="A11" s="48" t="str">
        <f t="shared" ref="A11:A12" si="6">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49" t="s">
        <v>30</v>
      </c>
      <c r="C11" s="50" t="s">
        <v>31</v>
      </c>
      <c r="D11" s="51">
        <v>42146.0</v>
      </c>
      <c r="E11" s="52" t="str">
        <f t="shared" si="2"/>
        <v>5/22/15</v>
      </c>
      <c r="F11" s="53">
        <v>1.0</v>
      </c>
      <c r="G11" s="54">
        <v>1.0</v>
      </c>
      <c r="H11" s="55" t="str">
        <f t="shared" si="3"/>
        <v>1</v>
      </c>
      <c r="I11" s="55" t="str">
        <f t="shared" si="4"/>
        <v>1</v>
      </c>
      <c r="J11" s="55" t="str">
        <f t="shared" si="5"/>
        <v>0</v>
      </c>
      <c r="K11" s="56"/>
      <c r="L11" s="57"/>
      <c r="M11" s="57"/>
      <c r="N11" s="58"/>
      <c r="O11" s="58"/>
      <c r="P11" s="58"/>
      <c r="Q11" s="58"/>
      <c r="R11" s="58"/>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row>
    <row r="12" ht="25.5" customHeight="1">
      <c r="A12" s="48" t="str">
        <f t="shared" si="6"/>
        <v>1.2</v>
      </c>
      <c r="B12" s="49" t="s">
        <v>32</v>
      </c>
      <c r="C12" s="50" t="s">
        <v>33</v>
      </c>
      <c r="D12" s="51">
        <v>42147.0</v>
      </c>
      <c r="E12" s="52" t="str">
        <f t="shared" si="2"/>
        <v>5/23/15</v>
      </c>
      <c r="F12" s="53">
        <v>1.0</v>
      </c>
      <c r="G12" s="59">
        <v>0.0</v>
      </c>
      <c r="H12" s="55" t="str">
        <f t="shared" si="3"/>
        <v>0</v>
      </c>
      <c r="I12" s="55" t="str">
        <f t="shared" si="4"/>
        <v>0</v>
      </c>
      <c r="J12" s="55" t="str">
        <f t="shared" si="5"/>
        <v>1</v>
      </c>
      <c r="K12" s="56"/>
      <c r="L12" s="56"/>
      <c r="M12" s="56"/>
      <c r="N12" s="57"/>
      <c r="O12" s="57"/>
      <c r="P12" s="57"/>
      <c r="Q12" s="57"/>
      <c r="R12" s="57"/>
      <c r="S12" s="58"/>
      <c r="T12" s="58"/>
      <c r="U12" s="58"/>
      <c r="V12" s="58"/>
      <c r="W12" s="58"/>
      <c r="X12" s="58"/>
      <c r="Y12" s="58"/>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row>
    <row r="13" ht="25.5" customHeight="1">
      <c r="A13" s="48" t="str">
        <f>IF(ISERROR(VALUE(SUBSTITUTE(OFFSET(A13,-1,0,1,1),".",""))),"0.0.1",IF(ISERROR(FIND("`",SUBSTITUTE(OFFSET(A13,-1,0,1,1),".","`",2))),OFFSET(A13,-1,0,1,1)&amp;".1",LEFT(OFFSET(A13,-1,0,1,1),FIND("`",SUBSTITUTE(OFFSET(A13,-1,0,1,1),".","`",2)))&amp;IF(ISERROR(FIND("`",SUBSTITUTE(OFFSET(A13,-1,0,1,1),".","`",3))),VALUE(RIGHT(OFFSET(A13,-1,0,1,1),LEN(OFFSET(A13,-1,0,1,1))-FIND("`",SUBSTITUTE(OFFSET(A13,-1,0,1,1),".","`",2))))+1,VALUE(MID(OFFSET(A13,-1,0,1,1),FIND("`",SUBSTITUTE(OFFSET(A13,-1,0,1,1),".","`",2))+1,(FIND("`",SUBSTITUTE(OFFSET(A13,-1,0,1,1),".","`",3))-FIND("`",SUBSTITUTE(OFFSET(A13,-1,0,1,1),".","`",2))-1)))+1)))</f>
        <v>1.2.1</v>
      </c>
      <c r="B13" s="60" t="s">
        <v>34</v>
      </c>
      <c r="C13" s="50" t="s">
        <v>35</v>
      </c>
      <c r="D13" s="51">
        <v>42147.0</v>
      </c>
      <c r="E13" s="52" t="str">
        <f t="shared" si="2"/>
        <v>5/23/15</v>
      </c>
      <c r="F13" s="53">
        <v>1.0</v>
      </c>
      <c r="G13" s="59">
        <v>0.0</v>
      </c>
      <c r="H13" s="55" t="str">
        <f t="shared" si="3"/>
        <v>0</v>
      </c>
      <c r="I13" s="55" t="str">
        <f t="shared" si="4"/>
        <v>0</v>
      </c>
      <c r="J13" s="55" t="str">
        <f t="shared" si="5"/>
        <v>1</v>
      </c>
      <c r="K13" s="56"/>
      <c r="L13" s="56"/>
      <c r="M13" s="56"/>
      <c r="N13" s="57"/>
      <c r="O13" s="57"/>
      <c r="P13" s="57"/>
      <c r="Q13" s="57"/>
      <c r="R13" s="57"/>
      <c r="S13" s="58"/>
      <c r="T13" s="58"/>
      <c r="U13" s="58"/>
      <c r="V13" s="58"/>
      <c r="W13" s="58"/>
      <c r="X13" s="58"/>
      <c r="Y13" s="58"/>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row>
    <row r="14" ht="13.5" customHeight="1">
      <c r="A14" s="48" t="str">
        <f t="shared" ref="A14:A15" si="7">IF(ISERROR(VALUE(SUBSTITUTE(OFFSET(A14,-1,0,1,1),".",""))),"0.1",IF(ISERROR(FIND("`",SUBSTITUTE(OFFSET(A14,-1,0,1,1),".","`",1))),OFFSET(A14,-1,0,1,1)&amp;".1",LEFT(OFFSET(A14,-1,0,1,1),FIND("`",SUBSTITUTE(OFFSET(A14,-1,0,1,1),".","`",1)))&amp;IF(ISERROR(FIND("`",SUBSTITUTE(OFFSET(A14,-1,0,1,1),".","`",2))),VALUE(RIGHT(OFFSET(A14,-1,0,1,1),LEN(OFFSET(A14,-1,0,1,1))-FIND("`",SUBSTITUTE(OFFSET(A14,-1,0,1,1),".","`",1))))+1,VALUE(MID(OFFSET(A14,-1,0,1,1),FIND("`",SUBSTITUTE(OFFSET(A14,-1,0,1,1),".","`",1))+1,(FIND("`",SUBSTITUTE(OFFSET(A14,-1,0,1,1),".","`",2))-FIND("`",SUBSTITUTE(OFFSET(A14,-1,0,1,1),".","`",1))-1)))+1)))</f>
        <v>1.3</v>
      </c>
      <c r="B14" s="49" t="s">
        <v>36</v>
      </c>
      <c r="C14" s="50" t="s">
        <v>31</v>
      </c>
      <c r="D14" s="51">
        <v>42147.0</v>
      </c>
      <c r="E14" s="52" t="str">
        <f t="shared" si="2"/>
        <v>5/23/15</v>
      </c>
      <c r="F14" s="53">
        <v>1.0</v>
      </c>
      <c r="G14" s="59">
        <v>0.0</v>
      </c>
      <c r="H14" s="55" t="str">
        <f t="shared" si="3"/>
        <v>0</v>
      </c>
      <c r="I14" s="55" t="str">
        <f t="shared" si="4"/>
        <v>0</v>
      </c>
      <c r="J14" s="55" t="str">
        <f t="shared" si="5"/>
        <v>1</v>
      </c>
      <c r="K14" s="56"/>
      <c r="L14" s="56"/>
      <c r="M14" s="56"/>
      <c r="N14" s="57"/>
      <c r="O14" s="57"/>
      <c r="P14" s="57"/>
      <c r="Q14" s="57"/>
      <c r="R14" s="57"/>
      <c r="S14" s="58"/>
      <c r="T14" s="58"/>
      <c r="U14" s="58"/>
      <c r="V14" s="58"/>
      <c r="W14" s="58"/>
      <c r="X14" s="58"/>
      <c r="Y14" s="58"/>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row>
    <row r="15" ht="13.5" customHeight="1">
      <c r="A15" s="48" t="str">
        <f t="shared" si="7"/>
        <v>1.4</v>
      </c>
      <c r="B15" s="49" t="s">
        <v>37</v>
      </c>
      <c r="C15" s="50" t="s">
        <v>38</v>
      </c>
      <c r="D15" s="51">
        <v>42147.0</v>
      </c>
      <c r="E15" s="52" t="str">
        <f t="shared" si="2"/>
        <v>5/24/15</v>
      </c>
      <c r="F15" s="53">
        <v>2.0</v>
      </c>
      <c r="G15" s="59">
        <v>0.0</v>
      </c>
      <c r="H15" s="55" t="str">
        <f t="shared" si="3"/>
        <v>0</v>
      </c>
      <c r="I15" s="55" t="str">
        <f t="shared" si="4"/>
        <v>0</v>
      </c>
      <c r="J15" s="55" t="str">
        <f t="shared" si="5"/>
        <v>2</v>
      </c>
      <c r="K15" s="56"/>
      <c r="L15" s="56"/>
      <c r="M15" s="56"/>
      <c r="N15" s="57"/>
      <c r="O15" s="57"/>
      <c r="P15" s="57"/>
      <c r="Q15" s="57"/>
      <c r="R15" s="57"/>
      <c r="S15" s="58"/>
      <c r="T15" s="58"/>
      <c r="U15" s="58"/>
      <c r="V15" s="58"/>
      <c r="W15" s="58"/>
      <c r="X15" s="58"/>
      <c r="Y15" s="58"/>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row>
    <row r="16" ht="13.5" customHeight="1">
      <c r="A16" s="61" t="str">
        <f>IF(ISERROR(VALUE(SUBSTITUTE(OFFSET(A16,-1,0,1,1),".",""))),1,IF(ISERROR(FIND("`",SUBSTITUTE(OFFSET(A16,-1,0,1,1),".","`",1))),VALUE(OFFSET(A16,-1,0,1,1))+1,VALUE(LEFT(OFFSET(A16,-1,0,1,1),FIND("`",SUBSTITUTE(OFFSET(A16,-1,0,1,1),".","`",1))-1))+1))</f>
        <v>2</v>
      </c>
      <c r="B16" s="62" t="s">
        <v>39</v>
      </c>
      <c r="C16" s="63"/>
      <c r="D16" s="64">
        <v>42151.0</v>
      </c>
      <c r="E16" s="52" t="str">
        <f t="shared" si="2"/>
        <v>6/02/15</v>
      </c>
      <c r="F16" s="65">
        <v>7.0</v>
      </c>
      <c r="G16" s="66" t="str">
        <f>SUMPRODUCT(F17:F23,G17:G23)/SUM(F17:F23)</f>
        <v>0%</v>
      </c>
      <c r="H16" s="67" t="str">
        <f t="shared" si="3"/>
        <v>5</v>
      </c>
      <c r="I16" s="67" t="str">
        <f t="shared" si="4"/>
        <v>0</v>
      </c>
      <c r="J16" s="67" t="str">
        <f t="shared" si="5"/>
        <v>7</v>
      </c>
      <c r="K16" s="68"/>
      <c r="L16" s="68"/>
      <c r="M16" s="68"/>
      <c r="N16" s="68"/>
      <c r="O16" s="68"/>
      <c r="P16" s="68"/>
      <c r="Q16" s="68"/>
      <c r="R16" s="68"/>
      <c r="S16" s="69"/>
      <c r="T16" s="69"/>
      <c r="U16" s="69"/>
      <c r="V16" s="69"/>
      <c r="W16" s="69"/>
      <c r="X16" s="69"/>
      <c r="Y16" s="69"/>
      <c r="Z16" s="69"/>
      <c r="AA16" s="69"/>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row>
    <row r="17" ht="25.5" customHeight="1">
      <c r="A17" s="48" t="str">
        <f t="shared" ref="A17:A18" si="8">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2.1</v>
      </c>
      <c r="B17" s="49" t="s">
        <v>40</v>
      </c>
      <c r="C17" s="50" t="s">
        <v>41</v>
      </c>
      <c r="D17" s="51">
        <v>42151.0</v>
      </c>
      <c r="E17" s="52" t="str">
        <f t="shared" si="2"/>
        <v>5/28/15</v>
      </c>
      <c r="F17" s="53">
        <v>2.0</v>
      </c>
      <c r="G17" s="59">
        <v>0.0</v>
      </c>
      <c r="H17" s="55" t="str">
        <f t="shared" si="3"/>
        <v>2</v>
      </c>
      <c r="I17" s="55" t="str">
        <f t="shared" si="4"/>
        <v>0</v>
      </c>
      <c r="J17" s="55" t="str">
        <f t="shared" si="5"/>
        <v>2</v>
      </c>
      <c r="K17" s="56"/>
      <c r="L17" s="56"/>
      <c r="M17" s="56"/>
      <c r="N17" s="56"/>
      <c r="O17" s="56"/>
      <c r="P17" s="56"/>
      <c r="Q17" s="56"/>
      <c r="R17" s="56"/>
      <c r="S17" s="57"/>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row>
    <row r="18" ht="13.5" customHeight="1">
      <c r="A18" s="48" t="str">
        <f t="shared" si="8"/>
        <v>2.2</v>
      </c>
      <c r="B18" s="49" t="s">
        <v>42</v>
      </c>
      <c r="C18" s="50" t="s">
        <v>43</v>
      </c>
      <c r="D18" s="51">
        <v>42151.0</v>
      </c>
      <c r="E18" s="52" t="str">
        <f t="shared" si="2"/>
        <v>5/28/15</v>
      </c>
      <c r="F18" s="53">
        <v>2.0</v>
      </c>
      <c r="G18" s="59">
        <v>0.0</v>
      </c>
      <c r="H18" s="55" t="str">
        <f t="shared" si="3"/>
        <v>2</v>
      </c>
      <c r="I18" s="55" t="str">
        <f t="shared" si="4"/>
        <v>0</v>
      </c>
      <c r="J18" s="55" t="str">
        <f t="shared" si="5"/>
        <v>2</v>
      </c>
      <c r="K18" s="56"/>
      <c r="L18" s="56"/>
      <c r="M18" s="56"/>
      <c r="N18" s="56"/>
      <c r="O18" s="56"/>
      <c r="P18" s="56"/>
      <c r="Q18" s="56"/>
      <c r="R18" s="56"/>
      <c r="S18" s="57"/>
      <c r="T18" s="57"/>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6"/>
      <c r="DM18" s="56"/>
      <c r="DN18" s="56"/>
      <c r="DO18" s="56"/>
      <c r="DP18" s="56"/>
      <c r="DQ18" s="56"/>
      <c r="DR18" s="56"/>
      <c r="DS18" s="56"/>
    </row>
    <row r="19" ht="13.5" customHeight="1">
      <c r="A19" s="70">
        <v>2.3</v>
      </c>
      <c r="B19" s="71" t="s">
        <v>44</v>
      </c>
      <c r="C19" s="50" t="s">
        <v>33</v>
      </c>
      <c r="D19" s="51">
        <v>42151.0</v>
      </c>
      <c r="E19" s="52" t="str">
        <f t="shared" si="2"/>
        <v>5/27/15</v>
      </c>
      <c r="F19" s="72">
        <v>1.0</v>
      </c>
      <c r="G19" s="59">
        <v>0.0</v>
      </c>
      <c r="H19" s="55"/>
      <c r="I19" s="55"/>
      <c r="J19" s="55"/>
      <c r="K19" s="56"/>
      <c r="L19" s="56"/>
      <c r="M19" s="56"/>
      <c r="N19" s="56"/>
      <c r="O19" s="56"/>
      <c r="P19" s="56"/>
      <c r="Q19" s="56"/>
      <c r="R19" s="56"/>
      <c r="S19" s="56"/>
      <c r="T19" s="56"/>
      <c r="U19" s="57"/>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row>
    <row r="20" ht="25.5" customHeight="1">
      <c r="A20" s="48" t="str">
        <f>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2.4</v>
      </c>
      <c r="B20" s="71" t="s">
        <v>45</v>
      </c>
      <c r="C20" s="50" t="s">
        <v>35</v>
      </c>
      <c r="D20" s="51">
        <v>42151.0</v>
      </c>
      <c r="E20" s="52" t="str">
        <f t="shared" si="2"/>
        <v>5/27/15</v>
      </c>
      <c r="F20" s="53">
        <v>1.0</v>
      </c>
      <c r="G20" s="59">
        <v>0.0</v>
      </c>
      <c r="H20" s="55" t="str">
        <f>NETWORKDAYS(D20,E20)</f>
        <v>1</v>
      </c>
      <c r="I20" s="55" t="str">
        <f t="shared" ref="I20:I30" si="9">ROUNDDOWN(G20*F20,0)</f>
        <v>0</v>
      </c>
      <c r="J20" s="55" t="str">
        <f>F20-I20</f>
        <v>1</v>
      </c>
      <c r="K20" s="56"/>
      <c r="L20" s="56"/>
      <c r="M20" s="56"/>
      <c r="N20" s="56"/>
      <c r="O20" s="56"/>
      <c r="P20" s="56"/>
      <c r="Q20" s="56"/>
      <c r="R20" s="56"/>
      <c r="S20" s="56"/>
      <c r="T20" s="56"/>
      <c r="U20" s="57"/>
      <c r="V20" s="57"/>
      <c r="W20" s="57"/>
      <c r="X20" s="57"/>
      <c r="Y20" s="57"/>
      <c r="Z20" s="57"/>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row>
    <row r="21" ht="25.5" customHeight="1">
      <c r="A21" s="70">
        <v>2.5</v>
      </c>
      <c r="B21" s="71" t="s">
        <v>46</v>
      </c>
      <c r="C21" s="50" t="s">
        <v>35</v>
      </c>
      <c r="D21" s="51">
        <v>42151.0</v>
      </c>
      <c r="E21" s="52" t="str">
        <f t="shared" si="2"/>
        <v>5/27/15</v>
      </c>
      <c r="F21" s="72">
        <v>1.0</v>
      </c>
      <c r="G21" s="59">
        <v>0.0</v>
      </c>
      <c r="H21" s="73">
        <v>1.0</v>
      </c>
      <c r="I21" s="55" t="str">
        <f t="shared" si="9"/>
        <v>0</v>
      </c>
      <c r="J21" s="55"/>
      <c r="K21" s="56"/>
      <c r="L21" s="56"/>
      <c r="M21" s="56"/>
      <c r="N21" s="56"/>
      <c r="O21" s="56"/>
      <c r="P21" s="56"/>
      <c r="Q21" s="56"/>
      <c r="R21" s="56"/>
      <c r="S21" s="56"/>
      <c r="T21" s="56"/>
      <c r="U21" s="56"/>
      <c r="V21" s="56"/>
      <c r="W21" s="57"/>
      <c r="X21" s="57"/>
      <c r="Y21" s="57"/>
      <c r="Z21" s="57"/>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6"/>
      <c r="DQ21" s="56"/>
      <c r="DR21" s="56"/>
      <c r="DS21" s="56"/>
    </row>
    <row r="22" ht="25.5" customHeight="1">
      <c r="A22" s="70">
        <v>2.6</v>
      </c>
      <c r="B22" s="71" t="s">
        <v>47</v>
      </c>
      <c r="C22" s="50" t="s">
        <v>48</v>
      </c>
      <c r="D22" s="51">
        <v>42151.0</v>
      </c>
      <c r="E22" s="52" t="str">
        <f t="shared" si="2"/>
        <v>5/27/15</v>
      </c>
      <c r="F22" s="72">
        <v>1.0</v>
      </c>
      <c r="G22" s="59">
        <v>0.0</v>
      </c>
      <c r="H22" s="73">
        <v>1.0</v>
      </c>
      <c r="I22" s="55" t="str">
        <f t="shared" si="9"/>
        <v>0</v>
      </c>
      <c r="J22" s="55"/>
      <c r="K22" s="56"/>
      <c r="L22" s="56"/>
      <c r="M22" s="56"/>
      <c r="N22" s="56"/>
      <c r="O22" s="56"/>
      <c r="P22" s="56"/>
      <c r="Q22" s="56"/>
      <c r="R22" s="56"/>
      <c r="S22" s="56"/>
      <c r="T22" s="56"/>
      <c r="U22" s="56"/>
      <c r="V22" s="56"/>
      <c r="W22" s="57"/>
      <c r="X22" s="57"/>
      <c r="Y22" s="57"/>
      <c r="Z22" s="57"/>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row>
    <row r="23" ht="25.5" customHeight="1">
      <c r="A23" s="48" t="str">
        <f>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2.7</v>
      </c>
      <c r="B23" s="71" t="s">
        <v>49</v>
      </c>
      <c r="C23" s="50" t="s">
        <v>31</v>
      </c>
      <c r="D23" s="51">
        <v>42151.0</v>
      </c>
      <c r="E23" s="52" t="str">
        <f t="shared" si="2"/>
        <v>5/28/15</v>
      </c>
      <c r="F23" s="53">
        <v>2.0</v>
      </c>
      <c r="G23" s="59">
        <v>0.0</v>
      </c>
      <c r="H23" s="55" t="str">
        <f>NETWORKDAYS(D23,E23)</f>
        <v>2</v>
      </c>
      <c r="I23" s="55" t="str">
        <f t="shared" si="9"/>
        <v>0</v>
      </c>
      <c r="J23" s="55" t="str">
        <f>F23-I23</f>
        <v>2</v>
      </c>
      <c r="K23" s="56"/>
      <c r="L23" s="56"/>
      <c r="M23" s="56"/>
      <c r="N23" s="56"/>
      <c r="O23" s="56"/>
      <c r="P23" s="56"/>
      <c r="Q23" s="56"/>
      <c r="R23" s="56"/>
      <c r="S23" s="57"/>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row>
    <row r="24" ht="25.5" customHeight="1">
      <c r="A24" s="70">
        <v>2.8</v>
      </c>
      <c r="B24" s="71" t="s">
        <v>50</v>
      </c>
      <c r="C24" s="50" t="s">
        <v>33</v>
      </c>
      <c r="D24" s="51">
        <v>42151.0</v>
      </c>
      <c r="E24" s="52" t="str">
        <f t="shared" si="2"/>
        <v>5/27/15</v>
      </c>
      <c r="F24" s="72">
        <v>1.0</v>
      </c>
      <c r="G24" s="59">
        <v>0.0</v>
      </c>
      <c r="H24" s="73">
        <v>1.0</v>
      </c>
      <c r="I24" s="55" t="str">
        <f t="shared" si="9"/>
        <v>0</v>
      </c>
      <c r="J24" s="55"/>
      <c r="K24" s="56"/>
      <c r="L24" s="56"/>
      <c r="M24" s="56"/>
      <c r="N24" s="56"/>
      <c r="O24" s="56"/>
      <c r="P24" s="56"/>
      <c r="Q24" s="56"/>
      <c r="R24" s="56"/>
      <c r="S24" s="57"/>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row>
    <row r="25" ht="25.5" customHeight="1">
      <c r="A25" s="70">
        <v>2.9</v>
      </c>
      <c r="B25" s="71" t="s">
        <v>51</v>
      </c>
      <c r="C25" s="50" t="s">
        <v>38</v>
      </c>
      <c r="D25" s="51">
        <v>42151.0</v>
      </c>
      <c r="E25" s="52" t="str">
        <f t="shared" si="2"/>
        <v>5/27/15</v>
      </c>
      <c r="F25" s="72">
        <v>1.0</v>
      </c>
      <c r="G25" s="59">
        <v>0.0</v>
      </c>
      <c r="H25" s="73">
        <v>1.0</v>
      </c>
      <c r="I25" s="55" t="str">
        <f t="shared" si="9"/>
        <v>0</v>
      </c>
      <c r="J25" s="55"/>
      <c r="K25" s="56"/>
      <c r="L25" s="56"/>
      <c r="M25" s="56"/>
      <c r="N25" s="56"/>
      <c r="O25" s="56"/>
      <c r="P25" s="56"/>
      <c r="Q25" s="56"/>
      <c r="R25" s="56"/>
      <c r="S25" s="57"/>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row>
    <row r="26" ht="25.5" customHeight="1">
      <c r="A26" s="61" t="str">
        <f>IF(ISERROR(VALUE(SUBSTITUTE(OFFSET(A26,-1,0,1,1),".",""))),1,IF(ISERROR(FIND("`",SUBSTITUTE(OFFSET(A26,-1,0,1,1),".","`",1))),VALUE(OFFSET(A26,-1,0,1,1))+1,VALUE(LEFT(OFFSET(A26,-1,0,1,1),FIND("`",SUBSTITUTE(OFFSET(A26,-1,0,1,1),".","`",1))-1))+1))</f>
        <v>3</v>
      </c>
      <c r="B26" s="62" t="s">
        <v>52</v>
      </c>
      <c r="C26" s="63"/>
      <c r="D26" s="64">
        <v>42158.0</v>
      </c>
      <c r="E26" s="52" t="str">
        <f t="shared" si="2"/>
        <v>6/17/15</v>
      </c>
      <c r="F26" s="74">
        <v>15.0</v>
      </c>
      <c r="G26" s="66" t="str">
        <f>SUMPRODUCT(F29:F33,G29:G33)/SUM(F29:F33)</f>
        <v>0%</v>
      </c>
      <c r="H26" s="67" t="str">
        <f>NETWORKDAYS(D26,E26)</f>
        <v>11</v>
      </c>
      <c r="I26" s="67" t="str">
        <f t="shared" si="9"/>
        <v>0</v>
      </c>
      <c r="J26" s="67" t="str">
        <f>F26-I26</f>
        <v>15</v>
      </c>
      <c r="K26" s="68"/>
      <c r="L26" s="68"/>
      <c r="M26" s="68"/>
      <c r="N26" s="68"/>
      <c r="O26" s="68"/>
      <c r="P26" s="68"/>
      <c r="Q26" s="68"/>
      <c r="R26" s="68"/>
      <c r="S26" s="68"/>
      <c r="T26" s="68"/>
      <c r="U26" s="68"/>
      <c r="V26" s="68"/>
      <c r="W26" s="68"/>
      <c r="X26" s="68"/>
      <c r="Y26" s="68"/>
      <c r="Z26" s="68"/>
      <c r="AA26" s="68"/>
      <c r="AB26" s="69"/>
      <c r="AC26" s="69"/>
      <c r="AD26" s="69"/>
      <c r="AE26" s="69"/>
      <c r="AF26" s="69"/>
      <c r="AG26" s="69"/>
      <c r="AH26" s="69"/>
      <c r="AI26" s="69"/>
      <c r="AJ26" s="69"/>
      <c r="AK26" s="69"/>
      <c r="AL26" s="69"/>
      <c r="AM26" s="69"/>
      <c r="AN26" s="69"/>
      <c r="AO26" s="69"/>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row>
    <row r="27" ht="63.75" customHeight="1">
      <c r="A27" s="70">
        <v>3.1</v>
      </c>
      <c r="B27" s="71" t="s">
        <v>53</v>
      </c>
      <c r="C27" s="50" t="s">
        <v>38</v>
      </c>
      <c r="D27" s="51">
        <v>42158.0</v>
      </c>
      <c r="E27" s="52" t="str">
        <f t="shared" si="2"/>
        <v>6/14/15</v>
      </c>
      <c r="F27" s="72">
        <v>12.0</v>
      </c>
      <c r="G27" s="54">
        <v>0.0</v>
      </c>
      <c r="H27" s="73">
        <v>12.0</v>
      </c>
      <c r="I27" s="55" t="str">
        <f t="shared" si="9"/>
        <v>0</v>
      </c>
      <c r="J27" s="73">
        <v>12.0</v>
      </c>
      <c r="K27" s="56"/>
      <c r="L27" s="56"/>
      <c r="M27" s="56"/>
      <c r="N27" s="56"/>
      <c r="O27" s="56"/>
      <c r="P27" s="56"/>
      <c r="Q27" s="56"/>
      <c r="R27" s="56"/>
      <c r="S27" s="56"/>
      <c r="T27" s="56"/>
      <c r="U27" s="56"/>
      <c r="V27" s="56"/>
      <c r="W27" s="56"/>
      <c r="X27" s="56"/>
      <c r="Y27" s="56"/>
      <c r="Z27" s="56"/>
      <c r="AA27" s="56"/>
      <c r="AB27" s="57"/>
      <c r="AC27" s="57"/>
      <c r="AD27" s="57"/>
      <c r="AE27" s="57"/>
      <c r="AF27" s="57"/>
      <c r="AG27" s="57"/>
      <c r="AH27" s="57"/>
      <c r="AI27" s="57"/>
      <c r="AJ27" s="57"/>
      <c r="AK27" s="57"/>
      <c r="AL27" s="57"/>
      <c r="AM27" s="57"/>
      <c r="AN27" s="57"/>
      <c r="AO27" s="57"/>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6"/>
      <c r="DQ27" s="56"/>
      <c r="DR27" s="56"/>
      <c r="DS27" s="56"/>
    </row>
    <row r="28" ht="63.75" customHeight="1">
      <c r="A28" s="70">
        <v>3.2</v>
      </c>
      <c r="B28" s="71" t="s">
        <v>54</v>
      </c>
      <c r="C28" s="50" t="s">
        <v>38</v>
      </c>
      <c r="D28" s="51">
        <v>42158.0</v>
      </c>
      <c r="E28" s="52" t="str">
        <f t="shared" si="2"/>
        <v>6/14/15</v>
      </c>
      <c r="F28" s="72">
        <v>12.0</v>
      </c>
      <c r="G28" s="54">
        <v>0.0</v>
      </c>
      <c r="H28" s="73">
        <v>12.0</v>
      </c>
      <c r="I28" s="55" t="str">
        <f t="shared" si="9"/>
        <v>0</v>
      </c>
      <c r="J28" s="73">
        <v>12.0</v>
      </c>
      <c r="K28" s="56"/>
      <c r="L28" s="56"/>
      <c r="M28" s="56"/>
      <c r="N28" s="56"/>
      <c r="O28" s="56"/>
      <c r="P28" s="56"/>
      <c r="Q28" s="56"/>
      <c r="R28" s="56"/>
      <c r="S28" s="56"/>
      <c r="T28" s="56"/>
      <c r="U28" s="56"/>
      <c r="V28" s="56"/>
      <c r="W28" s="56"/>
      <c r="X28" s="56"/>
      <c r="Y28" s="56"/>
      <c r="Z28" s="56"/>
      <c r="AA28" s="56"/>
      <c r="AB28" s="57"/>
      <c r="AC28" s="57"/>
      <c r="AD28" s="57"/>
      <c r="AE28" s="57"/>
      <c r="AF28" s="57"/>
      <c r="AG28" s="57"/>
      <c r="AH28" s="57"/>
      <c r="AI28" s="57"/>
      <c r="AJ28" s="57"/>
      <c r="AK28" s="57"/>
      <c r="AL28" s="57"/>
      <c r="AM28" s="57"/>
      <c r="AN28" s="57"/>
      <c r="AO28" s="57"/>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row>
    <row r="29" ht="63.75" customHeight="1">
      <c r="A29" s="48" t="str">
        <f t="shared" ref="A29:A30" si="10">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3.3</v>
      </c>
      <c r="B29" s="49" t="s">
        <v>55</v>
      </c>
      <c r="C29" s="50" t="s">
        <v>35</v>
      </c>
      <c r="D29" s="51">
        <v>42158.0</v>
      </c>
      <c r="E29" s="52" t="str">
        <f t="shared" si="2"/>
        <v>6/03/15</v>
      </c>
      <c r="F29" s="53">
        <v>1.0</v>
      </c>
      <c r="G29" s="59">
        <v>0.0</v>
      </c>
      <c r="H29" s="55" t="str">
        <f t="shared" ref="H29:H30" si="11">NETWORKDAYS(D29,E29)</f>
        <v>1</v>
      </c>
      <c r="I29" s="55" t="str">
        <f t="shared" si="9"/>
        <v>0</v>
      </c>
      <c r="J29" s="55" t="str">
        <f t="shared" ref="J29:J30" si="12">F29-I29</f>
        <v>1</v>
      </c>
      <c r="K29" s="56"/>
      <c r="L29" s="56"/>
      <c r="M29" s="56"/>
      <c r="N29" s="56"/>
      <c r="O29" s="56"/>
      <c r="P29" s="56"/>
      <c r="Q29" s="56"/>
      <c r="R29" s="56"/>
      <c r="S29" s="56"/>
      <c r="T29" s="56"/>
      <c r="U29" s="56"/>
      <c r="V29" s="56"/>
      <c r="W29" s="56"/>
      <c r="X29" s="56"/>
      <c r="Y29" s="56"/>
      <c r="Z29" s="56"/>
      <c r="AA29" s="56"/>
      <c r="AB29" s="57"/>
      <c r="AC29" s="57"/>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row>
    <row r="30" ht="25.5" customHeight="1">
      <c r="A30" s="48" t="str">
        <f t="shared" si="10"/>
        <v>3.4</v>
      </c>
      <c r="B30" s="71" t="s">
        <v>56</v>
      </c>
      <c r="C30" s="50" t="s">
        <v>33</v>
      </c>
      <c r="D30" s="51">
        <v>42158.0</v>
      </c>
      <c r="E30" s="52" t="str">
        <f t="shared" si="2"/>
        <v>6/04/15</v>
      </c>
      <c r="F30" s="72">
        <v>2.0</v>
      </c>
      <c r="G30" s="59">
        <v>0.0</v>
      </c>
      <c r="H30" s="55" t="str">
        <f t="shared" si="11"/>
        <v>2</v>
      </c>
      <c r="I30" s="55" t="str">
        <f t="shared" si="9"/>
        <v>0</v>
      </c>
      <c r="J30" s="55" t="str">
        <f t="shared" si="12"/>
        <v>2</v>
      </c>
      <c r="K30" s="56"/>
      <c r="L30" s="56"/>
      <c r="M30" s="56"/>
      <c r="N30" s="56"/>
      <c r="O30" s="56"/>
      <c r="P30" s="56"/>
      <c r="Q30" s="56"/>
      <c r="R30" s="56"/>
      <c r="S30" s="56"/>
      <c r="T30" s="56"/>
      <c r="U30" s="56"/>
      <c r="V30" s="56"/>
      <c r="W30" s="56"/>
      <c r="X30" s="56"/>
      <c r="Y30" s="56"/>
      <c r="Z30" s="56"/>
      <c r="AA30" s="56"/>
      <c r="AB30" s="56"/>
      <c r="AC30" s="56"/>
      <c r="AD30" s="57"/>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row>
    <row r="31" ht="25.5" customHeight="1">
      <c r="A31" s="70">
        <v>3.5</v>
      </c>
      <c r="B31" s="71" t="s">
        <v>57</v>
      </c>
      <c r="C31" s="50" t="s">
        <v>31</v>
      </c>
      <c r="D31" s="51">
        <v>42158.0</v>
      </c>
      <c r="E31" s="52" t="str">
        <f t="shared" si="2"/>
        <v>6/03/15</v>
      </c>
      <c r="F31" s="72">
        <v>1.0</v>
      </c>
      <c r="G31" s="59"/>
      <c r="H31" s="73">
        <v>1.0</v>
      </c>
      <c r="I31" s="73">
        <v>0.0</v>
      </c>
      <c r="J31" s="55"/>
      <c r="K31" s="56"/>
      <c r="L31" s="56"/>
      <c r="M31" s="56"/>
      <c r="N31" s="56"/>
      <c r="O31" s="56"/>
      <c r="P31" s="56"/>
      <c r="Q31" s="56"/>
      <c r="R31" s="56"/>
      <c r="S31" s="56"/>
      <c r="T31" s="56"/>
      <c r="U31" s="56"/>
      <c r="V31" s="56"/>
      <c r="W31" s="56"/>
      <c r="X31" s="56"/>
      <c r="Y31" s="56"/>
      <c r="Z31" s="56"/>
      <c r="AA31" s="56"/>
      <c r="AB31" s="56"/>
      <c r="AC31" s="56"/>
      <c r="AD31" s="56"/>
      <c r="AE31" s="57"/>
      <c r="AF31" s="57"/>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row>
    <row r="32" ht="25.5" customHeight="1">
      <c r="A32" s="48" t="str">
        <f t="shared" ref="A32:A33" si="13">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3.6</v>
      </c>
      <c r="B32" s="49" t="s">
        <v>58</v>
      </c>
      <c r="C32" s="50" t="s">
        <v>48</v>
      </c>
      <c r="D32" s="51">
        <v>42158.0</v>
      </c>
      <c r="E32" s="52" t="str">
        <f t="shared" si="2"/>
        <v>6/04/15</v>
      </c>
      <c r="F32" s="72">
        <v>2.0</v>
      </c>
      <c r="G32" s="59">
        <v>0.0</v>
      </c>
      <c r="H32" s="55" t="str">
        <f t="shared" ref="H32:H36" si="14">NETWORKDAYS(D32,E32)</f>
        <v>2</v>
      </c>
      <c r="I32" s="55" t="str">
        <f t="shared" ref="I32:I36" si="15">ROUNDDOWN(G32*F32,0)</f>
        <v>0</v>
      </c>
      <c r="J32" s="55" t="str">
        <f t="shared" ref="J32:J36" si="16">F32-I32</f>
        <v>2</v>
      </c>
      <c r="K32" s="56"/>
      <c r="L32" s="56"/>
      <c r="M32" s="56"/>
      <c r="N32" s="56"/>
      <c r="O32" s="56"/>
      <c r="P32" s="56"/>
      <c r="Q32" s="56"/>
      <c r="R32" s="56"/>
      <c r="S32" s="56"/>
      <c r="T32" s="56"/>
      <c r="U32" s="56"/>
      <c r="V32" s="56"/>
      <c r="W32" s="56"/>
      <c r="X32" s="56"/>
      <c r="Y32" s="56"/>
      <c r="Z32" s="56"/>
      <c r="AA32" s="56"/>
      <c r="AB32" s="56"/>
      <c r="AC32" s="56"/>
      <c r="AD32" s="56"/>
      <c r="AE32" s="56"/>
      <c r="AF32" s="56"/>
      <c r="AG32" s="57"/>
      <c r="AH32" s="57"/>
      <c r="AI32" s="57"/>
      <c r="AJ32" s="57"/>
      <c r="AK32" s="57"/>
      <c r="AL32" s="57"/>
      <c r="AM32" s="57"/>
      <c r="AN32" s="57"/>
      <c r="AO32" s="57"/>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56"/>
      <c r="BS32" s="56"/>
      <c r="BT32" s="56"/>
      <c r="BU32" s="56"/>
      <c r="BV32" s="56"/>
      <c r="BW32" s="56"/>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6"/>
      <c r="DM32" s="56"/>
      <c r="DN32" s="56"/>
      <c r="DO32" s="56"/>
      <c r="DP32" s="56"/>
      <c r="DQ32" s="56"/>
      <c r="DR32" s="56"/>
      <c r="DS32" s="56"/>
    </row>
    <row r="33" ht="13.5" customHeight="1">
      <c r="A33" s="48" t="str">
        <f t="shared" si="13"/>
        <v>3.7</v>
      </c>
      <c r="B33" s="49" t="s">
        <v>59</v>
      </c>
      <c r="C33" s="50" t="s">
        <v>38</v>
      </c>
      <c r="D33" s="51">
        <v>42158.0</v>
      </c>
      <c r="E33" s="52" t="str">
        <f t="shared" si="2"/>
        <v>6/04/15</v>
      </c>
      <c r="F33" s="72">
        <v>2.0</v>
      </c>
      <c r="G33" s="59">
        <v>0.0</v>
      </c>
      <c r="H33" s="55" t="str">
        <f t="shared" si="14"/>
        <v>2</v>
      </c>
      <c r="I33" s="55" t="str">
        <f t="shared" si="15"/>
        <v>0</v>
      </c>
      <c r="J33" s="55" t="str">
        <f t="shared" si="16"/>
        <v>2</v>
      </c>
      <c r="K33" s="56"/>
      <c r="L33" s="56"/>
      <c r="M33" s="56"/>
      <c r="N33" s="56"/>
      <c r="O33" s="56"/>
      <c r="P33" s="56"/>
      <c r="Q33" s="56"/>
      <c r="R33" s="56"/>
      <c r="S33" s="56"/>
      <c r="T33" s="56"/>
      <c r="U33" s="56"/>
      <c r="V33" s="56"/>
      <c r="W33" s="56"/>
      <c r="X33" s="56"/>
      <c r="Y33" s="56"/>
      <c r="Z33" s="56"/>
      <c r="AA33" s="56"/>
      <c r="AB33" s="56"/>
      <c r="AC33" s="56"/>
      <c r="AD33" s="56"/>
      <c r="AE33" s="56"/>
      <c r="AF33" s="56"/>
      <c r="AG33" s="57"/>
      <c r="AH33" s="57"/>
      <c r="AI33" s="57"/>
      <c r="AJ33" s="57"/>
      <c r="AK33" s="57"/>
      <c r="AL33" s="57"/>
      <c r="AM33" s="57"/>
      <c r="AN33" s="57"/>
      <c r="AO33" s="57"/>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row>
    <row r="34" ht="13.5" customHeight="1">
      <c r="A34" s="61" t="str">
        <f>IF(ISERROR(VALUE(SUBSTITUTE(OFFSET(A34,-1,0,1,1),".",""))),1,IF(ISERROR(FIND("`",SUBSTITUTE(OFFSET(A34,-1,0,1,1),".","`",1))),VALUE(OFFSET(A34,-1,0,1,1))+1,VALUE(LEFT(OFFSET(A34,-1,0,1,1),FIND("`",SUBSTITUTE(OFFSET(A34,-1,0,1,1),".","`",1))-1))+1))</f>
        <v>4</v>
      </c>
      <c r="B34" s="62" t="s">
        <v>60</v>
      </c>
      <c r="C34" s="63"/>
      <c r="D34" s="64">
        <v>42172.0</v>
      </c>
      <c r="E34" s="42" t="str">
        <f t="shared" si="2"/>
        <v>6/19/15</v>
      </c>
      <c r="F34" s="74">
        <v>3.0</v>
      </c>
      <c r="G34" s="66" t="str">
        <f>SUMPRODUCT(F35:F36,G35:G36)/SUM(F35:F36)</f>
        <v>0%</v>
      </c>
      <c r="H34" s="67" t="str">
        <f t="shared" si="14"/>
        <v>3</v>
      </c>
      <c r="I34" s="67" t="str">
        <f t="shared" si="15"/>
        <v>0</v>
      </c>
      <c r="J34" s="67" t="str">
        <f t="shared" si="16"/>
        <v>3</v>
      </c>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9"/>
      <c r="AQ34" s="69"/>
      <c r="AR34" s="69"/>
      <c r="AS34" s="69"/>
      <c r="AT34" s="69"/>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row>
    <row r="35" ht="13.5" customHeight="1">
      <c r="A35" s="48" t="str">
        <f t="shared" ref="A35:A36" si="17">IF(ISERROR(VALUE(SUBSTITUTE(OFFSET(A35,-1,0,1,1),".",""))),"0.1",IF(ISERROR(FIND("`",SUBSTITUTE(OFFSET(A35,-1,0,1,1),".","`",1))),OFFSET(A35,-1,0,1,1)&amp;".1",LEFT(OFFSET(A35,-1,0,1,1),FIND("`",SUBSTITUTE(OFFSET(A35,-1,0,1,1),".","`",1)))&amp;IF(ISERROR(FIND("`",SUBSTITUTE(OFFSET(A35,-1,0,1,1),".","`",2))),VALUE(RIGHT(OFFSET(A35,-1,0,1,1),LEN(OFFSET(A35,-1,0,1,1))-FIND("`",SUBSTITUTE(OFFSET(A35,-1,0,1,1),".","`",1))))+1,VALUE(MID(OFFSET(A35,-1,0,1,1),FIND("`",SUBSTITUTE(OFFSET(A35,-1,0,1,1),".","`",1))+1,(FIND("`",SUBSTITUTE(OFFSET(A35,-1,0,1,1),".","`",2))-FIND("`",SUBSTITUTE(OFFSET(A35,-1,0,1,1),".","`",1))-1)))+1)))</f>
        <v>4.1</v>
      </c>
      <c r="B35" s="71" t="s">
        <v>61</v>
      </c>
      <c r="C35" s="50" t="s">
        <v>38</v>
      </c>
      <c r="D35" s="51">
        <v>42161.0</v>
      </c>
      <c r="E35" s="52" t="str">
        <f t="shared" si="2"/>
        <v>6/09/15</v>
      </c>
      <c r="F35" s="53">
        <v>4.0</v>
      </c>
      <c r="G35" s="59">
        <v>0.0</v>
      </c>
      <c r="H35" s="55" t="str">
        <f t="shared" si="14"/>
        <v>2</v>
      </c>
      <c r="I35" s="55" t="str">
        <f t="shared" si="15"/>
        <v>0</v>
      </c>
      <c r="J35" s="55" t="str">
        <f t="shared" si="16"/>
        <v>4</v>
      </c>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7"/>
      <c r="AQ35" s="57"/>
      <c r="AR35" s="57"/>
      <c r="AS35" s="57"/>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56"/>
      <c r="BS35" s="56"/>
      <c r="BT35" s="56"/>
      <c r="BU35" s="56"/>
      <c r="BV35" s="56"/>
      <c r="BW35" s="56"/>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row>
    <row r="36" ht="25.5" customHeight="1">
      <c r="A36" s="48" t="str">
        <f t="shared" si="17"/>
        <v>4.2</v>
      </c>
      <c r="B36" s="71" t="s">
        <v>60</v>
      </c>
      <c r="C36" s="50" t="s">
        <v>38</v>
      </c>
      <c r="D36" s="51">
        <v>42161.0</v>
      </c>
      <c r="E36" s="52" t="str">
        <f t="shared" si="2"/>
        <v>6/07/15</v>
      </c>
      <c r="F36" s="53">
        <v>2.0</v>
      </c>
      <c r="G36" s="59">
        <v>0.0</v>
      </c>
      <c r="H36" s="55" t="str">
        <f t="shared" si="14"/>
        <v>0</v>
      </c>
      <c r="I36" s="55" t="str">
        <f t="shared" si="15"/>
        <v>0</v>
      </c>
      <c r="J36" s="55" t="str">
        <f t="shared" si="16"/>
        <v>2</v>
      </c>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7"/>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row>
  </sheetData>
  <mergeCells count="21">
    <mergeCell ref="S9:Y9"/>
    <mergeCell ref="L9:R9"/>
    <mergeCell ref="BW9:CC9"/>
    <mergeCell ref="CD9:CJ9"/>
    <mergeCell ref="BB9:BH9"/>
    <mergeCell ref="CR9:CX9"/>
    <mergeCell ref="CY9:DE9"/>
    <mergeCell ref="DF9:DL9"/>
    <mergeCell ref="DM9:DS9"/>
    <mergeCell ref="BI9:BO9"/>
    <mergeCell ref="BP9:BV9"/>
    <mergeCell ref="CK9:CQ9"/>
    <mergeCell ref="AG9:AM9"/>
    <mergeCell ref="AN9:AT9"/>
    <mergeCell ref="Z9:AF9"/>
    <mergeCell ref="G1:J1"/>
    <mergeCell ref="I2:J2"/>
    <mergeCell ref="H4:J4"/>
    <mergeCell ref="C6:E6"/>
    <mergeCell ref="C7:D7"/>
    <mergeCell ref="AU9:BA9"/>
  </mergeCells>
  <conditionalFormatting sqref="L27:DS33 L17:DS25 L35:DS36 L11:DS15">
    <cfRule type="expression" dxfId="0" priority="1" stopIfTrue="1">
      <formula>L$9=$H$5</formula>
    </cfRule>
  </conditionalFormatting>
  <conditionalFormatting sqref="L27:DS33 L17:DS25 L35:DS36 L11:DS15">
    <cfRule type="expression" dxfId="1" priority="2" stopIfTrue="1">
      <formula>AND(L$9&gt;=$D11,L$9&lt;$D11+$I11)</formula>
    </cfRule>
  </conditionalFormatting>
  <conditionalFormatting sqref="L27:DS33 L17:DS25 L35:DS36 L11:DS15">
    <cfRule type="expression" dxfId="2" priority="3" stopIfTrue="1">
      <formula>AND(L$9&gt;=$D11,L$9&lt;=$D11+$F11-1)</formula>
    </cfRule>
  </conditionalFormatting>
  <conditionalFormatting sqref="L16:DS16 L26:DS26 L34:DS34 L10:DS10">
    <cfRule type="expression" dxfId="0" priority="4" stopIfTrue="1">
      <formula>L$8=$H$4</formula>
    </cfRule>
  </conditionalFormatting>
  <conditionalFormatting sqref="L16:DS16 L26:DS26 L34:DS34 L10:DS10">
    <cfRule type="expression" dxfId="3" priority="5" stopIfTrue="1">
      <formula>AND(L$8&gt;=$D10,L$8&lt;$D10+$I10)</formula>
    </cfRule>
  </conditionalFormatting>
  <conditionalFormatting sqref="L16:DS16 L26:DS26 L34:DS34 L10:DS10">
    <cfRule type="expression" dxfId="4" priority="6" stopIfTrue="1">
      <formula>AND(L$8&gt;=$D10,L$8&lt;=$D10+$F10-1)</formula>
    </cfRule>
  </conditionalFormatting>
  <hyperlinks>
    <hyperlink r:id="rId2" ref="AC1"/>
    <hyperlink r:id="rId3" ref="AC2"/>
    <hyperlink r:id="rId4" ref="AC3"/>
  </hyperlinks>
  <drawing r:id="rId5"/>
  <legacyDrawing r:id="rId6"/>
</worksheet>
</file>