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</sheets>
  <definedNames>
    <definedName name="_xlnm.Print_Area" localSheetId="0">Sheet1!$A$1:$CX$31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" l="1"/>
  <c r="E17" i="1"/>
  <c r="E10" i="1"/>
  <c r="H10" i="1" s="1"/>
  <c r="I31" i="1"/>
  <c r="J31" i="1" s="1"/>
  <c r="E31" i="1"/>
  <c r="H31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I30" i="1"/>
  <c r="J30" i="1" s="1"/>
  <c r="E30" i="1"/>
  <c r="H30" i="1" s="1"/>
  <c r="I29" i="1"/>
  <c r="J29" i="1" s="1"/>
  <c r="E29" i="1"/>
  <c r="H29" i="1" s="1"/>
  <c r="I28" i="1"/>
  <c r="J28" i="1" s="1"/>
  <c r="E28" i="1"/>
  <c r="H28" i="1" s="1"/>
  <c r="G27" i="1"/>
  <c r="I27" i="1" s="1"/>
  <c r="J27" i="1" s="1"/>
  <c r="E27" i="1"/>
  <c r="H27" i="1" s="1"/>
  <c r="I26" i="1"/>
  <c r="J26" i="1" s="1"/>
  <c r="E26" i="1"/>
  <c r="H26" i="1" s="1"/>
  <c r="I25" i="1"/>
  <c r="J25" i="1" s="1"/>
  <c r="E25" i="1"/>
  <c r="H25" i="1" s="1"/>
  <c r="I24" i="1"/>
  <c r="J24" i="1" s="1"/>
  <c r="E24" i="1"/>
  <c r="H24" i="1" s="1"/>
  <c r="I23" i="1"/>
  <c r="J23" i="1" s="1"/>
  <c r="E23" i="1"/>
  <c r="H23" i="1" s="1"/>
  <c r="G22" i="1"/>
  <c r="I22" i="1" s="1"/>
  <c r="J22" i="1" s="1"/>
  <c r="E22" i="1"/>
  <c r="H22" i="1" s="1"/>
  <c r="I21" i="1"/>
  <c r="J21" i="1" s="1"/>
  <c r="E21" i="1"/>
  <c r="H21" i="1" s="1"/>
  <c r="I20" i="1"/>
  <c r="J20" i="1" s="1"/>
  <c r="H20" i="1"/>
  <c r="I19" i="1"/>
  <c r="J19" i="1" s="1"/>
  <c r="E19" i="1"/>
  <c r="H19" i="1" s="1"/>
  <c r="I18" i="1"/>
  <c r="J18" i="1" s="1"/>
  <c r="E18" i="1"/>
  <c r="H18" i="1" s="1"/>
  <c r="G17" i="1"/>
  <c r="I17" i="1" s="1"/>
  <c r="J17" i="1" s="1"/>
  <c r="H17" i="1"/>
  <c r="I16" i="1"/>
  <c r="J16" i="1" s="1"/>
  <c r="E16" i="1"/>
  <c r="H16" i="1" s="1"/>
  <c r="I15" i="1"/>
  <c r="J15" i="1" s="1"/>
  <c r="E15" i="1"/>
  <c r="H15" i="1" s="1"/>
  <c r="I14" i="1"/>
  <c r="J14" i="1" s="1"/>
  <c r="E14" i="1"/>
  <c r="H14" i="1" s="1"/>
  <c r="I13" i="1"/>
  <c r="J13" i="1" s="1"/>
  <c r="E13" i="1"/>
  <c r="H13" i="1" s="1"/>
  <c r="I12" i="1"/>
  <c r="J12" i="1" s="1"/>
  <c r="E12" i="1"/>
  <c r="H12" i="1" s="1"/>
  <c r="I11" i="1"/>
  <c r="J11" i="1" s="1"/>
  <c r="E11" i="1"/>
  <c r="H11" i="1" s="1"/>
  <c r="G10" i="1"/>
  <c r="I10" i="1" s="1"/>
  <c r="J10" i="1" s="1"/>
  <c r="L8" i="1"/>
  <c r="M8" i="1" s="1"/>
  <c r="N8" i="1" s="1"/>
  <c r="O8" i="1" s="1"/>
  <c r="P8" i="1" s="1"/>
  <c r="Q8" i="1" s="1"/>
  <c r="R8" i="1" s="1"/>
  <c r="S8" i="1" s="1"/>
  <c r="E7" i="1"/>
  <c r="K4" i="1"/>
  <c r="L9" i="1" l="1"/>
  <c r="T8" i="1"/>
  <c r="U8" i="1" s="1"/>
  <c r="V8" i="1" s="1"/>
  <c r="W8" i="1" s="1"/>
  <c r="X8" i="1" s="1"/>
  <c r="Y8" i="1" s="1"/>
  <c r="Z8" i="1" s="1"/>
  <c r="S9" i="1"/>
  <c r="AA8" i="1" l="1"/>
  <c r="AB8" i="1" s="1"/>
  <c r="AC8" i="1" s="1"/>
  <c r="AD8" i="1" s="1"/>
  <c r="AE8" i="1" s="1"/>
  <c r="AF8" i="1" s="1"/>
  <c r="AG8" i="1" s="1"/>
  <c r="Z9" i="1"/>
  <c r="AH8" i="1" l="1"/>
  <c r="AI8" i="1" s="1"/>
  <c r="AJ8" i="1" s="1"/>
  <c r="AK8" i="1" s="1"/>
  <c r="AL8" i="1" s="1"/>
  <c r="AM8" i="1" s="1"/>
  <c r="AN8" i="1" s="1"/>
  <c r="AG9" i="1"/>
  <c r="AO8" i="1" l="1"/>
  <c r="AP8" i="1" s="1"/>
  <c r="AQ8" i="1" s="1"/>
  <c r="AR8" i="1" s="1"/>
  <c r="AS8" i="1" s="1"/>
  <c r="AT8" i="1" s="1"/>
  <c r="AU8" i="1" s="1"/>
  <c r="AN9" i="1"/>
  <c r="AV8" i="1" l="1"/>
  <c r="AW8" i="1" s="1"/>
  <c r="AX8" i="1" s="1"/>
  <c r="AY8" i="1" s="1"/>
  <c r="AZ8" i="1" s="1"/>
  <c r="BA8" i="1" s="1"/>
  <c r="BB8" i="1" s="1"/>
  <c r="BB9" i="1" s="1"/>
  <c r="AU9" i="1"/>
  <c r="BC8" i="1" l="1"/>
  <c r="BD8" i="1" s="1"/>
  <c r="BE8" i="1" s="1"/>
  <c r="BF8" i="1" s="1"/>
  <c r="BG8" i="1" s="1"/>
  <c r="BH8" i="1" s="1"/>
  <c r="BI8" i="1" s="1"/>
  <c r="BI9" i="1" s="1"/>
  <c r="BJ8" i="1" l="1"/>
  <c r="BK8" i="1" s="1"/>
  <c r="BL8" i="1" s="1"/>
  <c r="BM8" i="1" s="1"/>
  <c r="BN8" i="1" s="1"/>
  <c r="BO8" i="1" s="1"/>
  <c r="BP8" i="1" s="1"/>
  <c r="BP9" i="1" s="1"/>
  <c r="BQ8" i="1" l="1"/>
  <c r="BR8" i="1" s="1"/>
  <c r="BS8" i="1" s="1"/>
  <c r="BT8" i="1" s="1"/>
  <c r="BU8" i="1" s="1"/>
  <c r="BV8" i="1" s="1"/>
  <c r="BW8" i="1" s="1"/>
  <c r="BW9" i="1" s="1"/>
  <c r="BX8" i="1" l="1"/>
  <c r="BY8" i="1" s="1"/>
  <c r="BZ8" i="1" s="1"/>
  <c r="CA8" i="1" s="1"/>
  <c r="CB8" i="1" s="1"/>
  <c r="CC8" i="1" s="1"/>
  <c r="CD8" i="1" s="1"/>
  <c r="CD9" i="1" s="1"/>
  <c r="CE8" i="1" l="1"/>
  <c r="CF8" i="1" s="1"/>
  <c r="CG8" i="1" s="1"/>
  <c r="CH8" i="1" s="1"/>
  <c r="CI8" i="1" s="1"/>
  <c r="CJ8" i="1" s="1"/>
  <c r="CK8" i="1" s="1"/>
  <c r="CK9" i="1" s="1"/>
  <c r="CL8" i="1" l="1"/>
  <c r="CM8" i="1" s="1"/>
  <c r="CN8" i="1" s="1"/>
  <c r="CO8" i="1" s="1"/>
  <c r="CP8" i="1" s="1"/>
  <c r="CQ8" i="1" s="1"/>
  <c r="CR8" i="1" s="1"/>
  <c r="CR9" i="1" s="1"/>
  <c r="CS8" i="1" l="1"/>
  <c r="CT8" i="1" s="1"/>
  <c r="CU8" i="1" s="1"/>
  <c r="CV8" i="1" s="1"/>
  <c r="CW8" i="1" s="1"/>
  <c r="CX8" i="1" s="1"/>
  <c r="CY8" i="1" s="1"/>
  <c r="CZ8" i="1" l="1"/>
  <c r="DA8" i="1" s="1"/>
  <c r="DB8" i="1" s="1"/>
  <c r="DC8" i="1" s="1"/>
  <c r="DD8" i="1" s="1"/>
  <c r="DE8" i="1" s="1"/>
  <c r="DF8" i="1" s="1"/>
  <c r="CY9" i="1"/>
  <c r="DG8" i="1" l="1"/>
  <c r="DH8" i="1" s="1"/>
  <c r="DI8" i="1" s="1"/>
  <c r="DJ8" i="1" s="1"/>
  <c r="DK8" i="1" s="1"/>
  <c r="DL8" i="1" s="1"/>
  <c r="DM8" i="1" s="1"/>
  <c r="DF9" i="1"/>
  <c r="DM9" i="1" l="1"/>
  <c r="DN8" i="1"/>
  <c r="DO8" i="1" s="1"/>
  <c r="DP8" i="1" s="1"/>
  <c r="DQ8" i="1" s="1"/>
  <c r="DR8" i="1" s="1"/>
  <c r="DS8" i="1" s="1"/>
</calcChain>
</file>

<file path=xl/comments1.xml><?xml version="1.0" encoding="utf-8"?>
<comments xmlns="http://schemas.openxmlformats.org/spreadsheetml/2006/main">
  <authors>
    <author>Vertex42</author>
    <author>Jon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Terms of Use and Copyright:</t>
        </r>
        <r>
          <rPr>
            <sz val="8"/>
            <color indexed="81"/>
            <rFont val="Tahoma"/>
          </rPr>
          <t xml:space="preserve">
See the Terms Of Use worksheet and the license agreement on Vertex42.com for information about terms of use, copyright, warranties, and disclaimers. </t>
        </r>
        <r>
          <rPr>
            <sz val="8"/>
            <color indexed="10"/>
            <rFont val="Tahoma"/>
            <family val="2"/>
          </rPr>
          <t>Removing copyright notices is illegal.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9" authorId="1">
      <text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</rPr>
          <t xml:space="preserve"> day.</t>
        </r>
        <r>
          <rPr>
            <sz val="8"/>
            <color indexed="81"/>
            <rFont val="Tahoma"/>
          </rPr>
          <t xml:space="preserve">
</t>
        </r>
      </text>
    </comment>
    <comment ref="F9" authorId="1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</rPr>
          <t>.
When the duration is calculated, it is calculated as End Date minus the Start Date plus 1 day, so that a task starting and ending on the same day has a duration of 1 day.</t>
        </r>
      </text>
    </comment>
    <comment ref="G9" authorId="1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</rPr>
          <t xml:space="preserve">
Update the status of this task by entering the percent complete (between 0% and 100%).</t>
        </r>
      </text>
    </comment>
    <comment ref="H9" authorId="1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9" authorId="1">
      <text>
        <r>
          <rPr>
            <b/>
            <sz val="8"/>
            <color indexed="81"/>
            <rFont val="Tahoma"/>
            <family val="2"/>
          </rPr>
          <t>Calendar Days Complete</t>
        </r>
        <r>
          <rPr>
            <sz val="8"/>
            <color indexed="81"/>
            <rFont val="Tahoma"/>
          </rPr>
          <t xml:space="preserve">
This column is calculated by multiplying the Duration by the %Complete and rounding down to the nearest integer.</t>
        </r>
      </text>
    </comment>
    <comment ref="J9" authorId="1">
      <text>
        <r>
          <rPr>
            <b/>
            <sz val="8"/>
            <color indexed="81"/>
            <rFont val="Tahoma"/>
            <family val="2"/>
          </rPr>
          <t>Calendar Days Remaining</t>
        </r>
        <r>
          <rPr>
            <sz val="8"/>
            <color indexed="81"/>
            <rFont val="Tahoma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<sst xmlns="http://schemas.openxmlformats.org/spreadsheetml/2006/main" count="51" uniqueCount="50">
  <si>
    <t>Write up final report</t>
    <phoneticPr fontId="10" type="noConversion"/>
  </si>
  <si>
    <t>Prepare presentation</t>
    <phoneticPr fontId="10" type="noConversion"/>
  </si>
  <si>
    <t>Gantt Chart</t>
  </si>
  <si>
    <t>© 2008 Vertex42 LLC</t>
  </si>
  <si>
    <t>HELP</t>
  </si>
  <si>
    <t>CPSC 304 Term Project</t>
    <phoneticPr fontId="10" type="noConversion"/>
  </si>
  <si>
    <t>SuperGroup</t>
    <phoneticPr fontId="10" type="noConversion"/>
  </si>
  <si>
    <t>Today's Date:</t>
  </si>
  <si>
    <t>(vertical red line)</t>
  </si>
  <si>
    <t>Project Lead:</t>
  </si>
  <si>
    <t>John Doe</t>
  </si>
  <si>
    <t>Start Date:</t>
  </si>
  <si>
    <t>[42]</t>
  </si>
  <si>
    <t>First Day of Week (Mon=2):</t>
  </si>
  <si>
    <t>WBS</t>
  </si>
  <si>
    <t>Tasks</t>
  </si>
  <si>
    <t>Task
Lead</t>
  </si>
  <si>
    <t>Start</t>
  </si>
  <si>
    <t>End</t>
  </si>
  <si>
    <t>Duration (Days)</t>
  </si>
  <si>
    <t>% Complete</t>
  </si>
  <si>
    <t>Working Days</t>
  </si>
  <si>
    <t>Days Complete</t>
  </si>
  <si>
    <t>Days Remaining</t>
  </si>
  <si>
    <t>Proposal</t>
    <phoneticPr fontId="10" type="noConversion"/>
  </si>
  <si>
    <t>John</t>
  </si>
  <si>
    <t>Brainstorm ideas, project domains</t>
    <phoneticPr fontId="10" type="noConversion"/>
  </si>
  <si>
    <t>Define functionalities</t>
    <phoneticPr fontId="10" type="noConversion"/>
  </si>
  <si>
    <t>Types of transactions</t>
    <phoneticPr fontId="10" type="noConversion"/>
  </si>
  <si>
    <t>Reports</t>
    <phoneticPr fontId="10" type="noConversion"/>
  </si>
  <si>
    <t>Decide on Platform</t>
    <phoneticPr fontId="10" type="noConversion"/>
  </si>
  <si>
    <t>Proposal Writeup</t>
    <phoneticPr fontId="10" type="noConversion"/>
  </si>
  <si>
    <t>Data Modeling</t>
    <phoneticPr fontId="10" type="noConversion"/>
  </si>
  <si>
    <t>Jane</t>
  </si>
  <si>
    <t>Analyze data requirements</t>
    <phoneticPr fontId="10" type="noConversion"/>
  </si>
  <si>
    <t>ER Modeling</t>
    <phoneticPr fontId="10" type="noConversion"/>
  </si>
  <si>
    <t>Convert ER to Relational model</t>
    <phoneticPr fontId="10" type="noConversion"/>
  </si>
  <si>
    <t>Normalize data model</t>
    <phoneticPr fontId="10" type="noConversion"/>
  </si>
  <si>
    <t>Application Development</t>
    <phoneticPr fontId="10" type="noConversion"/>
  </si>
  <si>
    <t>Bill</t>
  </si>
  <si>
    <t>Experiment simple connection to database from programming language</t>
    <phoneticPr fontId="10" type="noConversion"/>
  </si>
  <si>
    <t>Design use cases, flow diagrams</t>
    <phoneticPr fontId="10" type="noConversion"/>
  </si>
  <si>
    <t>Design user interface</t>
    <phoneticPr fontId="10" type="noConversion"/>
  </si>
  <si>
    <t>Integrate Application</t>
    <phoneticPr fontId="10" type="noConversion"/>
  </si>
  <si>
    <t>Presentation</t>
    <phoneticPr fontId="10" type="noConversion"/>
  </si>
  <si>
    <t>Finetune application</t>
    <phoneticPr fontId="10" type="noConversion"/>
  </si>
  <si>
    <t>System Testing</t>
    <phoneticPr fontId="10" type="noConversion"/>
  </si>
  <si>
    <t>Gantt Chart Template: http://www.vertex42.com/ExcelTemplates/excel-gantt-chart.html</t>
    <phoneticPr fontId="2" type="noConversion"/>
  </si>
  <si>
    <t>Sample data models: http://www.databaseanswers.org/data_models/index.htm</t>
    <phoneticPr fontId="2" type="noConversion"/>
  </si>
  <si>
    <t>Online ER Diagramming tool: https://www.draw.io/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</si>
</sst>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\-\ mmm\ \-\ yy"/>
    <numFmt numFmtId="165" formatCode="m/dd/yy"/>
  </numFmts>
  <fonts count="23" x14ac:knownFonts="1">
    <font>
      <sz val="10"/>
      <name val="Verdana"/>
    </font>
    <font>
      <sz val="10"/>
      <name val="Verdana"/>
    </font>
    <font>
      <sz val="8"/>
      <name val="Verdana"/>
    </font>
    <font>
      <b/>
      <sz val="18"/>
      <color indexed="56"/>
      <name val="Trebuchet MS"/>
      <family val="2"/>
    </font>
    <font>
      <b/>
      <sz val="14"/>
      <color indexed="16"/>
      <name val="Trebuchet MS"/>
      <family val="2"/>
    </font>
    <font>
      <sz val="7"/>
      <name val="Arial"/>
    </font>
    <font>
      <sz val="8"/>
      <color indexed="55"/>
      <name val="Arial"/>
    </font>
    <font>
      <u/>
      <sz val="8"/>
      <color indexed="12"/>
      <name val="Arial"/>
    </font>
    <font>
      <u/>
      <sz val="10"/>
      <color indexed="12"/>
      <name val="Arial"/>
    </font>
    <font>
      <b/>
      <sz val="12"/>
      <name val="Arial"/>
      <family val="2"/>
    </font>
    <font>
      <sz val="8"/>
      <name val="Arial"/>
    </font>
    <font>
      <sz val="10"/>
      <name val="Arial"/>
    </font>
    <font>
      <sz val="6"/>
      <color indexed="9"/>
      <name val="Arial"/>
    </font>
    <font>
      <i/>
      <sz val="8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5" borderId="0" xfId="0" applyNumberFormat="1" applyFont="1" applyFill="1" applyAlignment="1" applyProtection="1">
      <alignment horizontal="right"/>
      <protection locked="0"/>
    </xf>
    <xf numFmtId="0" fontId="0" fillId="0" borderId="0" xfId="0" applyAlignment="1"/>
    <xf numFmtId="0" fontId="0" fillId="5" borderId="0" xfId="0" applyFill="1" applyBorder="1"/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0" fillId="0" borderId="0" xfId="0" applyFont="1"/>
    <xf numFmtId="0" fontId="0" fillId="0" borderId="0" xfId="0" applyFill="1" applyBorder="1"/>
    <xf numFmtId="14" fontId="10" fillId="0" borderId="0" xfId="0" applyNumberFormat="1" applyFont="1" applyAlignment="1" applyProtection="1">
      <alignment horizontal="left"/>
    </xf>
    <xf numFmtId="0" fontId="12" fillId="0" borderId="0" xfId="0" applyFont="1"/>
    <xf numFmtId="14" fontId="11" fillId="0" borderId="0" xfId="0" applyNumberFormat="1" applyFont="1" applyBorder="1" applyAlignment="1">
      <alignment horizontal="left"/>
    </xf>
    <xf numFmtId="0" fontId="13" fillId="5" borderId="0" xfId="0" applyFont="1" applyFill="1" applyAlignment="1">
      <alignment horizontal="right"/>
    </xf>
    <xf numFmtId="0" fontId="10" fillId="5" borderId="0" xfId="0" applyFont="1" applyFill="1" applyAlignment="1" applyProtection="1">
      <alignment horizontal="center"/>
      <protection locked="0"/>
    </xf>
    <xf numFmtId="14" fontId="14" fillId="0" borderId="0" xfId="0" applyNumberFormat="1" applyFont="1" applyFill="1"/>
    <xf numFmtId="14" fontId="15" fillId="0" borderId="0" xfId="0" applyNumberFormat="1" applyFont="1" applyFill="1"/>
    <xf numFmtId="0" fontId="16" fillId="0" borderId="3" xfId="0" applyFont="1" applyFill="1" applyBorder="1" applyAlignment="1"/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0" fontId="17" fillId="0" borderId="3" xfId="0" applyFont="1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/>
    </xf>
    <xf numFmtId="0" fontId="0" fillId="0" borderId="3" xfId="0" applyBorder="1" applyAlignment="1"/>
    <xf numFmtId="0" fontId="16" fillId="3" borderId="2" xfId="0" applyNumberFormat="1" applyFont="1" applyFill="1" applyBorder="1" applyAlignment="1" applyProtection="1">
      <alignment horizontal="left"/>
      <protection locked="0"/>
    </xf>
    <xf numFmtId="0" fontId="18" fillId="3" borderId="2" xfId="0" applyFont="1" applyFill="1" applyBorder="1" applyAlignment="1" applyProtection="1">
      <alignment wrapText="1"/>
      <protection locked="0"/>
    </xf>
    <xf numFmtId="0" fontId="19" fillId="3" borderId="2" xfId="0" applyFont="1" applyFill="1" applyBorder="1" applyProtection="1">
      <protection locked="0"/>
    </xf>
    <xf numFmtId="165" fontId="10" fillId="4" borderId="2" xfId="0" applyNumberFormat="1" applyFont="1" applyFill="1" applyBorder="1" applyAlignment="1" applyProtection="1">
      <alignment horizontal="right"/>
      <protection locked="0"/>
    </xf>
    <xf numFmtId="165" fontId="10" fillId="3" borderId="2" xfId="0" applyNumberFormat="1" applyFont="1" applyFill="1" applyBorder="1" applyAlignment="1" applyProtection="1">
      <alignment horizontal="right"/>
      <protection locked="0"/>
    </xf>
    <xf numFmtId="1" fontId="10" fillId="4" borderId="2" xfId="0" applyNumberFormat="1" applyFont="1" applyFill="1" applyBorder="1" applyAlignment="1" applyProtection="1">
      <alignment horizontal="center"/>
      <protection locked="0"/>
    </xf>
    <xf numFmtId="9" fontId="10" fillId="4" borderId="2" xfId="1" applyFont="1" applyFill="1" applyBorder="1" applyAlignment="1" applyProtection="1">
      <alignment horizontal="center"/>
      <protection locked="0"/>
    </xf>
    <xf numFmtId="1" fontId="10" fillId="3" borderId="2" xfId="0" applyNumberFormat="1" applyFont="1" applyFill="1" applyBorder="1" applyAlignment="1" applyProtection="1">
      <alignment horizontal="center"/>
      <protection locked="0"/>
    </xf>
    <xf numFmtId="1" fontId="10" fillId="3" borderId="2" xfId="1" applyNumberFormat="1" applyFont="1" applyFill="1" applyBorder="1" applyAlignment="1" applyProtection="1">
      <alignment horizontal="center"/>
      <protection locked="0"/>
    </xf>
    <xf numFmtId="0" fontId="10" fillId="3" borderId="2" xfId="0" applyFont="1" applyFill="1" applyBorder="1" applyProtection="1">
      <protection locked="0"/>
    </xf>
    <xf numFmtId="0" fontId="10" fillId="0" borderId="1" xfId="0" applyNumberFormat="1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wrapText="1"/>
      <protection locked="0"/>
    </xf>
    <xf numFmtId="0" fontId="19" fillId="0" borderId="1" xfId="0" applyFont="1" applyFill="1" applyBorder="1" applyProtection="1">
      <protection locked="0"/>
    </xf>
    <xf numFmtId="165" fontId="10" fillId="2" borderId="1" xfId="0" applyNumberFormat="1" applyFont="1" applyFill="1" applyBorder="1" applyAlignment="1" applyProtection="1">
      <alignment horizontal="right"/>
      <protection locked="0"/>
    </xf>
    <xf numFmtId="165" fontId="10" fillId="0" borderId="1" xfId="0" applyNumberFormat="1" applyFont="1" applyFill="1" applyBorder="1" applyAlignment="1" applyProtection="1">
      <alignment horizontal="right"/>
      <protection locked="0"/>
    </xf>
    <xf numFmtId="1" fontId="10" fillId="2" borderId="1" xfId="0" applyNumberFormat="1" applyFont="1" applyFill="1" applyBorder="1" applyAlignment="1" applyProtection="1">
      <alignment horizontal="center"/>
      <protection locked="0"/>
    </xf>
    <xf numFmtId="9" fontId="10" fillId="2" borderId="1" xfId="1" applyFont="1" applyFill="1" applyBorder="1" applyAlignment="1" applyProtection="1">
      <alignment horizontal="center"/>
      <protection locked="0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1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>
      <protection locked="0"/>
    </xf>
    <xf numFmtId="0" fontId="19" fillId="0" borderId="1" xfId="0" applyFont="1" applyFill="1" applyBorder="1" applyAlignment="1" applyProtection="1">
      <alignment horizontal="left" wrapText="1" indent="1"/>
      <protection locked="0"/>
    </xf>
    <xf numFmtId="0" fontId="16" fillId="3" borderId="1" xfId="0" applyNumberFormat="1" applyFont="1" applyFill="1" applyBorder="1" applyAlignment="1" applyProtection="1">
      <alignment horizontal="left"/>
      <protection locked="0"/>
    </xf>
    <xf numFmtId="0" fontId="18" fillId="3" borderId="1" xfId="0" applyFont="1" applyFill="1" applyBorder="1" applyAlignment="1" applyProtection="1">
      <alignment wrapText="1"/>
      <protection locked="0"/>
    </xf>
    <xf numFmtId="0" fontId="19" fillId="3" borderId="1" xfId="0" applyFont="1" applyFill="1" applyBorder="1" applyProtection="1">
      <protection locked="0"/>
    </xf>
    <xf numFmtId="165" fontId="10" fillId="4" borderId="1" xfId="0" applyNumberFormat="1" applyFont="1" applyFill="1" applyBorder="1" applyAlignment="1" applyProtection="1">
      <alignment horizontal="right"/>
      <protection locked="0"/>
    </xf>
    <xf numFmtId="1" fontId="10" fillId="4" borderId="1" xfId="0" applyNumberFormat="1" applyFont="1" applyFill="1" applyBorder="1" applyAlignment="1" applyProtection="1">
      <alignment horizontal="center"/>
      <protection locked="0"/>
    </xf>
    <xf numFmtId="9" fontId="10" fillId="4" borderId="1" xfId="1" applyFont="1" applyFill="1" applyBorder="1" applyAlignment="1" applyProtection="1">
      <alignment horizontal="center"/>
      <protection locked="0"/>
    </xf>
    <xf numFmtId="1" fontId="10" fillId="3" borderId="1" xfId="0" applyNumberFormat="1" applyFont="1" applyFill="1" applyBorder="1" applyAlignment="1" applyProtection="1">
      <alignment horizontal="center"/>
      <protection locked="0"/>
    </xf>
    <xf numFmtId="1" fontId="10" fillId="3" borderId="1" xfId="1" applyNumberFormat="1" applyFont="1" applyFill="1" applyBorder="1" applyAlignment="1" applyProtection="1">
      <alignment horizontal="center"/>
      <protection locked="0"/>
    </xf>
    <xf numFmtId="0" fontId="10" fillId="3" borderId="1" xfId="0" applyFont="1" applyFill="1" applyBorder="1" applyProtection="1">
      <protection locked="0"/>
    </xf>
    <xf numFmtId="0" fontId="8" fillId="0" borderId="0" xfId="2" applyFont="1" applyAlignment="1" applyProtection="1"/>
    <xf numFmtId="164" fontId="10" fillId="0" borderId="4" xfId="0" applyNumberFormat="1" applyFont="1" applyBorder="1" applyAlignment="1">
      <alignment horizontal="center" vertical="center" textRotation="90"/>
    </xf>
    <xf numFmtId="164" fontId="0" fillId="0" borderId="3" xfId="0" applyNumberFormat="1" applyBorder="1" applyAlignment="1">
      <alignment horizontal="center" vertical="center" textRotation="90"/>
    </xf>
    <xf numFmtId="164" fontId="0" fillId="0" borderId="5" xfId="0" applyNumberFormat="1" applyBorder="1" applyAlignment="1">
      <alignment horizontal="center" vertical="center" textRotation="90"/>
    </xf>
    <xf numFmtId="0" fontId="5" fillId="3" borderId="0" xfId="0" applyFont="1" applyFill="1" applyAlignment="1">
      <alignment horizontal="right"/>
    </xf>
    <xf numFmtId="0" fontId="7" fillId="5" borderId="0" xfId="2" applyFont="1" applyFill="1" applyAlignment="1" applyProtection="1">
      <alignment horizontal="right"/>
    </xf>
    <xf numFmtId="14" fontId="11" fillId="0" borderId="3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left"/>
      <protection locked="0"/>
    </xf>
    <xf numFmtId="14" fontId="11" fillId="0" borderId="6" xfId="0" applyNumberFormat="1" applyFont="1" applyBorder="1" applyAlignment="1" applyProtection="1">
      <alignment horizontal="left"/>
      <protection locked="0"/>
    </xf>
    <xf numFmtId="0" fontId="8" fillId="0" borderId="0" xfId="2" applyAlignment="1" applyProtection="1"/>
  </cellXfs>
  <cellStyles count="3">
    <cellStyle name="Hyperlink" xfId="2" builtinId="8"/>
    <cellStyle name="Normal" xfId="0" builtinId="0"/>
    <cellStyle name="Percent" xfId="1" builtinId="5"/>
  </cellStyles>
  <dxfs count="6"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0</xdr:row>
      <xdr:rowOff>12700</xdr:rowOff>
    </xdr:from>
    <xdr:to>
      <xdr:col>22</xdr:col>
      <xdr:colOff>53340</xdr:colOff>
      <xdr:row>0</xdr:row>
      <xdr:rowOff>152400</xdr:rowOff>
    </xdr:to>
    <xdr:pic>
      <xdr:nvPicPr>
        <xdr:cNvPr id="2" name="Picture 11" descr="vertex42_logo_40px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11600" y="12700"/>
          <a:ext cx="812800" cy="139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tabaseanswers.org/data_models/index.htm" TargetMode="External"/><Relationship Id="rId2" Type="http://schemas.openxmlformats.org/officeDocument/2006/relationships/hyperlink" Target="https://www.draw.io/" TargetMode="External"/><Relationship Id="rId1" Type="http://schemas.openxmlformats.org/officeDocument/2006/relationships/hyperlink" Target="http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S31"/>
  <sheetViews>
    <sheetView tabSelected="1" zoomScale="125" workbookViewId="0">
      <selection activeCell="AC2" sqref="AC2"/>
    </sheetView>
  </sheetViews>
  <sheetFormatPr defaultColWidth="11" defaultRowHeight="12.75" x14ac:dyDescent="0.2"/>
  <cols>
    <col min="1" max="1" width="5.375" customWidth="1"/>
    <col min="3" max="5" width="5.875" customWidth="1"/>
    <col min="6" max="10" width="4" customWidth="1"/>
    <col min="11" max="11" width="1.875" customWidth="1"/>
    <col min="12" max="102" width="0.875" customWidth="1"/>
  </cols>
  <sheetData>
    <row r="1" spans="1:123" ht="23.25" x14ac:dyDescent="0.2">
      <c r="A1" s="1" t="s">
        <v>2</v>
      </c>
      <c r="B1" s="2"/>
      <c r="C1" s="2"/>
      <c r="D1" s="2"/>
      <c r="E1" s="2"/>
      <c r="F1" s="2"/>
      <c r="G1" s="59" t="s">
        <v>3</v>
      </c>
      <c r="H1" s="59"/>
      <c r="I1" s="59"/>
      <c r="J1" s="59"/>
      <c r="K1" s="3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5" t="s">
        <v>47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123" x14ac:dyDescent="0.2">
      <c r="A2" s="5"/>
      <c r="B2" s="5"/>
      <c r="C2" s="5"/>
      <c r="D2" s="5"/>
      <c r="E2" s="5"/>
      <c r="F2" s="5"/>
      <c r="G2" s="5"/>
      <c r="H2" s="5"/>
      <c r="I2" s="60" t="s">
        <v>4</v>
      </c>
      <c r="J2" s="60"/>
      <c r="AC2" s="64" t="s">
        <v>49</v>
      </c>
    </row>
    <row r="3" spans="1:123" ht="15.75" x14ac:dyDescent="0.25">
      <c r="A3" s="6" t="s">
        <v>5</v>
      </c>
      <c r="AC3" s="55" t="s">
        <v>48</v>
      </c>
    </row>
    <row r="4" spans="1:123" x14ac:dyDescent="0.2">
      <c r="A4" s="7" t="s">
        <v>6</v>
      </c>
      <c r="G4" s="8" t="s">
        <v>7</v>
      </c>
      <c r="H4" s="61">
        <v>39216</v>
      </c>
      <c r="I4" s="61"/>
      <c r="J4" s="61"/>
      <c r="K4" s="9" t="str">
        <f>TEXT(H4,"dddd")</f>
        <v>Sunday</v>
      </c>
    </row>
    <row r="5" spans="1:123" x14ac:dyDescent="0.2">
      <c r="A5" s="10"/>
      <c r="H5" s="11" t="s">
        <v>8</v>
      </c>
    </row>
    <row r="6" spans="1:123" x14ac:dyDescent="0.2">
      <c r="A6" s="10"/>
      <c r="B6" s="8" t="s">
        <v>9</v>
      </c>
      <c r="C6" s="62" t="s">
        <v>10</v>
      </c>
      <c r="D6" s="62"/>
      <c r="E6" s="62"/>
      <c r="F6" s="4"/>
      <c r="G6" s="4"/>
    </row>
    <row r="7" spans="1:123" x14ac:dyDescent="0.2">
      <c r="A7" s="10"/>
      <c r="B7" s="8" t="s">
        <v>11</v>
      </c>
      <c r="C7" s="63">
        <v>39217</v>
      </c>
      <c r="D7" s="63"/>
      <c r="E7" s="9" t="str">
        <f>TEXT(C7,"dddd")</f>
        <v>Monday</v>
      </c>
      <c r="F7" s="4"/>
      <c r="G7" s="4"/>
    </row>
    <row r="8" spans="1:123" x14ac:dyDescent="0.2">
      <c r="A8" s="12" t="s">
        <v>12</v>
      </c>
      <c r="F8" s="13"/>
      <c r="G8" s="4"/>
      <c r="H8" s="4"/>
      <c r="I8" s="4"/>
      <c r="J8" s="14" t="s">
        <v>13</v>
      </c>
      <c r="K8" s="15">
        <v>2</v>
      </c>
      <c r="L8" s="16">
        <f>(C7-WEEKDAY(C7,1)+K8)+7*K1</f>
        <v>39217</v>
      </c>
      <c r="M8" s="17">
        <f t="shared" ref="M8:BX8" si="0">L8+1</f>
        <v>39218</v>
      </c>
      <c r="N8" s="17">
        <f t="shared" si="0"/>
        <v>39219</v>
      </c>
      <c r="O8" s="17">
        <f t="shared" si="0"/>
        <v>39220</v>
      </c>
      <c r="P8" s="17">
        <f t="shared" si="0"/>
        <v>39221</v>
      </c>
      <c r="Q8" s="17">
        <f t="shared" si="0"/>
        <v>39222</v>
      </c>
      <c r="R8" s="17">
        <f t="shared" si="0"/>
        <v>39223</v>
      </c>
      <c r="S8" s="17">
        <f t="shared" si="0"/>
        <v>39224</v>
      </c>
      <c r="T8" s="17">
        <f t="shared" si="0"/>
        <v>39225</v>
      </c>
      <c r="U8" s="17">
        <f t="shared" si="0"/>
        <v>39226</v>
      </c>
      <c r="V8" s="17">
        <f t="shared" si="0"/>
        <v>39227</v>
      </c>
      <c r="W8" s="17">
        <f t="shared" si="0"/>
        <v>39228</v>
      </c>
      <c r="X8" s="17">
        <f t="shared" si="0"/>
        <v>39229</v>
      </c>
      <c r="Y8" s="17">
        <f t="shared" si="0"/>
        <v>39230</v>
      </c>
      <c r="Z8" s="17">
        <f t="shared" si="0"/>
        <v>39231</v>
      </c>
      <c r="AA8" s="17">
        <f t="shared" si="0"/>
        <v>39232</v>
      </c>
      <c r="AB8" s="17">
        <f t="shared" si="0"/>
        <v>39233</v>
      </c>
      <c r="AC8" s="17">
        <f t="shared" si="0"/>
        <v>39234</v>
      </c>
      <c r="AD8" s="17">
        <f t="shared" si="0"/>
        <v>39235</v>
      </c>
      <c r="AE8" s="17">
        <f t="shared" si="0"/>
        <v>39236</v>
      </c>
      <c r="AF8" s="17">
        <f t="shared" si="0"/>
        <v>39237</v>
      </c>
      <c r="AG8" s="17">
        <f t="shared" si="0"/>
        <v>39238</v>
      </c>
      <c r="AH8" s="17">
        <f t="shared" si="0"/>
        <v>39239</v>
      </c>
      <c r="AI8" s="17">
        <f t="shared" si="0"/>
        <v>39240</v>
      </c>
      <c r="AJ8" s="17">
        <f t="shared" si="0"/>
        <v>39241</v>
      </c>
      <c r="AK8" s="17">
        <f t="shared" si="0"/>
        <v>39242</v>
      </c>
      <c r="AL8" s="17">
        <f t="shared" si="0"/>
        <v>39243</v>
      </c>
      <c r="AM8" s="17">
        <f t="shared" si="0"/>
        <v>39244</v>
      </c>
      <c r="AN8" s="17">
        <f t="shared" si="0"/>
        <v>39245</v>
      </c>
      <c r="AO8" s="17">
        <f t="shared" si="0"/>
        <v>39246</v>
      </c>
      <c r="AP8" s="17">
        <f t="shared" si="0"/>
        <v>39247</v>
      </c>
      <c r="AQ8" s="17">
        <f t="shared" si="0"/>
        <v>39248</v>
      </c>
      <c r="AR8" s="17">
        <f t="shared" si="0"/>
        <v>39249</v>
      </c>
      <c r="AS8" s="17">
        <f t="shared" si="0"/>
        <v>39250</v>
      </c>
      <c r="AT8" s="17">
        <f t="shared" si="0"/>
        <v>39251</v>
      </c>
      <c r="AU8" s="17">
        <f t="shared" si="0"/>
        <v>39252</v>
      </c>
      <c r="AV8" s="17">
        <f t="shared" si="0"/>
        <v>39253</v>
      </c>
      <c r="AW8" s="17">
        <f t="shared" si="0"/>
        <v>39254</v>
      </c>
      <c r="AX8" s="17">
        <f t="shared" si="0"/>
        <v>39255</v>
      </c>
      <c r="AY8" s="17">
        <f t="shared" si="0"/>
        <v>39256</v>
      </c>
      <c r="AZ8" s="17">
        <f t="shared" si="0"/>
        <v>39257</v>
      </c>
      <c r="BA8" s="17">
        <f t="shared" si="0"/>
        <v>39258</v>
      </c>
      <c r="BB8" s="17">
        <f t="shared" si="0"/>
        <v>39259</v>
      </c>
      <c r="BC8" s="17">
        <f t="shared" si="0"/>
        <v>39260</v>
      </c>
      <c r="BD8" s="17">
        <f t="shared" si="0"/>
        <v>39261</v>
      </c>
      <c r="BE8" s="17">
        <f t="shared" si="0"/>
        <v>39262</v>
      </c>
      <c r="BF8" s="17">
        <f t="shared" si="0"/>
        <v>39263</v>
      </c>
      <c r="BG8" s="17">
        <f t="shared" si="0"/>
        <v>39264</v>
      </c>
      <c r="BH8" s="17">
        <f t="shared" si="0"/>
        <v>39265</v>
      </c>
      <c r="BI8" s="17">
        <f t="shared" si="0"/>
        <v>39266</v>
      </c>
      <c r="BJ8" s="17">
        <f t="shared" si="0"/>
        <v>39267</v>
      </c>
      <c r="BK8" s="17">
        <f t="shared" si="0"/>
        <v>39268</v>
      </c>
      <c r="BL8" s="17">
        <f t="shared" si="0"/>
        <v>39269</v>
      </c>
      <c r="BM8" s="17">
        <f t="shared" si="0"/>
        <v>39270</v>
      </c>
      <c r="BN8" s="17">
        <f t="shared" si="0"/>
        <v>39271</v>
      </c>
      <c r="BO8" s="17">
        <f t="shared" si="0"/>
        <v>39272</v>
      </c>
      <c r="BP8" s="17">
        <f t="shared" si="0"/>
        <v>39273</v>
      </c>
      <c r="BQ8" s="17">
        <f t="shared" si="0"/>
        <v>39274</v>
      </c>
      <c r="BR8" s="17">
        <f t="shared" si="0"/>
        <v>39275</v>
      </c>
      <c r="BS8" s="17">
        <f t="shared" si="0"/>
        <v>39276</v>
      </c>
      <c r="BT8" s="17">
        <f t="shared" si="0"/>
        <v>39277</v>
      </c>
      <c r="BU8" s="17">
        <f t="shared" si="0"/>
        <v>39278</v>
      </c>
      <c r="BV8" s="17">
        <f t="shared" si="0"/>
        <v>39279</v>
      </c>
      <c r="BW8" s="17">
        <f t="shared" si="0"/>
        <v>39280</v>
      </c>
      <c r="BX8" s="17">
        <f t="shared" si="0"/>
        <v>39281</v>
      </c>
      <c r="BY8" s="17">
        <f t="shared" ref="BY8:DS8" si="1">BX8+1</f>
        <v>39282</v>
      </c>
      <c r="BZ8" s="17">
        <f t="shared" si="1"/>
        <v>39283</v>
      </c>
      <c r="CA8" s="17">
        <f t="shared" si="1"/>
        <v>39284</v>
      </c>
      <c r="CB8" s="17">
        <f t="shared" si="1"/>
        <v>39285</v>
      </c>
      <c r="CC8" s="17">
        <f t="shared" si="1"/>
        <v>39286</v>
      </c>
      <c r="CD8" s="17">
        <f t="shared" si="1"/>
        <v>39287</v>
      </c>
      <c r="CE8" s="17">
        <f t="shared" si="1"/>
        <v>39288</v>
      </c>
      <c r="CF8" s="17">
        <f t="shared" si="1"/>
        <v>39289</v>
      </c>
      <c r="CG8" s="17">
        <f t="shared" si="1"/>
        <v>39290</v>
      </c>
      <c r="CH8" s="17">
        <f t="shared" si="1"/>
        <v>39291</v>
      </c>
      <c r="CI8" s="17">
        <f t="shared" si="1"/>
        <v>39292</v>
      </c>
      <c r="CJ8" s="17">
        <f t="shared" si="1"/>
        <v>39293</v>
      </c>
      <c r="CK8" s="17">
        <f t="shared" si="1"/>
        <v>39294</v>
      </c>
      <c r="CL8" s="17">
        <f t="shared" si="1"/>
        <v>39295</v>
      </c>
      <c r="CM8" s="17">
        <f t="shared" si="1"/>
        <v>39296</v>
      </c>
      <c r="CN8" s="17">
        <f t="shared" si="1"/>
        <v>39297</v>
      </c>
      <c r="CO8" s="17">
        <f t="shared" si="1"/>
        <v>39298</v>
      </c>
      <c r="CP8" s="17">
        <f t="shared" si="1"/>
        <v>39299</v>
      </c>
      <c r="CQ8" s="17">
        <f t="shared" si="1"/>
        <v>39300</v>
      </c>
      <c r="CR8" s="17">
        <f t="shared" si="1"/>
        <v>39301</v>
      </c>
      <c r="CS8" s="17">
        <f t="shared" si="1"/>
        <v>39302</v>
      </c>
      <c r="CT8" s="17">
        <f t="shared" si="1"/>
        <v>39303</v>
      </c>
      <c r="CU8" s="17">
        <f t="shared" si="1"/>
        <v>39304</v>
      </c>
      <c r="CV8" s="17">
        <f t="shared" si="1"/>
        <v>39305</v>
      </c>
      <c r="CW8" s="17">
        <f t="shared" si="1"/>
        <v>39306</v>
      </c>
      <c r="CX8" s="17">
        <f t="shared" si="1"/>
        <v>39307</v>
      </c>
      <c r="CY8" s="17">
        <f t="shared" si="1"/>
        <v>39308</v>
      </c>
      <c r="CZ8" s="17">
        <f t="shared" si="1"/>
        <v>39309</v>
      </c>
      <c r="DA8" s="17">
        <f t="shared" si="1"/>
        <v>39310</v>
      </c>
      <c r="DB8" s="17">
        <f t="shared" si="1"/>
        <v>39311</v>
      </c>
      <c r="DC8" s="17">
        <f t="shared" si="1"/>
        <v>39312</v>
      </c>
      <c r="DD8" s="17">
        <f t="shared" si="1"/>
        <v>39313</v>
      </c>
      <c r="DE8" s="17">
        <f t="shared" si="1"/>
        <v>39314</v>
      </c>
      <c r="DF8" s="17">
        <f t="shared" si="1"/>
        <v>39315</v>
      </c>
      <c r="DG8" s="17">
        <f t="shared" si="1"/>
        <v>39316</v>
      </c>
      <c r="DH8" s="17">
        <f t="shared" si="1"/>
        <v>39317</v>
      </c>
      <c r="DI8" s="17">
        <f t="shared" si="1"/>
        <v>39318</v>
      </c>
      <c r="DJ8" s="17">
        <f t="shared" si="1"/>
        <v>39319</v>
      </c>
      <c r="DK8" s="17">
        <f t="shared" si="1"/>
        <v>39320</v>
      </c>
      <c r="DL8" s="17">
        <f t="shared" si="1"/>
        <v>39321</v>
      </c>
      <c r="DM8" s="17">
        <f t="shared" si="1"/>
        <v>39322</v>
      </c>
      <c r="DN8" s="17">
        <f t="shared" si="1"/>
        <v>39323</v>
      </c>
      <c r="DO8" s="17">
        <f t="shared" si="1"/>
        <v>39324</v>
      </c>
      <c r="DP8" s="17">
        <f t="shared" si="1"/>
        <v>39325</v>
      </c>
      <c r="DQ8" s="17">
        <f t="shared" si="1"/>
        <v>39326</v>
      </c>
      <c r="DR8" s="17">
        <f t="shared" si="1"/>
        <v>39327</v>
      </c>
      <c r="DS8" s="17">
        <f t="shared" si="1"/>
        <v>39328</v>
      </c>
    </row>
    <row r="9" spans="1:123" ht="84" x14ac:dyDescent="0.2">
      <c r="A9" s="18" t="s">
        <v>14</v>
      </c>
      <c r="B9" s="19" t="s">
        <v>15</v>
      </c>
      <c r="C9" s="20" t="s">
        <v>16</v>
      </c>
      <c r="D9" s="21" t="s">
        <v>17</v>
      </c>
      <c r="E9" s="21" t="s">
        <v>18</v>
      </c>
      <c r="F9" s="22" t="s">
        <v>19</v>
      </c>
      <c r="G9" s="23" t="s">
        <v>20</v>
      </c>
      <c r="H9" s="22" t="s">
        <v>21</v>
      </c>
      <c r="I9" s="23" t="s">
        <v>22</v>
      </c>
      <c r="J9" s="23" t="s">
        <v>23</v>
      </c>
      <c r="K9" s="24"/>
      <c r="L9" s="56">
        <f>L8</f>
        <v>39217</v>
      </c>
      <c r="M9" s="57"/>
      <c r="N9" s="57"/>
      <c r="O9" s="57"/>
      <c r="P9" s="57"/>
      <c r="Q9" s="57"/>
      <c r="R9" s="58"/>
      <c r="S9" s="56">
        <f>S8</f>
        <v>39224</v>
      </c>
      <c r="T9" s="57"/>
      <c r="U9" s="57"/>
      <c r="V9" s="57"/>
      <c r="W9" s="57"/>
      <c r="X9" s="57"/>
      <c r="Y9" s="58"/>
      <c r="Z9" s="56">
        <f>Z8</f>
        <v>39231</v>
      </c>
      <c r="AA9" s="57"/>
      <c r="AB9" s="57"/>
      <c r="AC9" s="57"/>
      <c r="AD9" s="57"/>
      <c r="AE9" s="57"/>
      <c r="AF9" s="58"/>
      <c r="AG9" s="56">
        <f>AG8</f>
        <v>39238</v>
      </c>
      <c r="AH9" s="57"/>
      <c r="AI9" s="57"/>
      <c r="AJ9" s="57"/>
      <c r="AK9" s="57"/>
      <c r="AL9" s="57"/>
      <c r="AM9" s="58"/>
      <c r="AN9" s="56">
        <f>AN8</f>
        <v>39245</v>
      </c>
      <c r="AO9" s="57"/>
      <c r="AP9" s="57"/>
      <c r="AQ9" s="57"/>
      <c r="AR9" s="57"/>
      <c r="AS9" s="57"/>
      <c r="AT9" s="58"/>
      <c r="AU9" s="56">
        <f>AU8</f>
        <v>39252</v>
      </c>
      <c r="AV9" s="57"/>
      <c r="AW9" s="57"/>
      <c r="AX9" s="57"/>
      <c r="AY9" s="57"/>
      <c r="AZ9" s="57"/>
      <c r="BA9" s="58"/>
      <c r="BB9" s="56">
        <f>BB8</f>
        <v>39259</v>
      </c>
      <c r="BC9" s="57"/>
      <c r="BD9" s="57"/>
      <c r="BE9" s="57"/>
      <c r="BF9" s="57"/>
      <c r="BG9" s="57"/>
      <c r="BH9" s="58"/>
      <c r="BI9" s="56">
        <f>BI8</f>
        <v>39266</v>
      </c>
      <c r="BJ9" s="57"/>
      <c r="BK9" s="57"/>
      <c r="BL9" s="57"/>
      <c r="BM9" s="57"/>
      <c r="BN9" s="57"/>
      <c r="BO9" s="58"/>
      <c r="BP9" s="56">
        <f>BP8</f>
        <v>39273</v>
      </c>
      <c r="BQ9" s="57"/>
      <c r="BR9" s="57"/>
      <c r="BS9" s="57"/>
      <c r="BT9" s="57"/>
      <c r="BU9" s="57"/>
      <c r="BV9" s="58"/>
      <c r="BW9" s="56">
        <f>BW8</f>
        <v>39280</v>
      </c>
      <c r="BX9" s="57"/>
      <c r="BY9" s="57"/>
      <c r="BZ9" s="57"/>
      <c r="CA9" s="57"/>
      <c r="CB9" s="57"/>
      <c r="CC9" s="58"/>
      <c r="CD9" s="56">
        <f>CD8</f>
        <v>39287</v>
      </c>
      <c r="CE9" s="57"/>
      <c r="CF9" s="57"/>
      <c r="CG9" s="57"/>
      <c r="CH9" s="57"/>
      <c r="CI9" s="57"/>
      <c r="CJ9" s="58"/>
      <c r="CK9" s="56">
        <f>CK8</f>
        <v>39294</v>
      </c>
      <c r="CL9" s="57"/>
      <c r="CM9" s="57"/>
      <c r="CN9" s="57"/>
      <c r="CO9" s="57"/>
      <c r="CP9" s="57"/>
      <c r="CQ9" s="58"/>
      <c r="CR9" s="56">
        <f>CR8</f>
        <v>39301</v>
      </c>
      <c r="CS9" s="57"/>
      <c r="CT9" s="57"/>
      <c r="CU9" s="57"/>
      <c r="CV9" s="57"/>
      <c r="CW9" s="57"/>
      <c r="CX9" s="58"/>
      <c r="CY9" s="56">
        <f>CY8</f>
        <v>39308</v>
      </c>
      <c r="CZ9" s="57"/>
      <c r="DA9" s="57"/>
      <c r="DB9" s="57"/>
      <c r="DC9" s="57"/>
      <c r="DD9" s="57"/>
      <c r="DE9" s="58"/>
      <c r="DF9" s="56">
        <f>DF8</f>
        <v>39315</v>
      </c>
      <c r="DG9" s="57"/>
      <c r="DH9" s="57"/>
      <c r="DI9" s="57"/>
      <c r="DJ9" s="57"/>
      <c r="DK9" s="57"/>
      <c r="DL9" s="58"/>
      <c r="DM9" s="56">
        <f>DM8</f>
        <v>39322</v>
      </c>
      <c r="DN9" s="57"/>
      <c r="DO9" s="57"/>
      <c r="DP9" s="57"/>
      <c r="DQ9" s="57"/>
      <c r="DR9" s="57"/>
      <c r="DS9" s="58"/>
    </row>
    <row r="10" spans="1:123" ht="13.5" x14ac:dyDescent="0.25">
      <c r="A10" s="25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26" t="s">
        <v>24</v>
      </c>
      <c r="C10" s="27" t="s">
        <v>25</v>
      </c>
      <c r="D10" s="28">
        <v>39217</v>
      </c>
      <c r="E10" s="29">
        <f t="shared" ref="E10:E31" si="2">D10+F10-1</f>
        <v>39218</v>
      </c>
      <c r="F10" s="30">
        <v>2</v>
      </c>
      <c r="G10" s="31">
        <f>SUMPRODUCT(F11:F16,G11:G16)/SUM(F11:F16)</f>
        <v>0</v>
      </c>
      <c r="H10" s="32">
        <f t="shared" ref="H10:H31" si="3">NETWORKDAYS(D10,E10)</f>
        <v>2</v>
      </c>
      <c r="I10" s="33">
        <f t="shared" ref="I10:I26" si="4">ROUNDDOWN(G10*F10,0)</f>
        <v>0</v>
      </c>
      <c r="J10" s="32">
        <f t="shared" ref="J10:J26" si="5">F10-I10</f>
        <v>2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</row>
    <row r="11" spans="1:123" ht="25.5" x14ac:dyDescent="0.25">
      <c r="A11" s="35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36" t="s">
        <v>26</v>
      </c>
      <c r="C11" s="37"/>
      <c r="D11" s="38">
        <v>39217</v>
      </c>
      <c r="E11" s="39">
        <f t="shared" si="2"/>
        <v>39217</v>
      </c>
      <c r="F11" s="40">
        <v>1</v>
      </c>
      <c r="G11" s="41">
        <v>0</v>
      </c>
      <c r="H11" s="42">
        <f t="shared" si="3"/>
        <v>1</v>
      </c>
      <c r="I11" s="43">
        <f t="shared" si="4"/>
        <v>0</v>
      </c>
      <c r="J11" s="42">
        <f t="shared" si="5"/>
        <v>1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</row>
    <row r="12" spans="1:123" ht="25.5" x14ac:dyDescent="0.25">
      <c r="A12" s="35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36" t="s">
        <v>27</v>
      </c>
      <c r="C12" s="37"/>
      <c r="D12" s="38">
        <v>39217</v>
      </c>
      <c r="E12" s="39">
        <f t="shared" si="2"/>
        <v>39217</v>
      </c>
      <c r="F12" s="40">
        <v>1</v>
      </c>
      <c r="G12" s="41">
        <v>0</v>
      </c>
      <c r="H12" s="42">
        <f t="shared" si="3"/>
        <v>1</v>
      </c>
      <c r="I12" s="43">
        <f t="shared" si="4"/>
        <v>0</v>
      </c>
      <c r="J12" s="42">
        <f t="shared" si="5"/>
        <v>1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</row>
    <row r="13" spans="1:123" ht="25.5" x14ac:dyDescent="0.25">
      <c r="A13" s="35" t="str">
        <f ca="1">IF(ISERROR(VALUE(SUBSTITUTE(OFFSET(A13,-1,0,1,1),".",""))),"0.0.1",IF(ISERROR(FIND("`",SUBSTITUTE(OFFSET(A13,-1,0,1,1),".","`",2))),OFFSET(A13,-1,0,1,1)&amp;".1",LEFT(OFFSET(A13,-1,0,1,1),FIND("`",SUBSTITUTE(OFFSET(A13,-1,0,1,1),".","`",2)))&amp;IF(ISERROR(FIND("`",SUBSTITUTE(OFFSET(A13,-1,0,1,1),".","`",3))),VALUE(RIGHT(OFFSET(A13,-1,0,1,1),LEN(OFFSET(A13,-1,0,1,1))-FIND("`",SUBSTITUTE(OFFSET(A13,-1,0,1,1),".","`",2))))+1,VALUE(MID(OFFSET(A13,-1,0,1,1),FIND("`",SUBSTITUTE(OFFSET(A13,-1,0,1,1),".","`",2))+1,(FIND("`",SUBSTITUTE(OFFSET(A13,-1,0,1,1),".","`",3))-FIND("`",SUBSTITUTE(OFFSET(A13,-1,0,1,1),".","`",2))-1)))+1)))</f>
        <v>1.2.1</v>
      </c>
      <c r="B13" s="45" t="s">
        <v>28</v>
      </c>
      <c r="C13" s="37"/>
      <c r="D13" s="38">
        <v>39217</v>
      </c>
      <c r="E13" s="39">
        <f t="shared" si="2"/>
        <v>39217</v>
      </c>
      <c r="F13" s="40">
        <v>1</v>
      </c>
      <c r="G13" s="41">
        <v>0</v>
      </c>
      <c r="H13" s="42">
        <f t="shared" si="3"/>
        <v>1</v>
      </c>
      <c r="I13" s="43">
        <f>ROUNDDOWN(G13*F13,0)</f>
        <v>0</v>
      </c>
      <c r="J13" s="42">
        <f>F13-I13</f>
        <v>1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</row>
    <row r="14" spans="1:123" ht="13.5" x14ac:dyDescent="0.25">
      <c r="A14" s="35" t="str">
        <f ca="1">IF(ISERROR(VALUE(SUBSTITUTE(OFFSET(A14,-1,0,1,1),".",""))),"0.0.1",IF(ISERROR(FIND("`",SUBSTITUTE(OFFSET(A14,-1,0,1,1),".","`",2))),OFFSET(A14,-1,0,1,1)&amp;".1",LEFT(OFFSET(A14,-1,0,1,1),FIND("`",SUBSTITUTE(OFFSET(A14,-1,0,1,1),".","`",2)))&amp;IF(ISERROR(FIND("`",SUBSTITUTE(OFFSET(A14,-1,0,1,1),".","`",3))),VALUE(RIGHT(OFFSET(A14,-1,0,1,1),LEN(OFFSET(A14,-1,0,1,1))-FIND("`",SUBSTITUTE(OFFSET(A14,-1,0,1,1),".","`",2))))+1,VALUE(MID(OFFSET(A14,-1,0,1,1),FIND("`",SUBSTITUTE(OFFSET(A14,-1,0,1,1),".","`",2))+1,(FIND("`",SUBSTITUTE(OFFSET(A14,-1,0,1,1),".","`",3))-FIND("`",SUBSTITUTE(OFFSET(A14,-1,0,1,1),".","`",2))-1)))+1)))</f>
        <v>1.2.2</v>
      </c>
      <c r="B14" s="45" t="s">
        <v>29</v>
      </c>
      <c r="C14" s="37"/>
      <c r="D14" s="38">
        <v>39217</v>
      </c>
      <c r="E14" s="39">
        <f t="shared" si="2"/>
        <v>39217</v>
      </c>
      <c r="F14" s="40">
        <v>1</v>
      </c>
      <c r="G14" s="41">
        <v>0</v>
      </c>
      <c r="H14" s="42">
        <f t="shared" si="3"/>
        <v>1</v>
      </c>
      <c r="I14" s="43">
        <f>ROUNDDOWN(G14*F14,0)</f>
        <v>0</v>
      </c>
      <c r="J14" s="42">
        <f>F14-I14</f>
        <v>1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</row>
    <row r="15" spans="1:123" ht="13.5" x14ac:dyDescent="0.25">
      <c r="A15" s="35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6" t="s">
        <v>30</v>
      </c>
      <c r="C15" s="37"/>
      <c r="D15" s="38">
        <v>39217</v>
      </c>
      <c r="E15" s="39">
        <f t="shared" si="2"/>
        <v>39217</v>
      </c>
      <c r="F15" s="40">
        <v>1</v>
      </c>
      <c r="G15" s="41">
        <v>0</v>
      </c>
      <c r="H15" s="42">
        <f t="shared" si="3"/>
        <v>1</v>
      </c>
      <c r="I15" s="43">
        <f t="shared" si="4"/>
        <v>0</v>
      </c>
      <c r="J15" s="42">
        <f t="shared" si="5"/>
        <v>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</row>
    <row r="16" spans="1:123" ht="13.5" x14ac:dyDescent="0.25">
      <c r="A16" s="35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1.4</v>
      </c>
      <c r="B16" s="36" t="s">
        <v>31</v>
      </c>
      <c r="C16" s="37"/>
      <c r="D16" s="38">
        <v>39217</v>
      </c>
      <c r="E16" s="39">
        <f t="shared" si="2"/>
        <v>39218</v>
      </c>
      <c r="F16" s="40">
        <v>2</v>
      </c>
      <c r="G16" s="41">
        <v>0</v>
      </c>
      <c r="H16" s="42">
        <f t="shared" si="3"/>
        <v>2</v>
      </c>
      <c r="I16" s="43">
        <f t="shared" si="4"/>
        <v>0</v>
      </c>
      <c r="J16" s="42">
        <f t="shared" si="5"/>
        <v>2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</row>
    <row r="17" spans="1:123" ht="13.5" x14ac:dyDescent="0.25">
      <c r="A17" s="46">
        <f ca="1">IF(ISERROR(VALUE(SUBSTITUTE(OFFSET(A17,-1,0,1,1),".",""))),1,IF(ISERROR(FIND("`",SUBSTITUTE(OFFSET(A17,-1,0,1,1),".","`",1))),VALUE(OFFSET(A17,-1,0,1,1))+1,VALUE(LEFT(OFFSET(A17,-1,0,1,1),FIND("`",SUBSTITUTE(OFFSET(A17,-1,0,1,1),".","`",1))-1))+1))</f>
        <v>2</v>
      </c>
      <c r="B17" s="47" t="s">
        <v>32</v>
      </c>
      <c r="C17" s="48" t="s">
        <v>33</v>
      </c>
      <c r="D17" s="49">
        <v>39219</v>
      </c>
      <c r="E17" s="39">
        <f>D17+F17-1</f>
        <v>39225</v>
      </c>
      <c r="F17" s="50">
        <v>7</v>
      </c>
      <c r="G17" s="51">
        <f>SUMPRODUCT(F18:F21,G18:G21)/SUM(F18:F21)</f>
        <v>0</v>
      </c>
      <c r="H17" s="52">
        <f t="shared" si="3"/>
        <v>5</v>
      </c>
      <c r="I17" s="53">
        <f t="shared" si="4"/>
        <v>0</v>
      </c>
      <c r="J17" s="52">
        <f t="shared" si="5"/>
        <v>7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</row>
    <row r="18" spans="1:123" ht="25.5" x14ac:dyDescent="0.25">
      <c r="A18" s="35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2.1</v>
      </c>
      <c r="B18" s="36" t="s">
        <v>34</v>
      </c>
      <c r="C18" s="37"/>
      <c r="D18" s="38">
        <v>39219</v>
      </c>
      <c r="E18" s="39">
        <f t="shared" si="2"/>
        <v>39220</v>
      </c>
      <c r="F18" s="40">
        <v>2</v>
      </c>
      <c r="G18" s="41">
        <v>0</v>
      </c>
      <c r="H18" s="42">
        <f t="shared" si="3"/>
        <v>2</v>
      </c>
      <c r="I18" s="43">
        <f t="shared" si="4"/>
        <v>0</v>
      </c>
      <c r="J18" s="42">
        <f t="shared" si="5"/>
        <v>2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</row>
    <row r="19" spans="1:123" ht="13.5" x14ac:dyDescent="0.25">
      <c r="A19" s="35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2.2</v>
      </c>
      <c r="B19" s="36" t="s">
        <v>35</v>
      </c>
      <c r="C19" s="37"/>
      <c r="D19" s="38">
        <v>39219</v>
      </c>
      <c r="E19" s="39">
        <f t="shared" si="2"/>
        <v>39220</v>
      </c>
      <c r="F19" s="40">
        <v>2</v>
      </c>
      <c r="G19" s="41">
        <v>0</v>
      </c>
      <c r="H19" s="42">
        <f t="shared" si="3"/>
        <v>2</v>
      </c>
      <c r="I19" s="43">
        <f t="shared" si="4"/>
        <v>0</v>
      </c>
      <c r="J19" s="42">
        <f t="shared" si="5"/>
        <v>2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</row>
    <row r="20" spans="1:123" ht="25.5" x14ac:dyDescent="0.25">
      <c r="A20" s="35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2.3</v>
      </c>
      <c r="B20" s="36" t="s">
        <v>36</v>
      </c>
      <c r="C20" s="37"/>
      <c r="D20" s="38">
        <v>39221</v>
      </c>
      <c r="E20" s="39">
        <f>D20+F20-1</f>
        <v>39221</v>
      </c>
      <c r="F20" s="40">
        <v>1</v>
      </c>
      <c r="G20" s="41">
        <v>0</v>
      </c>
      <c r="H20" s="42">
        <f t="shared" si="3"/>
        <v>1</v>
      </c>
      <c r="I20" s="43">
        <f t="shared" si="4"/>
        <v>0</v>
      </c>
      <c r="J20" s="42">
        <f t="shared" si="5"/>
        <v>1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</row>
    <row r="21" spans="1:123" ht="25.5" x14ac:dyDescent="0.25">
      <c r="A21" s="35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2.4</v>
      </c>
      <c r="B21" s="36" t="s">
        <v>37</v>
      </c>
      <c r="C21" s="37"/>
      <c r="D21" s="38">
        <v>39224</v>
      </c>
      <c r="E21" s="39">
        <f t="shared" si="2"/>
        <v>39225</v>
      </c>
      <c r="F21" s="40">
        <v>2</v>
      </c>
      <c r="G21" s="41">
        <v>0</v>
      </c>
      <c r="H21" s="42">
        <f t="shared" si="3"/>
        <v>2</v>
      </c>
      <c r="I21" s="43">
        <f t="shared" si="4"/>
        <v>0</v>
      </c>
      <c r="J21" s="42">
        <f t="shared" si="5"/>
        <v>2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</row>
    <row r="22" spans="1:123" ht="25.5" x14ac:dyDescent="0.25">
      <c r="A22" s="46">
        <f ca="1">IF(ISERROR(VALUE(SUBSTITUTE(OFFSET(A22,-1,0,1,1),".",""))),1,IF(ISERROR(FIND("`",SUBSTITUTE(OFFSET(A22,-1,0,1,1),".","`",1))),VALUE(OFFSET(A22,-1,0,1,1))+1,VALUE(LEFT(OFFSET(A22,-1,0,1,1),FIND("`",SUBSTITUTE(OFFSET(A22,-1,0,1,1),".","`",1))-1))+1))</f>
        <v>3</v>
      </c>
      <c r="B22" s="47" t="s">
        <v>38</v>
      </c>
      <c r="C22" s="48" t="s">
        <v>39</v>
      </c>
      <c r="D22" s="49">
        <v>39226</v>
      </c>
      <c r="E22" s="39">
        <f t="shared" si="2"/>
        <v>39237</v>
      </c>
      <c r="F22" s="50">
        <v>12</v>
      </c>
      <c r="G22" s="51">
        <f>SUMPRODUCT(F23:F26,G23:G26)/SUM(F23:F26)</f>
        <v>0</v>
      </c>
      <c r="H22" s="52">
        <f t="shared" si="3"/>
        <v>8</v>
      </c>
      <c r="I22" s="53">
        <f t="shared" si="4"/>
        <v>0</v>
      </c>
      <c r="J22" s="52">
        <f t="shared" si="5"/>
        <v>12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</row>
    <row r="23" spans="1:123" ht="63.75" x14ac:dyDescent="0.25">
      <c r="A23" s="35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36" t="s">
        <v>40</v>
      </c>
      <c r="C23" s="37"/>
      <c r="D23" s="38">
        <v>39226</v>
      </c>
      <c r="E23" s="39">
        <f t="shared" si="2"/>
        <v>39226</v>
      </c>
      <c r="F23" s="40">
        <v>1</v>
      </c>
      <c r="G23" s="41">
        <v>0</v>
      </c>
      <c r="H23" s="42">
        <f t="shared" si="3"/>
        <v>1</v>
      </c>
      <c r="I23" s="43">
        <f t="shared" si="4"/>
        <v>0</v>
      </c>
      <c r="J23" s="42">
        <f t="shared" si="5"/>
        <v>1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</row>
    <row r="24" spans="1:123" ht="25.5" x14ac:dyDescent="0.25">
      <c r="A24" s="35" t="str">
        <f ca="1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3.2</v>
      </c>
      <c r="B24" s="36" t="s">
        <v>41</v>
      </c>
      <c r="C24" s="37"/>
      <c r="D24" s="38">
        <v>39226</v>
      </c>
      <c r="E24" s="39">
        <f t="shared" si="2"/>
        <v>39228</v>
      </c>
      <c r="F24" s="40">
        <v>3</v>
      </c>
      <c r="G24" s="41">
        <v>0</v>
      </c>
      <c r="H24" s="42">
        <f t="shared" si="3"/>
        <v>3</v>
      </c>
      <c r="I24" s="43">
        <f t="shared" si="4"/>
        <v>0</v>
      </c>
      <c r="J24" s="42">
        <f t="shared" si="5"/>
        <v>3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</row>
    <row r="25" spans="1:123" ht="25.5" x14ac:dyDescent="0.25">
      <c r="A25" s="35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3.3</v>
      </c>
      <c r="B25" s="36" t="s">
        <v>42</v>
      </c>
      <c r="C25" s="37"/>
      <c r="D25" s="38">
        <v>39226</v>
      </c>
      <c r="E25" s="39">
        <f t="shared" si="2"/>
        <v>39228</v>
      </c>
      <c r="F25" s="40">
        <v>3</v>
      </c>
      <c r="G25" s="41">
        <v>0</v>
      </c>
      <c r="H25" s="42">
        <f t="shared" si="3"/>
        <v>3</v>
      </c>
      <c r="I25" s="43">
        <f t="shared" si="4"/>
        <v>0</v>
      </c>
      <c r="J25" s="42">
        <f t="shared" si="5"/>
        <v>3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</row>
    <row r="26" spans="1:123" ht="13.5" x14ac:dyDescent="0.25">
      <c r="A26" s="35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3.4</v>
      </c>
      <c r="B26" s="36" t="s">
        <v>43</v>
      </c>
      <c r="C26" s="37"/>
      <c r="D26" s="38">
        <v>39226</v>
      </c>
      <c r="E26" s="39">
        <f t="shared" si="2"/>
        <v>39229</v>
      </c>
      <c r="F26" s="40">
        <v>4</v>
      </c>
      <c r="G26" s="41">
        <v>0</v>
      </c>
      <c r="H26" s="42">
        <f t="shared" si="3"/>
        <v>3</v>
      </c>
      <c r="I26" s="43">
        <f t="shared" si="4"/>
        <v>0</v>
      </c>
      <c r="J26" s="42">
        <f t="shared" si="5"/>
        <v>4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</row>
    <row r="27" spans="1:123" ht="13.5" x14ac:dyDescent="0.25">
      <c r="A27" s="46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4</v>
      </c>
      <c r="B27" s="47" t="s">
        <v>44</v>
      </c>
      <c r="C27" s="48" t="s">
        <v>39</v>
      </c>
      <c r="D27" s="49">
        <v>39238</v>
      </c>
      <c r="E27" s="29">
        <f t="shared" si="2"/>
        <v>39244</v>
      </c>
      <c r="F27" s="50">
        <v>7</v>
      </c>
      <c r="G27" s="51">
        <f>SUMPRODUCT(F28:F31,G28:G31)/SUM(F28:F31)</f>
        <v>0</v>
      </c>
      <c r="H27" s="52">
        <f t="shared" si="3"/>
        <v>5</v>
      </c>
      <c r="I27" s="53">
        <f>ROUNDDOWN(G27*F27,0)</f>
        <v>0</v>
      </c>
      <c r="J27" s="52">
        <f>F27-I27</f>
        <v>7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</row>
    <row r="28" spans="1:123" ht="13.5" x14ac:dyDescent="0.25">
      <c r="A28" s="35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4.1</v>
      </c>
      <c r="B28" s="36" t="s">
        <v>45</v>
      </c>
      <c r="C28" s="37"/>
      <c r="D28" s="38">
        <v>39238</v>
      </c>
      <c r="E28" s="39">
        <f t="shared" si="2"/>
        <v>39241</v>
      </c>
      <c r="F28" s="40">
        <v>4</v>
      </c>
      <c r="G28" s="41">
        <v>0</v>
      </c>
      <c r="H28" s="42">
        <f t="shared" si="3"/>
        <v>4</v>
      </c>
      <c r="I28" s="43">
        <f>ROUNDDOWN(G28*F28,0)</f>
        <v>0</v>
      </c>
      <c r="J28" s="42">
        <f>F28-I28</f>
        <v>4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</row>
    <row r="29" spans="1:123" ht="13.5" x14ac:dyDescent="0.25">
      <c r="A29" s="35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4.2</v>
      </c>
      <c r="B29" s="36" t="s">
        <v>46</v>
      </c>
      <c r="C29" s="37"/>
      <c r="D29" s="38">
        <v>39238</v>
      </c>
      <c r="E29" s="39">
        <f t="shared" si="2"/>
        <v>39242</v>
      </c>
      <c r="F29" s="40">
        <v>5</v>
      </c>
      <c r="G29" s="41">
        <v>0</v>
      </c>
      <c r="H29" s="42">
        <f t="shared" si="3"/>
        <v>5</v>
      </c>
      <c r="I29" s="43">
        <f>ROUNDDOWN(G29*F29,0)</f>
        <v>0</v>
      </c>
      <c r="J29" s="42">
        <f>F29-I29</f>
        <v>5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</row>
    <row r="30" spans="1:123" ht="13.5" x14ac:dyDescent="0.25">
      <c r="A30" s="35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4.3</v>
      </c>
      <c r="B30" s="36" t="s">
        <v>0</v>
      </c>
      <c r="C30" s="37"/>
      <c r="D30" s="38">
        <v>39238</v>
      </c>
      <c r="E30" s="39">
        <f t="shared" si="2"/>
        <v>39242</v>
      </c>
      <c r="F30" s="40">
        <v>5</v>
      </c>
      <c r="G30" s="41">
        <v>0</v>
      </c>
      <c r="H30" s="42">
        <f t="shared" si="3"/>
        <v>5</v>
      </c>
      <c r="I30" s="43">
        <f>ROUNDDOWN(G30*F30,0)</f>
        <v>0</v>
      </c>
      <c r="J30" s="42">
        <f>F30-I30</f>
        <v>5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</row>
    <row r="31" spans="1:123" ht="25.5" x14ac:dyDescent="0.25">
      <c r="A31" s="35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4.4</v>
      </c>
      <c r="B31" s="36" t="s">
        <v>1</v>
      </c>
      <c r="C31" s="37"/>
      <c r="D31" s="38">
        <v>39243</v>
      </c>
      <c r="E31" s="39">
        <f t="shared" si="2"/>
        <v>39244</v>
      </c>
      <c r="F31" s="40">
        <v>2</v>
      </c>
      <c r="G31" s="41">
        <v>0</v>
      </c>
      <c r="H31" s="42">
        <f t="shared" si="3"/>
        <v>0</v>
      </c>
      <c r="I31" s="43">
        <f>ROUNDDOWN(G31*F31,0)</f>
        <v>0</v>
      </c>
      <c r="J31" s="42">
        <f>F31-I31</f>
        <v>2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</row>
  </sheetData>
  <mergeCells count="21">
    <mergeCell ref="BB9:BH9"/>
    <mergeCell ref="G1:J1"/>
    <mergeCell ref="I2:J2"/>
    <mergeCell ref="H4:J4"/>
    <mergeCell ref="C6:E6"/>
    <mergeCell ref="C7:D7"/>
    <mergeCell ref="L9:R9"/>
    <mergeCell ref="S9:Y9"/>
    <mergeCell ref="Z9:AF9"/>
    <mergeCell ref="AG9:AM9"/>
    <mergeCell ref="AN9:AT9"/>
    <mergeCell ref="AU9:BA9"/>
    <mergeCell ref="CY9:DE9"/>
    <mergeCell ref="DF9:DL9"/>
    <mergeCell ref="DM9:DS9"/>
    <mergeCell ref="BI9:BO9"/>
    <mergeCell ref="BP9:BV9"/>
    <mergeCell ref="BW9:CC9"/>
    <mergeCell ref="CD9:CJ9"/>
    <mergeCell ref="CK9:CQ9"/>
    <mergeCell ref="CR9:CX9"/>
  </mergeCells>
  <phoneticPr fontId="2" type="noConversion"/>
  <conditionalFormatting sqref="L23:DS26 L18:DS21 L28:DS31 L11:DS16">
    <cfRule type="expression" dxfId="5" priority="0" stopIfTrue="1">
      <formula>L$8=$H$4</formula>
    </cfRule>
    <cfRule type="expression" dxfId="4" priority="0" stopIfTrue="1">
      <formula>AND(L$8&gt;=$D11,L$8&lt;$D11+$I11)</formula>
    </cfRule>
    <cfRule type="expression" dxfId="3" priority="0" stopIfTrue="1">
      <formula>AND(L$8&gt;=$D11,L$8&lt;=$D11+$F11-1)</formula>
    </cfRule>
  </conditionalFormatting>
  <conditionalFormatting sqref="L17:DS17 L22:DS22 L27:DS27 L10:DS10">
    <cfRule type="expression" dxfId="2" priority="1" stopIfTrue="1">
      <formula>L$8=$H$4</formula>
    </cfRule>
    <cfRule type="expression" dxfId="1" priority="1" stopIfTrue="1">
      <formula>AND(L$8&gt;=$D10,L$8&lt;$D10+$I10)</formula>
    </cfRule>
    <cfRule type="expression" dxfId="0" priority="1" stopIfTrue="1">
      <formula>AND(L$8&gt;=$D10,L$8&lt;=$D10+$F10-1)</formula>
    </cfRule>
  </conditionalFormatting>
  <hyperlinks>
    <hyperlink ref="I2:J2" location="helpRow" display="HELP"/>
    <hyperlink ref="AC1" r:id="rId1"/>
    <hyperlink ref="AC2" r:id="rId2"/>
    <hyperlink ref="AC3" r:id="rId3"/>
  </hyperlinks>
  <pageMargins left="0.5" right="0.5" top="0.5" bottom="0.5" header="0.5" footer="0.5"/>
  <pageSetup scale="76" orientation="landscape" horizontalDpi="4294967292" verticalDpi="4294967292"/>
  <drawing r:id="rId4"/>
  <legacyDrawing r:id="rId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BCIT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Yu</dc:creator>
  <cp:lastModifiedBy>Rachel Pottinger</cp:lastModifiedBy>
  <cp:lastPrinted>2010-01-21T04:44:52Z</cp:lastPrinted>
  <dcterms:created xsi:type="dcterms:W3CDTF">2010-01-21T04:26:47Z</dcterms:created>
  <dcterms:modified xsi:type="dcterms:W3CDTF">2013-10-25T18:37:12Z</dcterms:modified>
</cp:coreProperties>
</file>