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Gui\Estudo\"/>
    </mc:Choice>
  </mc:AlternateContent>
  <xr:revisionPtr revIDLastSave="0" documentId="13_ncr:1_{6DE68534-36B1-46EB-8058-98102472CA7D}" xr6:coauthVersionLast="47" xr6:coauthVersionMax="47" xr10:uidLastSave="{00000000-0000-0000-0000-000000000000}"/>
  <bookViews>
    <workbookView xWindow="28680" yWindow="-120" windowWidth="24240" windowHeight="13020" tabRatio="274" xr2:uid="{5685CFF0-3B93-4EFC-BAB6-0C7043B4C668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D41" i="1" s="1"/>
  <c r="C36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40" i="1" l="1"/>
  <c r="D36" i="1"/>
  <c r="D39" i="1"/>
  <c r="D38" i="1"/>
  <c r="D37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<sst xmlns="http://schemas.openxmlformats.org/spreadsheetml/2006/main" count="71" uniqueCount="34">
  <si>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</si>
  <si>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</si>
  <si>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</si>
  <si>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</si>
  <si>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</si>
  <si>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</si>
  <si>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</si>
  <si>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</si>
  <si>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</si>
  <si>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</si>
  <si>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</si>
  <si>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</si>
  <si>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</si>
  <si>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</si>
  <si>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</si>
  <si>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</si>
  <si>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Agressivo</t>
  </si>
  <si>
    <t>Moderado</t>
  </si>
  <si>
    <t>VALOR A SER INVEESTIDO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</si>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</sst>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0" xfId="0" applyFont="1" applyBorder="1" applyAlignment="1">
      <alignment horizontal="center" vertical="center"/>
    </xf>
    <xf numFmtId="164" fontId="2" fillId="0" borderId="10" xfId="2" applyNumberFormat="1" applyFont="1" applyBorder="1" applyAlignment="1">
      <alignment horizontal="center" vertical="center"/>
    </xf>
    <xf numFmtId="8" fontId="2" fillId="3" borderId="10" xfId="0" applyNumberFormat="1" applyFont="1" applyFill="1" applyBorder="1" applyAlignment="1">
      <alignment horizontal="center" vertical="center"/>
    </xf>
    <xf numFmtId="8" fontId="2" fillId="3" borderId="11" xfId="0" applyNumberFormat="1" applyFont="1" applyFill="1" applyBorder="1" applyAlignment="1">
      <alignment horizontal="center" vertical="center"/>
    </xf>
    <xf numFmtId="0" fontId="3" fillId="0" borderId="0" xfId="0" applyFont="1"/>
    <xf numFmtId="0" fontId="5" fillId="2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10" fontId="0" fillId="0" borderId="18" xfId="0" applyNumberForma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8" fontId="0" fillId="3" borderId="6" xfId="0" applyNumberFormat="1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3" borderId="7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8" fontId="0" fillId="3" borderId="20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21" xfId="0" applyNumberFormat="1" applyFill="1" applyBorder="1" applyAlignment="1">
      <alignment horizontal="center"/>
    </xf>
    <xf numFmtId="8" fontId="0" fillId="3" borderId="19" xfId="0" applyNumberFormat="1" applyFill="1" applyBorder="1" applyAlignment="1">
      <alignment horizontal="center"/>
    </xf>
    <xf numFmtId="0" fontId="7" fillId="4" borderId="2" xfId="0" applyFont="1" applyFill="1" applyBorder="1" applyAlignment="1">
      <alignment vertical="center"/>
    </xf>
    <xf numFmtId="165" fontId="0" fillId="0" borderId="18" xfId="1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 vertical="center"/>
    </xf>
    <xf numFmtId="0" fontId="6" fillId="3" borderId="23" xfId="0" applyFont="1" applyFill="1" applyBorder="1" applyAlignment="1">
      <alignment horizontal="left" indent="2"/>
    </xf>
    <xf numFmtId="0" fontId="6" fillId="3" borderId="9" xfId="0" applyFont="1" applyFill="1" applyBorder="1" applyAlignment="1">
      <alignment horizontal="left" indent="2"/>
    </xf>
    <xf numFmtId="0" fontId="6" fillId="3" borderId="22" xfId="0" applyFont="1" applyFill="1" applyBorder="1" applyAlignment="1">
      <alignment horizontal="left" indent="2"/>
    </xf>
    <xf numFmtId="0" fontId="0" fillId="6" borderId="0" xfId="0" applyFill="1"/>
    <xf numFmtId="0" fontId="0" fillId="5" borderId="0" xfId="0" applyFill="1"/>
    <xf numFmtId="165" fontId="0" fillId="5" borderId="0" xfId="0" applyNumberFormat="1" applyFill="1"/>
    <xf numFmtId="9" fontId="0" fillId="0" borderId="0" xfId="2" applyFont="1"/>
    <xf numFmtId="165" fontId="0" fillId="0" borderId="0" xfId="0" applyNumberFormat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165" fontId="2" fillId="7" borderId="0" xfId="0" applyNumberFormat="1" applyFont="1" applyFill="1"/>
    <xf numFmtId="0" fontId="0" fillId="0" borderId="14" xfId="0" applyBorder="1"/>
    <xf numFmtId="0" fontId="0" fillId="0" borderId="14" xfId="0" applyBorder="1" applyAlignment="1">
      <alignment horizontal="center"/>
    </xf>
    <xf numFmtId="9" fontId="0" fillId="0" borderId="14" xfId="2" applyFont="1" applyBorder="1"/>
    <xf numFmtId="9" fontId="0" fillId="0" borderId="0" xfId="2" applyFont="1" applyAlignment="1">
      <alignment horizontal="center"/>
    </xf>
    <xf numFmtId="9" fontId="0" fillId="0" borderId="14" xfId="2" applyFont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9" fontId="0" fillId="6" borderId="0" xfId="2" applyFont="1" applyFill="1"/>
    <xf numFmtId="0" fontId="0" fillId="0" borderId="27" xfId="0" applyBorder="1" applyAlignment="1">
      <alignment horizontal="center"/>
    </xf>
    <xf numFmtId="165" fontId="0" fillId="0" borderId="27" xfId="0" applyNumberFormat="1" applyBorder="1"/>
    <xf numFmtId="165" fontId="0" fillId="0" borderId="17" xfId="0" applyNumberFormat="1" applyBorder="1"/>
    <xf numFmtId="9" fontId="0" fillId="0" borderId="27" xfId="2" applyFont="1" applyBorder="1"/>
    <xf numFmtId="9" fontId="0" fillId="0" borderId="17" xfId="2" applyFont="1" applyBorder="1"/>
    <xf numFmtId="0" fontId="0" fillId="0" borderId="17" xfId="0" applyBorder="1" applyAlignment="1">
      <alignment horizontal="center"/>
    </xf>
    <xf numFmtId="0" fontId="6" fillId="5" borderId="16" xfId="0" applyFont="1" applyFill="1" applyBorder="1" applyAlignment="1">
      <alignment horizontal="left" indent="2"/>
    </xf>
    <xf numFmtId="0" fontId="6" fillId="5" borderId="7" xfId="0" applyFont="1" applyFill="1" applyBorder="1" applyAlignment="1">
      <alignment horizontal="left" indent="2"/>
    </xf>
    <xf numFmtId="0" fontId="6" fillId="5" borderId="3" xfId="0" applyFont="1" applyFill="1" applyBorder="1" applyAlignment="1">
      <alignment horizontal="left" indent="2"/>
    </xf>
    <xf numFmtId="0" fontId="6" fillId="5" borderId="20" xfId="0" applyFont="1" applyFill="1" applyBorder="1" applyAlignment="1">
      <alignment horizontal="left" indent="2"/>
    </xf>
    <xf numFmtId="0" fontId="6" fillId="5" borderId="24" xfId="0" applyFont="1" applyFill="1" applyBorder="1" applyAlignment="1">
      <alignment horizontal="left" indent="2"/>
    </xf>
    <xf numFmtId="0" fontId="6" fillId="5" borderId="21" xfId="0" applyFont="1" applyFill="1" applyBorder="1" applyAlignment="1">
      <alignment horizontal="left" indent="2"/>
    </xf>
    <xf numFmtId="0" fontId="5" fillId="2" borderId="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left" vertical="center"/>
    </xf>
    <xf numFmtId="0" fontId="7" fillId="4" borderId="2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indent="2"/>
    </xf>
    <xf numFmtId="0" fontId="6" fillId="0" borderId="7" xfId="0" applyFont="1" applyBorder="1" applyAlignment="1">
      <alignment horizontal="left" indent="2"/>
    </xf>
    <xf numFmtId="0" fontId="8" fillId="3" borderId="13" xfId="0" applyFont="1" applyFill="1" applyBorder="1" applyAlignment="1">
      <alignment horizontal="left" indent="2"/>
    </xf>
    <xf numFmtId="0" fontId="8" fillId="3" borderId="8" xfId="0" applyFont="1" applyFill="1" applyBorder="1" applyAlignment="1">
      <alignment horizontal="left" indent="2"/>
    </xf>
    <xf numFmtId="0" fontId="8" fillId="3" borderId="24" xfId="0" applyFont="1" applyFill="1" applyBorder="1" applyAlignment="1">
      <alignment horizontal="left" indent="2"/>
    </xf>
    <xf numFmtId="0" fontId="8" fillId="3" borderId="21" xfId="0" applyFont="1" applyFill="1" applyBorder="1" applyAlignment="1">
      <alignment horizontal="left" indent="2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2DB-96BC-44E2DBD2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53340</xdr:rowOff>
    </xdr:from>
    <xdr:to>
      <xdr:col>4</xdr:col>
      <xdr:colOff>495300</xdr:colOff>
      <xdr:row>8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6EB311A-41ED-98E0-5690-4D07327FDFBE}"/>
            </a:ext>
          </a:extLst>
        </xdr:cNvPr>
        <xdr:cNvSpPr/>
      </xdr:nvSpPr>
      <xdr:spPr>
        <a:xfrm>
          <a:off x="57149" y="53340"/>
          <a:ext cx="5876926" cy="15087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165734</xdr:colOff>
      <xdr:row>2</xdr:row>
      <xdr:rowOff>95250</xdr:rowOff>
    </xdr:from>
    <xdr:to>
      <xdr:col>4</xdr:col>
      <xdr:colOff>398145</xdr:colOff>
      <xdr:row>6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6C138FD-7458-DB13-8333-CE2E12D75BC2}"/>
            </a:ext>
          </a:extLst>
        </xdr:cNvPr>
        <xdr:cNvSpPr txBox="1"/>
      </xdr:nvSpPr>
      <xdr:spPr>
        <a:xfrm>
          <a:off x="165734" y="457200"/>
          <a:ext cx="5671186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DIO INVEST</a:t>
          </a:r>
        </a:p>
      </xdr:txBody>
    </xdr:sp>
    <xdr:clientData/>
  </xdr:twoCellAnchor>
  <xdr:twoCellAnchor>
    <xdr:from>
      <xdr:col>1</xdr:col>
      <xdr:colOff>158115</xdr:colOff>
      <xdr:row>44</xdr:row>
      <xdr:rowOff>16192</xdr:rowOff>
    </xdr:from>
    <xdr:to>
      <xdr:col>3</xdr:col>
      <xdr:colOff>767715</xdr:colOff>
      <xdr:row>59</xdr:row>
      <xdr:rowOff>40957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2CFE32-4BE9-3AA3-5B38-0E7452F0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54D9-0205-4AF1-A1FD-E25C5F6CB8E1}">
  <dimension ref="A10:I64"/>
  <sheetViews>
    <sheetView showGridLines="0" tabSelected="1" topLeftCell="A23" workbookViewId="0">
      <selection activeCell="C32" sqref="C32"/>
    </sheetView>
  </sheetViews>
  <sheetFormatPr defaultColWidth="0" defaultRowHeight="14.4" x14ac:dyDescent="0.3"/>
  <cols>
    <col min="1" max="1" width="8.88671875" customWidth="1"/>
    <col min="2" max="2" width="39.44140625" bestFit="1" customWidth="1"/>
    <col min="3" max="3" width="18.33203125" bestFit="1" customWidth="1"/>
    <col min="4" max="4" width="14" customWidth="1"/>
    <col min="5" max="5" width="8" customWidth="1"/>
    <col min="6" max="6" width="2.88671875" customWidth="1"/>
    <col min="7" max="9" width="10.44140625" hidden="1" customWidth="1"/>
    <col min="10" max="11" width="8.88671875" hidden="1" customWidth="1"/>
    <col min="12" max="16384" width="8.88671875" hidden="1"/>
  </cols>
  <sheetData>
    <row r="10" spans="2:4" ht="15" thickBot="1" x14ac:dyDescent="0.35"/>
    <row r="11" spans="2:4" ht="28.8" x14ac:dyDescent="0.3">
      <c r="B11" s="54" t="s">
        <v>15</v>
      </c>
      <c r="C11" s="55"/>
      <c r="D11" s="19"/>
    </row>
    <row r="12" spans="2:4" ht="15.6" x14ac:dyDescent="0.3">
      <c r="B12" s="46" t="s">
        <v>14</v>
      </c>
      <c r="C12" s="47"/>
      <c r="D12" s="20">
        <v>2000</v>
      </c>
    </row>
    <row r="13" spans="2:4" ht="15.6" x14ac:dyDescent="0.3">
      <c r="B13" s="48" t="s">
        <v>13</v>
      </c>
      <c r="C13" s="49"/>
      <c r="D13" s="9">
        <v>6.0000000000000001E-3</v>
      </c>
    </row>
    <row r="14" spans="2:4" ht="16.2" thickBot="1" x14ac:dyDescent="0.35">
      <c r="B14" s="50" t="s">
        <v>33</v>
      </c>
      <c r="C14" s="51"/>
      <c r="D14" s="10">
        <f>D12*30%</f>
        <v>600</v>
      </c>
    </row>
    <row r="15" spans="2:4" ht="15" thickBot="1" x14ac:dyDescent="0.35"/>
    <row r="16" spans="2:4" ht="36.6" customHeight="1" x14ac:dyDescent="0.3">
      <c r="B16" s="52" t="s">
        <v>0</v>
      </c>
      <c r="C16" s="53"/>
      <c r="D16" s="6"/>
    </row>
    <row r="17" spans="1:4" ht="15.6" x14ac:dyDescent="0.3">
      <c r="B17" s="56" t="s">
        <v>1</v>
      </c>
      <c r="C17" s="57"/>
      <c r="D17" s="21">
        <v>200</v>
      </c>
    </row>
    <row r="18" spans="1:4" ht="15.6" x14ac:dyDescent="0.3">
      <c r="B18" s="56" t="s">
        <v>2</v>
      </c>
      <c r="C18" s="57"/>
      <c r="D18" s="1">
        <v>5</v>
      </c>
    </row>
    <row r="19" spans="1:4" ht="15.6" x14ac:dyDescent="0.3">
      <c r="B19" s="56" t="s">
        <v>3</v>
      </c>
      <c r="C19" s="57"/>
      <c r="D19" s="2">
        <v>1.0789999999999999E-2</v>
      </c>
    </row>
    <row r="20" spans="1:4" ht="15.6" x14ac:dyDescent="0.3">
      <c r="B20" s="58" t="s">
        <v>4</v>
      </c>
      <c r="C20" s="59"/>
      <c r="D20" s="3">
        <f>FV(taxa_mensal,qtd_anos*12,-aporte)</f>
        <v>16755.382799697527</v>
      </c>
    </row>
    <row r="21" spans="1:4" ht="16.2" thickBot="1" x14ac:dyDescent="0.35">
      <c r="B21" s="60" t="s">
        <v>5</v>
      </c>
      <c r="C21" s="61"/>
      <c r="D21" s="4">
        <f>patrimonio*rendimento_carteira</f>
        <v>100.53229679818516</v>
      </c>
    </row>
    <row r="22" spans="1:4" ht="15" thickBot="1" x14ac:dyDescent="0.35"/>
    <row r="23" spans="1:4" ht="25.8" x14ac:dyDescent="0.3">
      <c r="B23" s="52" t="s">
        <v>11</v>
      </c>
      <c r="C23" s="53"/>
      <c r="D23" s="8" t="s">
        <v>12</v>
      </c>
    </row>
    <row r="24" spans="1:4" ht="15.6" x14ac:dyDescent="0.3">
      <c r="A24" s="5">
        <v>2</v>
      </c>
      <c r="B24" s="22" t="s">
        <v>6</v>
      </c>
      <c r="C24" s="11">
        <f>FV($D$19,$A24*12,-$D$17)</f>
        <v>5445.5254595290435</v>
      </c>
      <c r="D24" s="12">
        <f>C24*rendimento_carteira</f>
        <v>32.673152757174265</v>
      </c>
    </row>
    <row r="25" spans="1:4" ht="15.6" x14ac:dyDescent="0.3">
      <c r="A25" s="5">
        <v>5</v>
      </c>
      <c r="B25" s="23" t="s">
        <v>7</v>
      </c>
      <c r="C25" s="13">
        <f>FV($D$19,$A25*12,-$D$17)</f>
        <v>16755.382799697527</v>
      </c>
      <c r="D25" s="14">
        <f>C25*rendimento_carteira</f>
        <v>100.53229679818516</v>
      </c>
    </row>
    <row r="26" spans="1:4" ht="15.6" x14ac:dyDescent="0.3">
      <c r="A26" s="5">
        <v>10</v>
      </c>
      <c r="B26" s="23" t="s">
        <v>8</v>
      </c>
      <c r="C26" s="13">
        <f>FV($D$19,$A26*12,-$D$17)</f>
        <v>48656.842506034438</v>
      </c>
      <c r="D26" s="12">
        <f>C26*rendimento_carteira</f>
        <v>291.94105503620665</v>
      </c>
    </row>
    <row r="27" spans="1:4" ht="15.6" x14ac:dyDescent="0.3">
      <c r="A27" s="5">
        <v>20</v>
      </c>
      <c r="B27" s="23" t="s">
        <v>9</v>
      </c>
      <c r="C27" s="15">
        <f>FV($D$19,$A27*12,-$D$17)</f>
        <v>225039.68001941612</v>
      </c>
      <c r="D27" s="16">
        <f>C27*rendimento_carteira</f>
        <v>1350.2380801164968</v>
      </c>
    </row>
    <row r="28" spans="1:4" ht="16.2" thickBot="1" x14ac:dyDescent="0.35">
      <c r="A28" s="5">
        <v>30</v>
      </c>
      <c r="B28" s="24" t="s">
        <v>10</v>
      </c>
      <c r="C28" s="17">
        <f>FV($D$19,$A28*12,-$D$17)</f>
        <v>864433.93100094295</v>
      </c>
      <c r="D28" s="18">
        <f>C28*rendimento_carteira</f>
        <v>5186.6035860056581</v>
      </c>
    </row>
    <row r="32" spans="1:4" x14ac:dyDescent="0.3">
      <c r="B32" s="25" t="s">
        <v>19</v>
      </c>
      <c r="C32" s="25" t="s">
        <v>16</v>
      </c>
      <c r="D32" s="25"/>
    </row>
    <row r="33" spans="2:4" x14ac:dyDescent="0.3">
      <c r="B33" s="26" t="s">
        <v>18</v>
      </c>
      <c r="C33" s="27">
        <f>aporte</f>
        <v>200</v>
      </c>
      <c r="D33" s="26"/>
    </row>
    <row r="35" spans="2:4" x14ac:dyDescent="0.3">
      <c r="B35" s="30" t="s">
        <v>20</v>
      </c>
      <c r="C35" s="31" t="s">
        <v>21</v>
      </c>
      <c r="D35" s="31" t="s">
        <v>22</v>
      </c>
    </row>
    <row r="36" spans="2:4" x14ac:dyDescent="0.3">
      <c r="B36" s="34" t="s">
        <v>23</v>
      </c>
      <c r="C36" s="35">
        <f>VLOOKUP($C$32&amp;"-"&amp;B36,Planilha2!$A:$D,4,FALSE)</f>
        <v>0.5</v>
      </c>
      <c r="D36" s="29">
        <f>C36*$C$33</f>
        <v>100</v>
      </c>
    </row>
    <row r="37" spans="2:4" x14ac:dyDescent="0.3">
      <c r="B37" s="40" t="s">
        <v>24</v>
      </c>
      <c r="C37" s="28">
        <f>VLOOKUP($C$32&amp;"-"&amp;B37,Planilha2!$A:$D,4,FALSE)</f>
        <v>0.1</v>
      </c>
      <c r="D37" s="42">
        <f t="shared" ref="D37:D41" si="0">C37*$C$33</f>
        <v>20</v>
      </c>
    </row>
    <row r="38" spans="2:4" x14ac:dyDescent="0.3">
      <c r="B38" s="40" t="s">
        <v>25</v>
      </c>
      <c r="C38" s="43">
        <f>VLOOKUP($C$32&amp;"-"&amp;B38,Planilha2!$A:$D,4,FALSE)</f>
        <v>0.05</v>
      </c>
      <c r="D38" s="29">
        <f t="shared" si="0"/>
        <v>10</v>
      </c>
    </row>
    <row r="39" spans="2:4" x14ac:dyDescent="0.3">
      <c r="B39" s="45" t="s">
        <v>26</v>
      </c>
      <c r="C39" s="43">
        <f>VLOOKUP($C$32&amp;"-"&amp;B39,Planilha2!$A:$D,4,FALSE)</f>
        <v>0.05</v>
      </c>
      <c r="D39" s="41">
        <f t="shared" si="0"/>
        <v>10</v>
      </c>
    </row>
    <row r="40" spans="2:4" x14ac:dyDescent="0.3">
      <c r="B40" s="7" t="s">
        <v>27</v>
      </c>
      <c r="C40" s="44">
        <f>VLOOKUP($C$32&amp;"-"&amp;B40,Planilha2!$A:$D,4,FALSE)</f>
        <v>0.2</v>
      </c>
      <c r="D40" s="41">
        <f t="shared" si="0"/>
        <v>40</v>
      </c>
    </row>
    <row r="41" spans="2:4" x14ac:dyDescent="0.3">
      <c r="B41" s="40" t="s">
        <v>28</v>
      </c>
      <c r="C41" s="43">
        <f>VLOOKUP($C$32&amp;"-"&amp;B41,Planilha2!$A:$D,4,FALSE)</f>
        <v>0.1</v>
      </c>
      <c r="D41" s="41">
        <f t="shared" si="0"/>
        <v>20</v>
      </c>
    </row>
    <row r="42" spans="2:4" x14ac:dyDescent="0.3">
      <c r="B42" s="31"/>
      <c r="C42" s="31"/>
      <c r="D42" s="32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</sheetData>
  <mergeCells count="11">
    <mergeCell ref="B11:C11"/>
    <mergeCell ref="B17:C17"/>
    <mergeCell ref="B18:C18"/>
    <mergeCell ref="B19:C19"/>
    <mergeCell ref="B20:C20"/>
    <mergeCell ref="B12:C12"/>
    <mergeCell ref="B13:C13"/>
    <mergeCell ref="B14:C14"/>
    <mergeCell ref="B16:C16"/>
    <mergeCell ref="B23:C23"/>
    <mergeCell ref="B21:C21"/>
  </mergeCells>
  <dataValidations count="1">
    <dataValidation type="list" allowBlank="1" showInputMessage="1" showErrorMessage="1" sqref="C32" xr:uid="{B3ADB5D4-0B37-46BB-A495-5C10E0B9FBF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58B9-21C0-4D43-A2E6-9543D2633E13}">
  <dimension ref="A2:H20"/>
  <sheetViews>
    <sheetView workbookViewId="0">
      <selection activeCell="D15" sqref="D15"/>
    </sheetView>
  </sheetViews>
  <sheetFormatPr defaultRowHeight="14.4" x14ac:dyDescent="0.3"/>
  <cols>
    <col min="1" max="1" width="30" bestFit="1" customWidth="1"/>
    <col min="2" max="2" width="11.77734375" bestFit="1" customWidth="1"/>
    <col min="3" max="3" width="18" bestFit="1" customWidth="1"/>
    <col min="7" max="7" width="18.5546875" bestFit="1" customWidth="1"/>
  </cols>
  <sheetData>
    <row r="2" spans="1:8" x14ac:dyDescent="0.3">
      <c r="A2" t="s">
        <v>31</v>
      </c>
      <c r="B2" s="7" t="s">
        <v>19</v>
      </c>
      <c r="C2" s="7" t="s">
        <v>20</v>
      </c>
      <c r="D2" s="7" t="s">
        <v>30</v>
      </c>
    </row>
    <row r="3" spans="1:8" x14ac:dyDescent="0.3">
      <c r="A3" t="str">
        <f>B3&amp;"-"&amp;C3</f>
        <v>Conservador-PAPEL</v>
      </c>
      <c r="B3" t="s">
        <v>29</v>
      </c>
      <c r="C3" s="7" t="s">
        <v>23</v>
      </c>
      <c r="D3" s="36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29</v>
      </c>
      <c r="C4" s="7" t="s">
        <v>24</v>
      </c>
      <c r="D4" s="36">
        <v>0.5</v>
      </c>
      <c r="G4" s="25" t="s">
        <v>32</v>
      </c>
      <c r="H4" s="39">
        <f>VLOOKUP(G4,$A:$D,4,FALSE)</f>
        <v>0.35</v>
      </c>
    </row>
    <row r="5" spans="1:8" x14ac:dyDescent="0.3">
      <c r="A5" t="str">
        <f t="shared" si="0"/>
        <v>Conservador-HÍBRIDOS</v>
      </c>
      <c r="B5" t="s">
        <v>29</v>
      </c>
      <c r="C5" s="7" t="s">
        <v>25</v>
      </c>
      <c r="D5" s="36">
        <v>0.1</v>
      </c>
    </row>
    <row r="6" spans="1:8" x14ac:dyDescent="0.3">
      <c r="A6" t="str">
        <f t="shared" si="0"/>
        <v>Conservador-FOFs</v>
      </c>
      <c r="B6" t="s">
        <v>29</v>
      </c>
      <c r="C6" s="7" t="s">
        <v>26</v>
      </c>
      <c r="D6" s="36">
        <v>0.1</v>
      </c>
    </row>
    <row r="7" spans="1:8" x14ac:dyDescent="0.3">
      <c r="A7" t="str">
        <f t="shared" si="0"/>
        <v>Conservador-DESENVOLVIMENTO</v>
      </c>
      <c r="B7" t="s">
        <v>29</v>
      </c>
      <c r="C7" s="7" t="s">
        <v>27</v>
      </c>
      <c r="D7" s="36">
        <v>0</v>
      </c>
    </row>
    <row r="8" spans="1:8" x14ac:dyDescent="0.3">
      <c r="A8" s="33" t="str">
        <f t="shared" si="0"/>
        <v>Conservador-HOTELARIAS</v>
      </c>
      <c r="B8" s="33" t="s">
        <v>29</v>
      </c>
      <c r="C8" s="34" t="s">
        <v>28</v>
      </c>
      <c r="D8" s="37">
        <v>0</v>
      </c>
    </row>
    <row r="9" spans="1:8" x14ac:dyDescent="0.3">
      <c r="A9" t="str">
        <f t="shared" si="0"/>
        <v>Moderado-PAPEL</v>
      </c>
      <c r="B9" t="s">
        <v>17</v>
      </c>
      <c r="C9" s="7" t="s">
        <v>23</v>
      </c>
      <c r="D9" s="38">
        <v>0.32</v>
      </c>
    </row>
    <row r="10" spans="1:8" x14ac:dyDescent="0.3">
      <c r="A10" t="str">
        <f t="shared" si="0"/>
        <v>Moderado-TIJOLO</v>
      </c>
      <c r="B10" t="s">
        <v>17</v>
      </c>
      <c r="C10" s="7" t="s">
        <v>24</v>
      </c>
      <c r="D10" s="38">
        <v>0.35</v>
      </c>
    </row>
    <row r="11" spans="1:8" x14ac:dyDescent="0.3">
      <c r="A11" t="str">
        <f t="shared" si="0"/>
        <v>Moderado-HÍBRIDOS</v>
      </c>
      <c r="B11" t="s">
        <v>17</v>
      </c>
      <c r="C11" s="7" t="s">
        <v>25</v>
      </c>
      <c r="D11" s="36">
        <v>0.08</v>
      </c>
    </row>
    <row r="12" spans="1:8" x14ac:dyDescent="0.3">
      <c r="A12" t="str">
        <f t="shared" si="0"/>
        <v>Moderado-FOFs</v>
      </c>
      <c r="B12" t="s">
        <v>17</v>
      </c>
      <c r="C12" s="7" t="s">
        <v>26</v>
      </c>
      <c r="D12" s="36">
        <v>0.05</v>
      </c>
    </row>
    <row r="13" spans="1:8" x14ac:dyDescent="0.3">
      <c r="A13" t="str">
        <f t="shared" si="0"/>
        <v>Moderado-DESENVOLVIMENTO</v>
      </c>
      <c r="B13" t="s">
        <v>17</v>
      </c>
      <c r="C13" s="7" t="s">
        <v>27</v>
      </c>
      <c r="D13" s="36">
        <v>0.1</v>
      </c>
    </row>
    <row r="14" spans="1:8" x14ac:dyDescent="0.3">
      <c r="A14" s="33" t="str">
        <f t="shared" si="0"/>
        <v>Moderado-HOTELARIAS</v>
      </c>
      <c r="B14" s="33" t="s">
        <v>17</v>
      </c>
      <c r="C14" s="34" t="s">
        <v>28</v>
      </c>
      <c r="D14" s="37">
        <v>0.1</v>
      </c>
    </row>
    <row r="15" spans="1:8" x14ac:dyDescent="0.3">
      <c r="A15" t="str">
        <f t="shared" si="0"/>
        <v>Agressivo-PAPEL</v>
      </c>
      <c r="B15" t="s">
        <v>16</v>
      </c>
      <c r="C15" s="7" t="s">
        <v>23</v>
      </c>
      <c r="D15" s="36">
        <v>0.5</v>
      </c>
    </row>
    <row r="16" spans="1:8" x14ac:dyDescent="0.3">
      <c r="A16" t="str">
        <f t="shared" si="0"/>
        <v>Agressivo-TIJOLO</v>
      </c>
      <c r="B16" t="s">
        <v>16</v>
      </c>
      <c r="C16" s="7" t="s">
        <v>24</v>
      </c>
      <c r="D16" s="36">
        <v>0.1</v>
      </c>
    </row>
    <row r="17" spans="1:4" x14ac:dyDescent="0.3">
      <c r="A17" t="str">
        <f t="shared" si="0"/>
        <v>Agressivo-HÍBRIDOS</v>
      </c>
      <c r="B17" t="s">
        <v>16</v>
      </c>
      <c r="C17" s="7" t="s">
        <v>25</v>
      </c>
      <c r="D17" s="36">
        <v>0.05</v>
      </c>
    </row>
    <row r="18" spans="1:4" x14ac:dyDescent="0.3">
      <c r="A18" t="str">
        <f t="shared" si="0"/>
        <v>Agressivo-FOFs</v>
      </c>
      <c r="B18" t="s">
        <v>16</v>
      </c>
      <c r="C18" s="7" t="s">
        <v>26</v>
      </c>
      <c r="D18" s="36">
        <v>0.05</v>
      </c>
    </row>
    <row r="19" spans="1:4" x14ac:dyDescent="0.3">
      <c r="A19" t="str">
        <f t="shared" si="0"/>
        <v>Agressivo-DESENVOLVIMENTO</v>
      </c>
      <c r="B19" t="s">
        <v>16</v>
      </c>
      <c r="C19" s="7" t="s">
        <v>27</v>
      </c>
      <c r="D19" s="36">
        <v>0.2</v>
      </c>
    </row>
    <row r="20" spans="1:4" x14ac:dyDescent="0.3">
      <c r="A20" t="str">
        <f t="shared" si="0"/>
        <v>Agressivo-HOTELARIAS</v>
      </c>
      <c r="B20" t="s">
        <v>16</v>
      </c>
      <c r="C20" s="7" t="s">
        <v>28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Penteado Hardt</dc:creator>
  <cp:lastModifiedBy>Guilherme Penteado Hardt</cp:lastModifiedBy>
  <dcterms:created xsi:type="dcterms:W3CDTF">2025-05-22T00:45:57Z</dcterms:created>
  <dcterms:modified xsi:type="dcterms:W3CDTF">2025-05-22T02:11:54Z</dcterms:modified>
</cp:coreProperties>
</file>