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11\"/>
    </mc:Choice>
  </mc:AlternateContent>
  <xr:revisionPtr revIDLastSave="0" documentId="8_{AD4527B1-14FE-4791-BF35-6685BA74448B}" xr6:coauthVersionLast="45" xr6:coauthVersionMax="45" xr10:uidLastSave="{00000000-0000-0000-0000-000000000000}"/>
  <bookViews>
    <workbookView xWindow="-98" yWindow="-98" windowWidth="20715" windowHeight="13875" activeTab="1" xr2:uid="{810AC706-4067-4917-B4BD-0801A4C0D6C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2" l="1"/>
  <c r="G30" i="2"/>
  <c r="G18" i="2"/>
  <c r="G8" i="2"/>
  <c r="L5" i="2"/>
  <c r="G31" i="2"/>
  <c r="H25" i="2"/>
  <c r="H6" i="2"/>
  <c r="H20" i="2"/>
  <c r="G23" i="2"/>
  <c r="G10" i="2"/>
  <c r="H16" i="2"/>
  <c r="H31" i="2"/>
  <c r="G21" i="2"/>
  <c r="G15" i="2"/>
  <c r="G19" i="2"/>
  <c r="G27" i="2"/>
  <c r="H28" i="2"/>
  <c r="G17" i="2"/>
  <c r="G9" i="2"/>
  <c r="H24" i="2"/>
  <c r="H15" i="2"/>
  <c r="H26" i="2"/>
  <c r="G6" i="2"/>
  <c r="H30" i="2"/>
  <c r="G13" i="2"/>
  <c r="H19" i="2"/>
  <c r="H18" i="2"/>
  <c r="I18" i="2" s="1"/>
  <c r="H14" i="2"/>
  <c r="G20" i="2"/>
  <c r="I20" i="2" s="1"/>
  <c r="G7" i="2"/>
  <c r="G28" i="2"/>
  <c r="H7" i="2"/>
  <c r="I7" i="2" s="1"/>
  <c r="H8" i="2"/>
  <c r="I8" i="2" s="1"/>
  <c r="H13" i="2"/>
  <c r="I13" i="2" s="1"/>
  <c r="G26" i="2"/>
  <c r="G22" i="2"/>
  <c r="H21" i="2"/>
  <c r="H32" i="2"/>
  <c r="H23" i="2"/>
  <c r="H9" i="2"/>
  <c r="G12" i="2"/>
  <c r="J18" i="2"/>
  <c r="J20" i="2"/>
  <c r="J8" i="2"/>
  <c r="H11" i="2"/>
  <c r="H12" i="2"/>
  <c r="G24" i="2"/>
  <c r="G32" i="2"/>
  <c r="G25" i="2"/>
  <c r="G29" i="2"/>
  <c r="H10" i="2"/>
  <c r="H22" i="2"/>
  <c r="I17" i="2"/>
  <c r="G11" i="2"/>
  <c r="H27" i="2"/>
  <c r="G14" i="2"/>
  <c r="G16" i="2"/>
  <c r="I16" i="2" s="1"/>
  <c r="H29" i="2"/>
  <c r="I32" i="2"/>
  <c r="J17" i="2"/>
  <c r="I25" i="2"/>
  <c r="I22" i="2"/>
  <c r="J22" i="2"/>
  <c r="O22" i="2" s="1"/>
  <c r="Q8" i="2" a="1"/>
  <c r="I14" i="2"/>
  <c r="O8" i="2" a="1"/>
  <c r="I29" i="2"/>
  <c r="I15" i="2"/>
  <c r="J16" i="2"/>
  <c r="J7" i="2"/>
  <c r="Q7" i="2" s="1" a="1"/>
  <c r="I24" i="2"/>
  <c r="Q16" i="2" a="1"/>
  <c r="O7" i="2" a="1"/>
  <c r="I10" i="2"/>
  <c r="I31" i="2"/>
  <c r="O16" i="2" a="1"/>
  <c r="I27" i="2"/>
  <c r="I28" i="2"/>
  <c r="J14" i="2"/>
  <c r="J25" i="2"/>
  <c r="O25" i="2" s="1"/>
  <c r="O18" i="2" a="1"/>
  <c r="Q18" i="2" a="1"/>
  <c r="Q17" i="2" a="1"/>
  <c r="O17" i="2" a="1"/>
  <c r="Q14" i="2" a="1"/>
  <c r="O14" i="2" a="1"/>
  <c r="O14" i="2" l="1"/>
  <c r="P14" i="2"/>
  <c r="Q14" i="2"/>
  <c r="R14" i="2"/>
  <c r="O17" i="2"/>
  <c r="P17" i="2"/>
  <c r="Q17" i="2"/>
  <c r="R17" i="2"/>
  <c r="R18" i="2"/>
  <c r="Q18" i="2"/>
  <c r="P18" i="2"/>
  <c r="O18" i="2"/>
  <c r="O16" i="2"/>
  <c r="P16" i="2"/>
  <c r="P7" i="2"/>
  <c r="O7" i="2"/>
  <c r="R16" i="2"/>
  <c r="Q16" i="2"/>
  <c r="R7" i="2"/>
  <c r="Q7" i="2"/>
  <c r="O8" i="2"/>
  <c r="P8" i="2"/>
  <c r="R8" i="2"/>
  <c r="Q8" i="2"/>
  <c r="P25" i="2"/>
  <c r="P22" i="2"/>
  <c r="I12" i="2"/>
  <c r="J12" i="2" s="1"/>
  <c r="I19" i="2"/>
  <c r="J19" i="2" s="1"/>
  <c r="I21" i="2"/>
  <c r="J28" i="2"/>
  <c r="J32" i="2"/>
  <c r="I9" i="2"/>
  <c r="J9" i="2" s="1"/>
  <c r="I30" i="2"/>
  <c r="J27" i="2"/>
  <c r="J15" i="2"/>
  <c r="I11" i="2"/>
  <c r="J11" i="2" s="1"/>
  <c r="I6" i="2"/>
  <c r="J24" i="2"/>
  <c r="O20" i="2"/>
  <c r="I26" i="2"/>
  <c r="J26" i="2" s="1"/>
  <c r="J31" i="2"/>
  <c r="J10" i="2"/>
  <c r="I23" i="2"/>
  <c r="J23" i="2" s="1"/>
  <c r="J29" i="2"/>
  <c r="J13" i="2"/>
  <c r="Q12" i="2" a="1"/>
  <c r="O12" i="2" a="1"/>
  <c r="P19" i="2" a="1"/>
  <c r="O19" i="2"/>
  <c r="O28" i="2"/>
  <c r="Q9" i="2" a="1"/>
  <c r="O9" i="2" a="1"/>
  <c r="O27" i="2"/>
  <c r="O15" i="2" a="1"/>
  <c r="Q15" i="2" a="1"/>
  <c r="Q11" i="2" a="1"/>
  <c r="O24" i="2"/>
  <c r="O31" i="2"/>
  <c r="Q10" i="2" a="1"/>
  <c r="O10" i="2" a="1"/>
  <c r="O29" i="2"/>
  <c r="O13" i="2" a="1"/>
  <c r="Q13" i="2" a="1"/>
  <c r="Q13" i="2" l="1"/>
  <c r="R13" i="2"/>
  <c r="O13" i="2"/>
  <c r="P13" i="2"/>
  <c r="O10" i="2"/>
  <c r="P10" i="2"/>
  <c r="Q10" i="2"/>
  <c r="R10" i="2"/>
  <c r="R11" i="2"/>
  <c r="Q11" i="2"/>
  <c r="R15" i="2"/>
  <c r="Q15" i="2"/>
  <c r="O15" i="2"/>
  <c r="P15" i="2"/>
  <c r="O9" i="2"/>
  <c r="P9" i="2"/>
  <c r="R9" i="2"/>
  <c r="Q9" i="2"/>
  <c r="P19" i="2"/>
  <c r="R19" i="2"/>
  <c r="T19" i="2"/>
  <c r="S19" i="2"/>
  <c r="Q19" i="2"/>
  <c r="P12" i="2"/>
  <c r="O12" i="2"/>
  <c r="R12" i="2"/>
  <c r="Q12" i="2"/>
  <c r="P29" i="2"/>
  <c r="O23" i="2"/>
  <c r="O11" i="2" a="1"/>
  <c r="P27" i="2"/>
  <c r="O26" i="2"/>
  <c r="J30" i="2"/>
  <c r="P28" i="2"/>
  <c r="P20" i="2"/>
  <c r="J21" i="2"/>
  <c r="P31" i="2"/>
  <c r="P24" i="2"/>
  <c r="O32" i="2"/>
  <c r="J6" i="2"/>
  <c r="O21" i="2"/>
  <c r="K5" i="2" a="1"/>
  <c r="Q6" i="2" a="1"/>
  <c r="O6" i="2" a="1"/>
  <c r="O6" i="2" l="1"/>
  <c r="P6" i="2"/>
  <c r="Q6" i="2"/>
  <c r="R6" i="2"/>
  <c r="K5" i="2"/>
  <c r="O11" i="2"/>
  <c r="P11" i="2"/>
  <c r="D34" i="2" a="1"/>
  <c r="O30" i="2"/>
  <c r="P23" i="2"/>
  <c r="P21" i="2"/>
  <c r="P26" i="2"/>
  <c r="M6" i="2" a="1"/>
  <c r="P32" i="2"/>
  <c r="M6" i="2" l="1"/>
  <c r="N6" i="2"/>
  <c r="D34" i="2"/>
  <c r="L6" i="2"/>
  <c r="P30" i="2"/>
  <c r="D35" i="2" a="1"/>
  <c r="M7" i="2" a="1"/>
  <c r="N7" i="2" l="1"/>
  <c r="M7" i="2"/>
  <c r="D99" i="2"/>
  <c r="D42" i="2"/>
  <c r="D370" i="2"/>
  <c r="D128" i="2"/>
  <c r="D223" i="2"/>
  <c r="D57" i="2"/>
  <c r="D89" i="2"/>
  <c r="D46" i="2"/>
  <c r="D38" i="2"/>
  <c r="D352" i="2"/>
  <c r="D154" i="2"/>
  <c r="D205" i="2"/>
  <c r="D61" i="2"/>
  <c r="D391" i="2"/>
  <c r="D169" i="2"/>
  <c r="D135" i="2"/>
  <c r="D343" i="2"/>
  <c r="D111" i="2"/>
  <c r="D350" i="2"/>
  <c r="D222" i="2"/>
  <c r="D80" i="2"/>
  <c r="D278" i="2"/>
  <c r="D397" i="2"/>
  <c r="D125" i="2"/>
  <c r="D84" i="2"/>
  <c r="D204" i="2"/>
  <c r="D286" i="2"/>
  <c r="D203" i="2"/>
  <c r="D311" i="2"/>
  <c r="D85" i="2"/>
  <c r="D323" i="2"/>
  <c r="D303" i="2"/>
  <c r="D78" i="2"/>
  <c r="D355" i="2"/>
  <c r="D192" i="2"/>
  <c r="D282" i="2"/>
  <c r="D404" i="2"/>
  <c r="D414" i="2"/>
  <c r="D264" i="2"/>
  <c r="D416" i="2"/>
  <c r="D40" i="2"/>
  <c r="D330" i="2"/>
  <c r="D347" i="2"/>
  <c r="D374" i="2"/>
  <c r="D300" i="2"/>
  <c r="D148" i="2"/>
  <c r="D65" i="2"/>
  <c r="D37" i="2"/>
  <c r="D382" i="2"/>
  <c r="D156" i="2"/>
  <c r="D366" i="2"/>
  <c r="D254" i="2"/>
  <c r="D331" i="2"/>
  <c r="D191" i="2"/>
  <c r="D123" i="2"/>
  <c r="D172" i="2"/>
  <c r="D214" i="2"/>
  <c r="D213" i="2"/>
  <c r="D302" i="2"/>
  <c r="D258" i="2"/>
  <c r="D114" i="2"/>
  <c r="D133" i="2"/>
  <c r="D358" i="2"/>
  <c r="D100" i="2"/>
  <c r="D257" i="2"/>
  <c r="D193" i="2"/>
  <c r="D216" i="2"/>
  <c r="D413" i="2"/>
  <c r="D47" i="2"/>
  <c r="D45" i="2"/>
  <c r="D137" i="2"/>
  <c r="D206" i="2"/>
  <c r="D132" i="2"/>
  <c r="D379" i="2"/>
  <c r="D332" i="2"/>
  <c r="D101" i="2"/>
  <c r="D164" i="2"/>
  <c r="D384" i="2"/>
  <c r="D293" i="2"/>
  <c r="D62" i="2"/>
  <c r="D313" i="2"/>
  <c r="D41" i="2"/>
  <c r="D180" i="2"/>
  <c r="D405" i="2"/>
  <c r="D340" i="2"/>
  <c r="D82" i="2"/>
  <c r="D281" i="2"/>
  <c r="D387" i="2"/>
  <c r="D198" i="2"/>
  <c r="D88" i="2"/>
  <c r="D267" i="2"/>
  <c r="D419" i="2"/>
  <c r="D236" i="2"/>
  <c r="D337" i="2"/>
  <c r="D418" i="2"/>
  <c r="D249" i="2"/>
  <c r="D77" i="2"/>
  <c r="D376" i="2"/>
  <c r="D277" i="2"/>
  <c r="D155" i="2"/>
  <c r="D274" i="2"/>
  <c r="D130" i="2"/>
  <c r="D157" i="2"/>
  <c r="D106" i="2"/>
  <c r="D188" i="2"/>
  <c r="D39" i="2"/>
  <c r="D91" i="2"/>
  <c r="D411" i="2"/>
  <c r="D139" i="2"/>
  <c r="D211" i="2"/>
  <c r="D63" i="2"/>
  <c r="D272" i="2"/>
  <c r="D119" i="2"/>
  <c r="D341" i="2"/>
  <c r="D285" i="2"/>
  <c r="D315" i="2"/>
  <c r="D221" i="2"/>
  <c r="D309" i="2"/>
  <c r="D408" i="2"/>
  <c r="D201" i="2"/>
  <c r="D325" i="2"/>
  <c r="D312" i="2"/>
  <c r="D369" i="2"/>
  <c r="D153" i="2"/>
  <c r="D90" i="2"/>
  <c r="D357" i="2"/>
  <c r="D175" i="2"/>
  <c r="D336" i="2"/>
  <c r="D385" i="2"/>
  <c r="D220" i="2"/>
  <c r="D145" i="2"/>
  <c r="D185" i="2"/>
  <c r="D93" i="2"/>
  <c r="D306" i="2"/>
  <c r="D314" i="2"/>
  <c r="D97" i="2"/>
  <c r="D219" i="2"/>
  <c r="D420" i="2"/>
  <c r="D324" i="2"/>
  <c r="D378" i="2"/>
  <c r="D328" i="2"/>
  <c r="D140" i="2"/>
  <c r="D73" i="2"/>
  <c r="D335" i="2"/>
  <c r="D144" i="2"/>
  <c r="D121" i="2"/>
  <c r="D225" i="2"/>
  <c r="D297" i="2"/>
  <c r="D171" i="2"/>
  <c r="D49" i="2"/>
  <c r="D134" i="2"/>
  <c r="D168" i="2"/>
  <c r="D238" i="2"/>
  <c r="D298" i="2"/>
  <c r="D237" i="2"/>
  <c r="D197" i="2"/>
  <c r="D182" i="2"/>
  <c r="D319" i="2"/>
  <c r="D167" i="2"/>
  <c r="D149" i="2"/>
  <c r="D126" i="2"/>
  <c r="D383" i="2"/>
  <c r="D393" i="2"/>
  <c r="D207" i="2"/>
  <c r="D44" i="2"/>
  <c r="D104" i="2"/>
  <c r="D375" i="2"/>
  <c r="D81" i="2"/>
  <c r="D108" i="2"/>
  <c r="D275" i="2"/>
  <c r="D326" i="2"/>
  <c r="D349" i="2"/>
  <c r="D351" i="2"/>
  <c r="D200" i="2"/>
  <c r="D291" i="2"/>
  <c r="D184" i="2"/>
  <c r="D392" i="2"/>
  <c r="D202" i="2"/>
  <c r="D122" i="2"/>
  <c r="D280" i="2"/>
  <c r="D86" i="2"/>
  <c r="D50" i="2"/>
  <c r="D362" i="2"/>
  <c r="D48" i="2"/>
  <c r="D103" i="2"/>
  <c r="D241" i="2"/>
  <c r="D59" i="2"/>
  <c r="D244" i="2"/>
  <c r="D142" i="2"/>
  <c r="D75" i="2"/>
  <c r="D424" i="2"/>
  <c r="D117" i="2"/>
  <c r="D195" i="2"/>
  <c r="D58" i="2"/>
  <c r="D321" i="2"/>
  <c r="D327" i="2"/>
  <c r="D109" i="2"/>
  <c r="D215" i="2"/>
  <c r="D136" i="2"/>
  <c r="D361" i="2"/>
  <c r="D235" i="2"/>
  <c r="D230" i="2"/>
  <c r="D76" i="2"/>
  <c r="D69" i="2"/>
  <c r="D107" i="2"/>
  <c r="D287" i="2"/>
  <c r="D269" i="2"/>
  <c r="D174" i="2"/>
  <c r="D116" i="2"/>
  <c r="D398" i="2"/>
  <c r="D112" i="2"/>
  <c r="D261" i="2"/>
  <c r="D288" i="2"/>
  <c r="D290" i="2"/>
  <c r="D360" i="2"/>
  <c r="D410" i="2"/>
  <c r="D253" i="2"/>
  <c r="D344" i="2"/>
  <c r="D256" i="2"/>
  <c r="D294" i="2"/>
  <c r="D56" i="2"/>
  <c r="D307" i="2"/>
  <c r="D162" i="2"/>
  <c r="D259" i="2"/>
  <c r="D227" i="2"/>
  <c r="D224" i="2"/>
  <c r="D372" i="2"/>
  <c r="D368" i="2"/>
  <c r="D389" i="2"/>
  <c r="D233" i="2"/>
  <c r="D415" i="2"/>
  <c r="D160" i="2"/>
  <c r="D67" i="2"/>
  <c r="D354" i="2"/>
  <c r="D247" i="2"/>
  <c r="D365" i="2"/>
  <c r="D232" i="2"/>
  <c r="D402" i="2"/>
  <c r="D217" i="2"/>
  <c r="D342" i="2"/>
  <c r="D71" i="2"/>
  <c r="D194" i="2"/>
  <c r="D186" i="2"/>
  <c r="D304" i="2"/>
  <c r="D129" i="2"/>
  <c r="D334" i="2"/>
  <c r="D299" i="2"/>
  <c r="D178" i="2"/>
  <c r="D246" i="2"/>
  <c r="D289" i="2"/>
  <c r="D339" i="2"/>
  <c r="D364" i="2"/>
  <c r="D170" i="2"/>
  <c r="D283" i="2"/>
  <c r="D181" i="2"/>
  <c r="D240" i="2"/>
  <c r="D83" i="2"/>
  <c r="D305" i="2"/>
  <c r="D356" i="2"/>
  <c r="D245" i="2"/>
  <c r="D329" i="2"/>
  <c r="D394" i="2"/>
  <c r="D260" i="2"/>
  <c r="D295" i="2"/>
  <c r="D226" i="2"/>
  <c r="D95" i="2"/>
  <c r="D92" i="2"/>
  <c r="D239" i="2"/>
  <c r="D271" i="2"/>
  <c r="D400" i="2"/>
  <c r="D163" i="2"/>
  <c r="D409" i="2"/>
  <c r="D146" i="2"/>
  <c r="D284" i="2"/>
  <c r="D268" i="2"/>
  <c r="D417" i="2"/>
  <c r="D317" i="2"/>
  <c r="D407" i="2"/>
  <c r="D406" i="2"/>
  <c r="D70" i="2"/>
  <c r="D141" i="2"/>
  <c r="D150" i="2"/>
  <c r="D218" i="2"/>
  <c r="D51" i="2"/>
  <c r="D189" i="2"/>
  <c r="D316" i="2"/>
  <c r="D422" i="2"/>
  <c r="D120" i="2"/>
  <c r="D209" i="2"/>
  <c r="D87" i="2"/>
  <c r="D187" i="2"/>
  <c r="D124" i="2"/>
  <c r="D158" i="2"/>
  <c r="D190" i="2"/>
  <c r="D138" i="2"/>
  <c r="D98" i="2"/>
  <c r="D166" i="2"/>
  <c r="D296" i="2"/>
  <c r="D196" i="2"/>
  <c r="D55" i="2"/>
  <c r="D115" i="2"/>
  <c r="D152" i="2"/>
  <c r="D231" i="2"/>
  <c r="D425" i="2"/>
  <c r="D322" i="2"/>
  <c r="D165" i="2"/>
  <c r="D412" i="2"/>
  <c r="D318" i="2"/>
  <c r="D308" i="2"/>
  <c r="D212" i="2"/>
  <c r="D421" i="2"/>
  <c r="D310" i="2"/>
  <c r="D94" i="2"/>
  <c r="D208" i="2"/>
  <c r="D377" i="2"/>
  <c r="D127" i="2"/>
  <c r="D252" i="2"/>
  <c r="D68" i="2"/>
  <c r="D151" i="2"/>
  <c r="D348" i="2"/>
  <c r="D161" i="2"/>
  <c r="D386" i="2"/>
  <c r="D36" i="2"/>
  <c r="D176" i="2"/>
  <c r="D66" i="2"/>
  <c r="D401" i="2"/>
  <c r="D118" i="2"/>
  <c r="D54" i="2"/>
  <c r="D60" i="2"/>
  <c r="D173" i="2"/>
  <c r="D381" i="2"/>
  <c r="D102" i="2"/>
  <c r="D266" i="2"/>
  <c r="D255" i="2"/>
  <c r="D359" i="2"/>
  <c r="D183" i="2"/>
  <c r="D131" i="2"/>
  <c r="D292" i="2"/>
  <c r="D276" i="2"/>
  <c r="D371" i="2"/>
  <c r="D64" i="2"/>
  <c r="D242" i="2"/>
  <c r="D79" i="2"/>
  <c r="D333" i="2"/>
  <c r="D234" i="2"/>
  <c r="D273" i="2"/>
  <c r="D346" i="2"/>
  <c r="D403" i="2"/>
  <c r="D396" i="2"/>
  <c r="D270" i="2"/>
  <c r="D263" i="2"/>
  <c r="D388" i="2"/>
  <c r="D35" i="2"/>
  <c r="D353" i="2"/>
  <c r="D105" i="2"/>
  <c r="D423" i="2"/>
  <c r="D72" i="2"/>
  <c r="D110" i="2"/>
  <c r="D301" i="2"/>
  <c r="D52" i="2"/>
  <c r="D143" i="2"/>
  <c r="D373" i="2"/>
  <c r="D113" i="2"/>
  <c r="D390" i="2"/>
  <c r="D159" i="2"/>
  <c r="D43" i="2"/>
  <c r="D251" i="2"/>
  <c r="D367" i="2"/>
  <c r="D177" i="2"/>
  <c r="D399" i="2"/>
  <c r="D345" i="2"/>
  <c r="D338" i="2"/>
  <c r="D53" i="2"/>
  <c r="D179" i="2"/>
  <c r="D96" i="2"/>
  <c r="D320" i="2"/>
  <c r="D147" i="2"/>
  <c r="D199" i="2"/>
  <c r="D243" i="2"/>
  <c r="D395" i="2"/>
  <c r="D250" i="2"/>
  <c r="D265" i="2"/>
  <c r="D229" i="2"/>
  <c r="D380" i="2"/>
  <c r="D228" i="2"/>
  <c r="D248" i="2"/>
  <c r="D262" i="2"/>
  <c r="D74" i="2"/>
  <c r="D210" i="2"/>
  <c r="D279" i="2"/>
  <c r="D363" i="2"/>
  <c r="L7" i="2"/>
  <c r="M8" i="2" a="1"/>
  <c r="N8" i="2" l="1"/>
  <c r="M8" i="2"/>
  <c r="L8" i="2"/>
  <c r="M9" i="2" a="1"/>
  <c r="N9" i="2" l="1"/>
  <c r="M9" i="2"/>
  <c r="L9" i="2"/>
  <c r="M10" i="2" a="1"/>
  <c r="N10" i="2" l="1"/>
  <c r="M10" i="2"/>
  <c r="L10" i="2"/>
  <c r="M14" i="2" a="1"/>
  <c r="N14" i="2" l="1"/>
  <c r="M14" i="2"/>
  <c r="L14" i="2"/>
  <c r="M15" i="2" a="1"/>
  <c r="M15" i="2" l="1"/>
  <c r="N15" i="2"/>
  <c r="L15" i="2"/>
  <c r="M16" i="2" a="1"/>
  <c r="N16" i="2" l="1"/>
  <c r="M16" i="2"/>
  <c r="L16" i="2"/>
  <c r="M17" i="2" a="1"/>
  <c r="N17" i="2" l="1"/>
  <c r="M17" i="2"/>
  <c r="L17" i="2"/>
  <c r="M19" i="2" a="1"/>
  <c r="M19" i="2" l="1"/>
  <c r="N19" i="2"/>
  <c r="L19" i="2"/>
  <c r="M20" i="2" a="1"/>
  <c r="M20" i="2" l="1"/>
  <c r="N20" i="2"/>
  <c r="L20" i="2"/>
  <c r="M21" i="2" a="1"/>
  <c r="M21" i="2" l="1"/>
  <c r="N21" i="2"/>
  <c r="L21" i="2"/>
  <c r="M22" i="2" a="1"/>
  <c r="N22" i="2" l="1"/>
  <c r="M22" i="2"/>
  <c r="L22" i="2"/>
  <c r="M23" i="2" a="1"/>
  <c r="M23" i="2" l="1"/>
  <c r="N23" i="2"/>
  <c r="L23" i="2"/>
  <c r="M24" i="2" a="1"/>
  <c r="N24" i="2" l="1"/>
  <c r="M24" i="2"/>
  <c r="L24" i="2"/>
  <c r="M25" i="2" a="1"/>
  <c r="M25" i="2" l="1"/>
  <c r="N25" i="2"/>
  <c r="L25" i="2"/>
  <c r="M26" i="2" a="1"/>
  <c r="N26" i="2" l="1"/>
  <c r="M26" i="2"/>
  <c r="L26" i="2"/>
  <c r="M27" i="2" a="1"/>
  <c r="N27" i="2" l="1"/>
  <c r="M27" i="2"/>
  <c r="L27" i="2"/>
  <c r="M28" i="2" a="1"/>
  <c r="N28" i="2" l="1"/>
  <c r="M28" i="2"/>
  <c r="L28" i="2"/>
  <c r="M29" i="2" a="1"/>
  <c r="M29" i="2" l="1"/>
  <c r="N29" i="2"/>
  <c r="L29" i="2"/>
  <c r="M30" i="2" a="1"/>
  <c r="M30" i="2" l="1"/>
  <c r="N30" i="2"/>
  <c r="L30" i="2"/>
  <c r="M31" i="2" a="1"/>
  <c r="M31" i="2" l="1"/>
  <c r="N31" i="2"/>
  <c r="L31" i="2"/>
  <c r="M32" i="2" a="1"/>
  <c r="M32" i="2" l="1"/>
  <c r="N32" i="2"/>
  <c r="L32" i="2"/>
  <c r="C35" i="2" a="1"/>
  <c r="C81" i="2" l="1"/>
  <c r="C38" i="2"/>
  <c r="C259" i="2"/>
  <c r="C164" i="2"/>
  <c r="C218" i="2"/>
  <c r="C96" i="2"/>
  <c r="C263" i="2"/>
  <c r="C193" i="2"/>
  <c r="C138" i="2"/>
  <c r="C248" i="2"/>
  <c r="C123" i="2"/>
  <c r="C158" i="2"/>
  <c r="C162" i="2"/>
  <c r="C77" i="2"/>
  <c r="C264" i="2"/>
  <c r="C308" i="2"/>
  <c r="C72" i="2"/>
  <c r="C103" i="2"/>
  <c r="C343" i="2"/>
  <c r="C37" i="2"/>
  <c r="C210" i="2"/>
  <c r="C350" i="2"/>
  <c r="C202" i="2"/>
  <c r="C132" i="2"/>
  <c r="C238" i="2"/>
  <c r="C221" i="2"/>
  <c r="C328" i="2"/>
  <c r="C152" i="2"/>
  <c r="C179" i="2"/>
  <c r="C322" i="2"/>
  <c r="C118" i="2"/>
  <c r="C344" i="2"/>
  <c r="C106" i="2"/>
  <c r="C203" i="2"/>
  <c r="C412" i="2"/>
  <c r="C102" i="2"/>
  <c r="C362" i="2"/>
  <c r="C347" i="2"/>
  <c r="C275" i="2"/>
  <c r="C55" i="2"/>
  <c r="C167" i="2"/>
  <c r="C197" i="2"/>
  <c r="C423" i="2"/>
  <c r="C192" i="2"/>
  <c r="C324" i="2"/>
  <c r="C410" i="2"/>
  <c r="C86" i="2"/>
  <c r="C374" i="2"/>
  <c r="C143" i="2"/>
  <c r="C291" i="2"/>
  <c r="C57" i="2"/>
  <c r="C159" i="2"/>
  <c r="C418" i="2"/>
  <c r="C282" i="2"/>
  <c r="C366" i="2"/>
  <c r="C209" i="2"/>
  <c r="C145" i="2"/>
  <c r="C416" i="2"/>
  <c r="C214" i="2"/>
  <c r="C354" i="2"/>
  <c r="C100" i="2"/>
  <c r="C45" i="2"/>
  <c r="C114" i="2"/>
  <c r="C257" i="2"/>
  <c r="C58" i="2"/>
  <c r="C289" i="2"/>
  <c r="C149" i="2"/>
  <c r="C318" i="2"/>
  <c r="C113" i="2"/>
  <c r="C51" i="2"/>
  <c r="C253" i="2"/>
  <c r="C419" i="2"/>
  <c r="C363" i="2"/>
  <c r="C124" i="2"/>
  <c r="C215" i="2"/>
  <c r="C327" i="2"/>
  <c r="C346" i="2"/>
  <c r="C87" i="2"/>
  <c r="C220" i="2"/>
  <c r="C144" i="2"/>
  <c r="C189" i="2"/>
  <c r="C175" i="2"/>
  <c r="C340" i="2"/>
  <c r="C201" i="2"/>
  <c r="C67" i="2"/>
  <c r="C379" i="2"/>
  <c r="C211" i="2"/>
  <c r="C130" i="2"/>
  <c r="C345" i="2"/>
  <c r="C413" i="2"/>
  <c r="C406" i="2"/>
  <c r="C172" i="2"/>
  <c r="C360" i="2"/>
  <c r="C336" i="2"/>
  <c r="C41" i="2"/>
  <c r="C242" i="2"/>
  <c r="C150" i="2"/>
  <c r="C235" i="2"/>
  <c r="C117" i="2"/>
  <c r="C53" i="2"/>
  <c r="C39" i="2"/>
  <c r="C424" i="2"/>
  <c r="C183" i="2"/>
  <c r="C62" i="2"/>
  <c r="C226" i="2"/>
  <c r="C404" i="2"/>
  <c r="C65" i="2"/>
  <c r="C173" i="2"/>
  <c r="C276" i="2"/>
  <c r="C194" i="2"/>
  <c r="C246" i="2"/>
  <c r="C265" i="2"/>
  <c r="C249" i="2"/>
  <c r="C334" i="2"/>
  <c r="C306" i="2"/>
  <c r="C414" i="2"/>
  <c r="C280" i="2"/>
  <c r="C125" i="2"/>
  <c r="C74" i="2"/>
  <c r="C380" i="2"/>
  <c r="C369" i="2"/>
  <c r="C91" i="2"/>
  <c r="C170" i="2"/>
  <c r="C89" i="2"/>
  <c r="C421" i="2"/>
  <c r="C160" i="2"/>
  <c r="C397" i="2"/>
  <c r="C319" i="2"/>
  <c r="C252" i="2"/>
  <c r="C111" i="2"/>
  <c r="C361" i="2"/>
  <c r="C312" i="2"/>
  <c r="C213" i="2"/>
  <c r="C407" i="2"/>
  <c r="C94" i="2"/>
  <c r="C251" i="2"/>
  <c r="C54" i="2"/>
  <c r="C301" i="2"/>
  <c r="C228" i="2"/>
  <c r="C198" i="2"/>
  <c r="C296" i="2"/>
  <c r="C377" i="2"/>
  <c r="C247" i="2"/>
  <c r="C293" i="2"/>
  <c r="C153" i="2"/>
  <c r="C186" i="2"/>
  <c r="C120" i="2"/>
  <c r="C381" i="2"/>
  <c r="C78" i="2"/>
  <c r="C208" i="2"/>
  <c r="C299" i="2"/>
  <c r="C63" i="2"/>
  <c r="C341" i="2"/>
  <c r="C161" i="2"/>
  <c r="C64" i="2"/>
  <c r="C71" i="2"/>
  <c r="C349" i="2"/>
  <c r="C181" i="2"/>
  <c r="C243" i="2"/>
  <c r="C76" i="2"/>
  <c r="C69" i="2"/>
  <c r="C40" i="2"/>
  <c r="C66" i="2"/>
  <c r="C388" i="2"/>
  <c r="C266" i="2"/>
  <c r="C323" i="2"/>
  <c r="C105" i="2"/>
  <c r="C269" i="2"/>
  <c r="C187" i="2"/>
  <c r="C400" i="2"/>
  <c r="C68" i="2"/>
  <c r="C122" i="2"/>
  <c r="C288" i="2"/>
  <c r="C234" i="2"/>
  <c r="C398" i="2"/>
  <c r="C335" i="2"/>
  <c r="C223" i="2"/>
  <c r="C303" i="2"/>
  <c r="C240" i="2"/>
  <c r="C200" i="2"/>
  <c r="C121" i="2"/>
  <c r="C119" i="2"/>
  <c r="C48" i="2"/>
  <c r="C225" i="2"/>
  <c r="C422" i="2"/>
  <c r="C262" i="2"/>
  <c r="C314" i="2"/>
  <c r="C368" i="2"/>
  <c r="C365" i="2"/>
  <c r="C279" i="2"/>
  <c r="C142" i="2"/>
  <c r="C329" i="2"/>
  <c r="C116" i="2"/>
  <c r="C274" i="2"/>
  <c r="C157" i="2"/>
  <c r="C75" i="2"/>
  <c r="C356" i="2"/>
  <c r="C224" i="2"/>
  <c r="C367" i="2"/>
  <c r="C156" i="2"/>
  <c r="C191" i="2"/>
  <c r="C148" i="2"/>
  <c r="C126" i="2"/>
  <c r="C59" i="2"/>
  <c r="C330" i="2"/>
  <c r="C260" i="2"/>
  <c r="C169" i="2"/>
  <c r="C425" i="2"/>
  <c r="C139" i="2"/>
  <c r="C358" i="2"/>
  <c r="C204" i="2"/>
  <c r="C396" i="2"/>
  <c r="C182" i="2"/>
  <c r="C409" i="2"/>
  <c r="C84" i="2"/>
  <c r="C353" i="2"/>
  <c r="C79" i="2"/>
  <c r="C88" i="2"/>
  <c r="C83" i="2"/>
  <c r="C47" i="2"/>
  <c r="C309" i="2"/>
  <c r="C321" i="2"/>
  <c r="C110" i="2"/>
  <c r="C244" i="2"/>
  <c r="C403" i="2"/>
  <c r="C195" i="2"/>
  <c r="C104" i="2"/>
  <c r="C286" i="2"/>
  <c r="C112" i="2"/>
  <c r="C278" i="2"/>
  <c r="C364" i="2"/>
  <c r="C36" i="2"/>
  <c r="C90" i="2"/>
  <c r="C46" i="2"/>
  <c r="C133" i="2"/>
  <c r="C163" i="2"/>
  <c r="C375" i="2"/>
  <c r="C302" i="2"/>
  <c r="C165" i="2"/>
  <c r="C331" i="2"/>
  <c r="C258" i="2"/>
  <c r="C272" i="2"/>
  <c r="C136" i="2"/>
  <c r="C389" i="2"/>
  <c r="C382" i="2"/>
  <c r="C60" i="2"/>
  <c r="C49" i="2"/>
  <c r="C250" i="2"/>
  <c r="C232" i="2"/>
  <c r="C338" i="2"/>
  <c r="C295" i="2"/>
  <c r="C254" i="2"/>
  <c r="C307" i="2"/>
  <c r="C408" i="2"/>
  <c r="C43" i="2"/>
  <c r="C304" i="2"/>
  <c r="C283" i="2"/>
  <c r="C373" i="2"/>
  <c r="C217" i="2"/>
  <c r="C245" i="2"/>
  <c r="C82" i="2"/>
  <c r="C372" i="2"/>
  <c r="C292" i="2"/>
  <c r="C216" i="2"/>
  <c r="C316" i="2"/>
  <c r="C256" i="2"/>
  <c r="C137" i="2"/>
  <c r="C284" i="2"/>
  <c r="C52" i="2"/>
  <c r="C294" i="2"/>
  <c r="C386" i="2"/>
  <c r="C371" i="2"/>
  <c r="C231" i="2"/>
  <c r="C384" i="2"/>
  <c r="C229" i="2"/>
  <c r="C95" i="2"/>
  <c r="C227" i="2"/>
  <c r="C315" i="2"/>
  <c r="C378" i="2"/>
  <c r="C50" i="2"/>
  <c r="C277" i="2"/>
  <c r="C320" i="2"/>
  <c r="C140" i="2"/>
  <c r="C313" i="2"/>
  <c r="C333" i="2"/>
  <c r="C230" i="2"/>
  <c r="C93" i="2"/>
  <c r="C281" i="2"/>
  <c r="C233" i="2"/>
  <c r="C270" i="2"/>
  <c r="C268" i="2"/>
  <c r="C222" i="2"/>
  <c r="C44" i="2"/>
  <c r="C287" i="2"/>
  <c r="C255" i="2"/>
  <c r="C212" i="2"/>
  <c r="C310" i="2"/>
  <c r="C73" i="2"/>
  <c r="C267" i="2"/>
  <c r="C383" i="2"/>
  <c r="C134" i="2"/>
  <c r="C401" i="2"/>
  <c r="C178" i="2"/>
  <c r="C146" i="2"/>
  <c r="C420" i="2"/>
  <c r="C109" i="2"/>
  <c r="C241" i="2"/>
  <c r="C85" i="2"/>
  <c r="C70" i="2"/>
  <c r="C402" i="2"/>
  <c r="C370" i="2"/>
  <c r="C101" i="2"/>
  <c r="C166" i="2"/>
  <c r="C415" i="2"/>
  <c r="C394" i="2"/>
  <c r="C332" i="2"/>
  <c r="C199" i="2"/>
  <c r="C108" i="2"/>
  <c r="C342" i="2"/>
  <c r="C285" i="2"/>
  <c r="C359" i="2"/>
  <c r="C115" i="2"/>
  <c r="C405" i="2"/>
  <c r="C311" i="2"/>
  <c r="C390" i="2"/>
  <c r="C35" i="2"/>
  <c r="C236" i="2"/>
  <c r="C348" i="2"/>
  <c r="C300" i="2"/>
  <c r="C273" i="2"/>
  <c r="C207" i="2"/>
  <c r="C393" i="2"/>
  <c r="C385" i="2"/>
  <c r="C155" i="2"/>
  <c r="C205" i="2"/>
  <c r="C355" i="2"/>
  <c r="C154" i="2"/>
  <c r="C392" i="2"/>
  <c r="C131" i="2"/>
  <c r="C174" i="2"/>
  <c r="C417" i="2"/>
  <c r="C171" i="2"/>
  <c r="C180" i="2"/>
  <c r="C188" i="2"/>
  <c r="C297" i="2"/>
  <c r="C261" i="2"/>
  <c r="C184" i="2"/>
  <c r="C391" i="2"/>
  <c r="C352" i="2"/>
  <c r="C399" i="2"/>
  <c r="C271" i="2"/>
  <c r="C339" i="2"/>
  <c r="C147" i="2"/>
  <c r="C237" i="2"/>
  <c r="C411" i="2"/>
  <c r="C168" i="2"/>
  <c r="C128" i="2"/>
  <c r="C129" i="2"/>
  <c r="C135" i="2"/>
  <c r="C107" i="2"/>
  <c r="C325" i="2"/>
  <c r="C99" i="2"/>
  <c r="C305" i="2"/>
  <c r="C290" i="2"/>
  <c r="C395" i="2"/>
  <c r="C98" i="2"/>
  <c r="C196" i="2"/>
  <c r="C185" i="2"/>
  <c r="C190" i="2"/>
  <c r="C337" i="2"/>
  <c r="C326" i="2"/>
  <c r="C206" i="2"/>
  <c r="C127" i="2"/>
  <c r="C56" i="2"/>
  <c r="C317" i="2"/>
  <c r="C376" i="2"/>
  <c r="C97" i="2"/>
  <c r="C351" i="2"/>
  <c r="C387" i="2"/>
  <c r="C177" i="2"/>
  <c r="C92" i="2"/>
  <c r="C219" i="2"/>
  <c r="C151" i="2"/>
  <c r="C42" i="2"/>
  <c r="C141" i="2"/>
  <c r="C357" i="2"/>
  <c r="C80" i="2"/>
  <c r="C176" i="2"/>
  <c r="C298" i="2"/>
  <c r="C61" i="2"/>
  <c r="C2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<sst xmlns="http://schemas.openxmlformats.org/spreadsheetml/2006/main" count="86" uniqueCount="65">
  <si>
    <t>Libor</t>
  </si>
  <si>
    <t>USD</t>
  </si>
  <si>
    <t>3M Eurodollar Futures</t>
  </si>
  <si>
    <t>Swaps</t>
  </si>
  <si>
    <t>O/N</t>
  </si>
  <si>
    <t>Ticker</t>
  </si>
  <si>
    <t>Exp</t>
  </si>
  <si>
    <t>Bid</t>
  </si>
  <si>
    <t>Ask</t>
  </si>
  <si>
    <t>Last</t>
  </si>
  <si>
    <t>Tenor</t>
  </si>
  <si>
    <t>Mid</t>
  </si>
  <si>
    <t>1 Wk</t>
  </si>
  <si>
    <t>EDZ7 comodty</t>
  </si>
  <si>
    <t>EDZ7</t>
  </si>
  <si>
    <t>USSW2 crncy</t>
  </si>
  <si>
    <t>2 Wk</t>
  </si>
  <si>
    <t>EDH8</t>
  </si>
  <si>
    <t>US0001M index</t>
  </si>
  <si>
    <t>1 M</t>
  </si>
  <si>
    <t>EDM8</t>
  </si>
  <si>
    <t>2 M</t>
  </si>
  <si>
    <t>EDU8</t>
  </si>
  <si>
    <t>3M</t>
  </si>
  <si>
    <t>EDZ8</t>
  </si>
  <si>
    <t>4M</t>
  </si>
  <si>
    <t>EDH9</t>
  </si>
  <si>
    <t>5 M</t>
  </si>
  <si>
    <t>EDM9</t>
  </si>
  <si>
    <t>6 M</t>
  </si>
  <si>
    <t>EDU9</t>
  </si>
  <si>
    <t>7 M</t>
  </si>
  <si>
    <t>EDZ9</t>
  </si>
  <si>
    <t>8 M</t>
  </si>
  <si>
    <t>EDH0</t>
  </si>
  <si>
    <t>9 M</t>
  </si>
  <si>
    <t>EDM0</t>
  </si>
  <si>
    <t>10 M</t>
  </si>
  <si>
    <t>EDU0</t>
  </si>
  <si>
    <t>11 M</t>
  </si>
  <si>
    <t>12 M</t>
  </si>
  <si>
    <t>T+2</t>
  </si>
  <si>
    <t>actual 360</t>
  </si>
  <si>
    <t>30/360</t>
  </si>
  <si>
    <t>following business</t>
  </si>
  <si>
    <t>2 Year</t>
  </si>
  <si>
    <t>semi</t>
  </si>
  <si>
    <t>settlement</t>
  </si>
  <si>
    <t>tenor</t>
  </si>
  <si>
    <t>dcb</t>
  </si>
  <si>
    <t>roll</t>
  </si>
  <si>
    <t>CD</t>
  </si>
  <si>
    <t>valuation</t>
  </si>
  <si>
    <t>Fix</t>
  </si>
  <si>
    <t>time</t>
  </si>
  <si>
    <t>cash</t>
  </si>
  <si>
    <t>FRA</t>
  </si>
  <si>
    <t>SWAP</t>
  </si>
  <si>
    <t>Bootstrap</t>
  </si>
  <si>
    <t>rate</t>
  </si>
  <si>
    <t>instrument</t>
  </si>
  <si>
    <t>forward</t>
  </si>
  <si>
    <t>Mask</t>
  </si>
  <si>
    <t>x</t>
  </si>
  <si>
    <t>USSW2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</si>
</sst>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19E6-8C10-4ADB-96DA-BF9B6131F56E}">
  <dimension ref="A2:N22"/>
  <sheetViews>
    <sheetView zoomScale="130" zoomScaleNormal="130" workbookViewId="0">
      <selection activeCell="J4" sqref="J4"/>
    </sheetView>
  </sheetViews>
  <sheetFormatPr defaultRowHeight="14.25" x14ac:dyDescent="0.45"/>
  <sheetData>
    <row r="2" spans="1:14" x14ac:dyDescent="0.45">
      <c r="B2" t="s">
        <v>0</v>
      </c>
      <c r="C2" t="s">
        <v>1</v>
      </c>
      <c r="E2" t="s">
        <v>2</v>
      </c>
      <c r="I2" t="s">
        <v>3</v>
      </c>
      <c r="J2" t="s">
        <v>1</v>
      </c>
    </row>
    <row r="3" spans="1:14" x14ac:dyDescent="0.45">
      <c r="B3" t="s">
        <v>4</v>
      </c>
      <c r="C3">
        <v>1.1844399999999999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K3" t="s">
        <v>10</v>
      </c>
      <c r="L3" t="s">
        <v>7</v>
      </c>
      <c r="M3" t="s">
        <v>8</v>
      </c>
      <c r="N3" t="s">
        <v>11</v>
      </c>
    </row>
    <row r="4" spans="1:14" x14ac:dyDescent="0.45">
      <c r="B4" t="s">
        <v>12</v>
      </c>
      <c r="C4">
        <v>1.20326</v>
      </c>
      <c r="D4" t="s">
        <v>13</v>
      </c>
      <c r="E4" t="s">
        <v>14</v>
      </c>
      <c r="F4" s="1">
        <v>43086</v>
      </c>
      <c r="G4">
        <v>98.49</v>
      </c>
      <c r="H4">
        <v>98.5</v>
      </c>
      <c r="I4">
        <v>98.5</v>
      </c>
      <c r="J4" t="s">
        <v>15</v>
      </c>
      <c r="K4">
        <v>2</v>
      </c>
      <c r="L4">
        <v>1.802</v>
      </c>
      <c r="M4">
        <v>1.8049999999999999</v>
      </c>
      <c r="N4">
        <v>1.804</v>
      </c>
    </row>
    <row r="5" spans="1:14" x14ac:dyDescent="0.45">
      <c r="B5" t="s">
        <v>16</v>
      </c>
      <c r="E5" t="s">
        <v>17</v>
      </c>
      <c r="F5" s="1">
        <v>42812</v>
      </c>
      <c r="G5">
        <v>98.36</v>
      </c>
      <c r="H5">
        <v>98.37</v>
      </c>
      <c r="I5">
        <v>98.37</v>
      </c>
      <c r="K5">
        <v>3</v>
      </c>
      <c r="L5">
        <v>1.917</v>
      </c>
      <c r="M5">
        <v>1.92</v>
      </c>
      <c r="N5">
        <v>1.919</v>
      </c>
    </row>
    <row r="6" spans="1:14" x14ac:dyDescent="0.45">
      <c r="A6" t="s">
        <v>18</v>
      </c>
      <c r="B6" t="s">
        <v>19</v>
      </c>
      <c r="C6">
        <v>1.2423299999999999</v>
      </c>
      <c r="E6" t="s">
        <v>20</v>
      </c>
      <c r="F6" s="1">
        <v>42904</v>
      </c>
      <c r="G6">
        <v>98.25</v>
      </c>
      <c r="H6">
        <v>98.26</v>
      </c>
      <c r="I6">
        <v>98.26</v>
      </c>
      <c r="K6">
        <v>4</v>
      </c>
      <c r="L6">
        <v>2.0009999999999999</v>
      </c>
      <c r="M6">
        <v>2.0030000000000001</v>
      </c>
      <c r="N6">
        <v>2.0019999999999998</v>
      </c>
    </row>
    <row r="7" spans="1:14" x14ac:dyDescent="0.45">
      <c r="B7" t="s">
        <v>21</v>
      </c>
      <c r="C7">
        <v>1.31376</v>
      </c>
      <c r="E7" t="s">
        <v>22</v>
      </c>
      <c r="F7" s="1">
        <v>42996</v>
      </c>
      <c r="G7">
        <v>98.17</v>
      </c>
      <c r="H7">
        <v>98.18</v>
      </c>
      <c r="I7">
        <v>98.18</v>
      </c>
      <c r="K7">
        <v>5</v>
      </c>
      <c r="L7">
        <v>2.0710000000000002</v>
      </c>
      <c r="M7">
        <v>2.0750000000000002</v>
      </c>
      <c r="N7">
        <v>2.073</v>
      </c>
    </row>
    <row r="8" spans="1:14" x14ac:dyDescent="0.45">
      <c r="B8" t="s">
        <v>23</v>
      </c>
      <c r="C8">
        <v>1.38009</v>
      </c>
      <c r="E8" t="s">
        <v>24</v>
      </c>
      <c r="F8" s="1">
        <v>43087</v>
      </c>
      <c r="G8">
        <v>98.09</v>
      </c>
      <c r="H8">
        <v>98.1</v>
      </c>
      <c r="I8">
        <v>98.09</v>
      </c>
      <c r="K8">
        <v>6</v>
      </c>
      <c r="L8">
        <v>2.1389999999999998</v>
      </c>
      <c r="M8">
        <v>2.14</v>
      </c>
      <c r="N8">
        <v>2.14</v>
      </c>
    </row>
    <row r="9" spans="1:14" x14ac:dyDescent="0.45">
      <c r="B9" t="s">
        <v>25</v>
      </c>
      <c r="E9" t="s">
        <v>26</v>
      </c>
      <c r="F9" s="1">
        <v>42813</v>
      </c>
      <c r="G9">
        <v>98.03</v>
      </c>
      <c r="H9">
        <v>98.04</v>
      </c>
      <c r="I9">
        <v>98.04</v>
      </c>
      <c r="K9">
        <v>7</v>
      </c>
      <c r="L9">
        <v>2.1989999999999998</v>
      </c>
      <c r="M9">
        <v>2.202</v>
      </c>
      <c r="N9">
        <v>2.2010000000000001</v>
      </c>
    </row>
    <row r="10" spans="1:14" x14ac:dyDescent="0.45">
      <c r="B10" t="s">
        <v>27</v>
      </c>
      <c r="E10" t="s">
        <v>28</v>
      </c>
      <c r="F10" s="1">
        <v>42905</v>
      </c>
      <c r="G10">
        <v>97.98</v>
      </c>
      <c r="H10">
        <v>97.98</v>
      </c>
      <c r="I10">
        <v>97.98</v>
      </c>
      <c r="K10">
        <v>8</v>
      </c>
      <c r="L10">
        <v>2.2530000000000001</v>
      </c>
      <c r="M10">
        <v>2.2559999999999998</v>
      </c>
      <c r="N10">
        <v>2.2549999999999999</v>
      </c>
    </row>
    <row r="11" spans="1:14" x14ac:dyDescent="0.45">
      <c r="B11" t="s">
        <v>29</v>
      </c>
      <c r="C11">
        <v>1.57267</v>
      </c>
      <c r="E11" t="s">
        <v>30</v>
      </c>
      <c r="F11" s="1">
        <v>42997</v>
      </c>
      <c r="G11">
        <v>97.93</v>
      </c>
      <c r="H11">
        <v>97.94</v>
      </c>
      <c r="I11">
        <v>97.94</v>
      </c>
      <c r="K11">
        <v>9</v>
      </c>
      <c r="L11">
        <v>2.3010000000000002</v>
      </c>
      <c r="M11">
        <v>2.3050000000000002</v>
      </c>
      <c r="N11">
        <v>2.3029999999999999</v>
      </c>
    </row>
    <row r="12" spans="1:14" x14ac:dyDescent="0.45">
      <c r="B12" t="s">
        <v>31</v>
      </c>
      <c r="E12" t="s">
        <v>32</v>
      </c>
      <c r="F12" s="1">
        <v>43088</v>
      </c>
      <c r="G12">
        <v>97.88</v>
      </c>
      <c r="H12">
        <v>97.88</v>
      </c>
      <c r="I12">
        <v>97.88</v>
      </c>
      <c r="K12">
        <v>10</v>
      </c>
      <c r="L12">
        <v>2.3439999999999999</v>
      </c>
      <c r="M12">
        <v>2.3490000000000002</v>
      </c>
      <c r="N12">
        <v>2.3460000000000001</v>
      </c>
    </row>
    <row r="13" spans="1:14" x14ac:dyDescent="0.45">
      <c r="B13" t="s">
        <v>33</v>
      </c>
      <c r="E13" t="s">
        <v>34</v>
      </c>
      <c r="F13" s="1">
        <v>42814</v>
      </c>
      <c r="G13">
        <v>97.85</v>
      </c>
      <c r="H13">
        <v>97.85</v>
      </c>
      <c r="I13">
        <v>97.85</v>
      </c>
      <c r="K13">
        <v>12</v>
      </c>
      <c r="L13">
        <v>2.4169999999999998</v>
      </c>
      <c r="M13">
        <v>2.42</v>
      </c>
      <c r="N13">
        <v>2.419</v>
      </c>
    </row>
    <row r="14" spans="1:14" x14ac:dyDescent="0.45">
      <c r="B14" t="s">
        <v>35</v>
      </c>
      <c r="E14" t="s">
        <v>36</v>
      </c>
      <c r="F14" s="1">
        <v>42906</v>
      </c>
      <c r="G14">
        <v>97.82</v>
      </c>
      <c r="H14">
        <v>97.82</v>
      </c>
      <c r="I14">
        <v>97.82</v>
      </c>
      <c r="K14">
        <v>15</v>
      </c>
      <c r="L14">
        <v>2.4910000000000001</v>
      </c>
      <c r="M14">
        <v>2.4929999999999999</v>
      </c>
      <c r="N14">
        <v>2.492</v>
      </c>
    </row>
    <row r="15" spans="1:14" x14ac:dyDescent="0.45">
      <c r="B15" t="s">
        <v>37</v>
      </c>
      <c r="E15" t="s">
        <v>38</v>
      </c>
      <c r="F15" s="1">
        <v>42998</v>
      </c>
      <c r="G15">
        <v>97.78</v>
      </c>
      <c r="H15">
        <v>97.79</v>
      </c>
      <c r="I15">
        <v>97.79</v>
      </c>
      <c r="K15">
        <v>20</v>
      </c>
      <c r="L15">
        <v>2.5590000000000002</v>
      </c>
      <c r="M15">
        <v>2.5630000000000002</v>
      </c>
      <c r="N15">
        <v>2.5609999999999999</v>
      </c>
    </row>
    <row r="16" spans="1:14" x14ac:dyDescent="0.45">
      <c r="B16" t="s">
        <v>39</v>
      </c>
      <c r="K16">
        <v>25</v>
      </c>
      <c r="L16">
        <v>2.585</v>
      </c>
      <c r="M16">
        <v>2.589</v>
      </c>
      <c r="N16">
        <v>2.5870000000000002</v>
      </c>
    </row>
    <row r="17" spans="1:14" x14ac:dyDescent="0.45">
      <c r="B17" t="s">
        <v>40</v>
      </c>
      <c r="C17">
        <v>1.84789</v>
      </c>
      <c r="K17">
        <v>30</v>
      </c>
      <c r="L17">
        <v>2.593</v>
      </c>
      <c r="M17">
        <v>2.5950000000000002</v>
      </c>
      <c r="N17">
        <v>2.5939999999999999</v>
      </c>
    </row>
    <row r="19" spans="1:14" x14ac:dyDescent="0.45">
      <c r="A19" t="s">
        <v>41</v>
      </c>
      <c r="J19" t="s">
        <v>41</v>
      </c>
    </row>
    <row r="20" spans="1:14" x14ac:dyDescent="0.45">
      <c r="A20" t="s">
        <v>42</v>
      </c>
      <c r="I20" t="s">
        <v>43</v>
      </c>
    </row>
    <row r="21" spans="1:14" x14ac:dyDescent="0.45">
      <c r="A21" t="s">
        <v>44</v>
      </c>
      <c r="I21" t="s">
        <v>45</v>
      </c>
    </row>
    <row r="22" spans="1:14" x14ac:dyDescent="0.45">
      <c r="J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D4D6-2BA1-41FB-BF7F-A4A93D8C2E2A}">
  <dimension ref="B2:T425"/>
  <sheetViews>
    <sheetView tabSelected="1" zoomScale="99" zoomScaleNormal="99" workbookViewId="0">
      <selection activeCell="E11" sqref="E11"/>
    </sheetView>
  </sheetViews>
  <sheetFormatPr defaultRowHeight="14.25" x14ac:dyDescent="0.45"/>
  <cols>
    <col min="4" max="4" width="10.19921875" bestFit="1" customWidth="1"/>
    <col min="6" max="6" width="9.06640625" customWidth="1"/>
    <col min="9" max="10" width="12.19921875" bestFit="1" customWidth="1"/>
    <col min="11" max="14" width="12.19921875" customWidth="1"/>
  </cols>
  <sheetData>
    <row r="2" spans="2:18" x14ac:dyDescent="0.45">
      <c r="C2" t="s">
        <v>52</v>
      </c>
      <c r="D2" s="2">
        <v>43038</v>
      </c>
      <c r="F2" s="3"/>
    </row>
    <row r="3" spans="2:18" x14ac:dyDescent="0.45">
      <c r="D3" s="2"/>
    </row>
    <row r="4" spans="2:18" x14ac:dyDescent="0.45">
      <c r="C4" t="s">
        <v>60</v>
      </c>
      <c r="D4" t="s">
        <v>59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53</v>
      </c>
      <c r="K4" t="s">
        <v>62</v>
      </c>
      <c r="L4" t="s">
        <v>58</v>
      </c>
      <c r="O4" t="s">
        <v>54</v>
      </c>
      <c r="Q4" t="s">
        <v>55</v>
      </c>
    </row>
    <row r="5" spans="2:18" x14ac:dyDescent="0.45">
      <c r="K5" cm="1">
        <f t="array" ref="K5">_xll.RANGE.SET(_xll.RANGE.MASK(J6:J32,K6:K32))</f>
        <v>-8</v>
      </c>
      <c r="L5">
        <f>_xll.PWFLAT.CURVE(0,0)</f>
        <v>-8</v>
      </c>
    </row>
    <row r="6" spans="2:18" x14ac:dyDescent="0.45">
      <c r="B6" t="s">
        <v>51</v>
      </c>
      <c r="C6" t="s">
        <v>19</v>
      </c>
      <c r="D6">
        <v>1.2423299999999999</v>
      </c>
      <c r="E6">
        <v>2</v>
      </c>
      <c r="F6">
        <v>1</v>
      </c>
      <c r="G6">
        <f>_xll.DCB_ACTUAL_360()</f>
        <v>1</v>
      </c>
      <c r="H6">
        <f>_xll.ROLL_FOLLOWING_BUSINESS()</f>
        <v>0</v>
      </c>
      <c r="I6">
        <f>_xll.FIXED.INCOME.CASH.DEPOSIT(E6, F6, G6, H6)</f>
        <v>74</v>
      </c>
      <c r="J6">
        <f>_xll.FIXED.INCOME.CASH.DEPOSIT.FIX(I6,$D$2,D6/100)</f>
        <v>74</v>
      </c>
      <c r="L6">
        <f>_xll.PWFLAT.CURVE.EXTEND(L5, M6, N6)</f>
        <v>-8</v>
      </c>
      <c r="M6">
        <f t="array" ref="M6:N6">TRANSPOSE(_xll.PWFLAT.BOOTSTRAP(0, J6, L5))</f>
        <v>9.3088838237609259E-2</v>
      </c>
      <c r="N6">
        <v>1.2597260050557143E-2</v>
      </c>
      <c r="O6">
        <f t="array" ref="O6:P6">_xll.FIXED.INCOME.INSTRUMENT.TIME(J6)</f>
        <v>5.4758140139770156E-3</v>
      </c>
      <c r="P6">
        <v>9.3088838237609259E-2</v>
      </c>
      <c r="Q6">
        <f t="array" ref="Q6:R6">_xll.FIXED.INCOME.INSTRUMENT.CASH(J6)</f>
        <v>-1</v>
      </c>
      <c r="R6">
        <v>1.0011042933333334</v>
      </c>
    </row>
    <row r="7" spans="2:18" x14ac:dyDescent="0.45">
      <c r="C7" t="s">
        <v>21</v>
      </c>
      <c r="D7">
        <v>1.31376</v>
      </c>
      <c r="E7">
        <v>2</v>
      </c>
      <c r="F7">
        <v>2</v>
      </c>
      <c r="G7">
        <f>_xll.DCB_ACTUAL_360()</f>
        <v>1</v>
      </c>
      <c r="H7">
        <f>_xll.ROLL_FOLLOWING_BUSINESS()</f>
        <v>0</v>
      </c>
      <c r="I7">
        <f>_xll.FIXED.INCOME.CASH.DEPOSIT(E7, F7, G7, H7)</f>
        <v>-40</v>
      </c>
      <c r="J7">
        <f>_xll.FIXED.INCOME.CASH.DEPOSIT.FIX(I7,$D$2,D7/100)</f>
        <v>-40</v>
      </c>
      <c r="L7">
        <f>_xll.PWFLAT.CURVE.EXTEND(L6, M7, N7)</f>
        <v>-8</v>
      </c>
      <c r="M7">
        <f t="array" ref="M7:N7">TRANSPOSE(_xll.PWFLAT.BOOTSTRAP(0, J7, L6))</f>
        <v>0.17248814144027599</v>
      </c>
      <c r="N7">
        <v>1.4105101221733056E-2</v>
      </c>
      <c r="O7">
        <f t="array" ref="O7:P7">_xll.FIXED.INCOME.INSTRUMENT.TIME(J7)</f>
        <v>5.4758140139770156E-3</v>
      </c>
      <c r="P7">
        <v>0.17248814144027599</v>
      </c>
      <c r="Q7">
        <f t="array" ref="Q7:R7">_xll.FIXED.INCOME.INSTRUMENT.CASH(J7)</f>
        <v>-1</v>
      </c>
      <c r="R7">
        <v>1.0022260933333333</v>
      </c>
    </row>
    <row r="8" spans="2:18" x14ac:dyDescent="0.45">
      <c r="C8" t="s">
        <v>23</v>
      </c>
      <c r="D8">
        <v>1.38009</v>
      </c>
      <c r="E8">
        <v>2</v>
      </c>
      <c r="F8">
        <v>3</v>
      </c>
      <c r="G8">
        <f>_xll.DCB_ACTUAL_360()</f>
        <v>1</v>
      </c>
      <c r="H8">
        <f>_xll.ROLL_FOLLOWING_BUSINESS()</f>
        <v>0</v>
      </c>
      <c r="I8">
        <f>_xll.FIXED.INCOME.CASH.DEPOSIT(E8, F8, G8, H8)</f>
        <v>101</v>
      </c>
      <c r="J8">
        <f>_xll.FIXED.INCOME.CASH.DEPOSIT.FIX(I8,$D$2,D8/100)</f>
        <v>101</v>
      </c>
      <c r="L8">
        <f>_xll.PWFLAT.CURVE.EXTEND(L7, M8, N8)</f>
        <v>-8</v>
      </c>
      <c r="M8">
        <f t="array" ref="M8:N8">TRANSPOSE(_xll.PWFLAT.BOOTSTRAP(0, J8, L7))</f>
        <v>0.25736325865691972</v>
      </c>
      <c r="N8">
        <v>1.5282129034986573E-2</v>
      </c>
      <c r="O8">
        <f t="array" ref="O8:P8">_xll.FIXED.INCOME.INSTRUMENT.TIME(J8)</f>
        <v>5.4758140139770156E-3</v>
      </c>
      <c r="P8">
        <v>0.25736325865691972</v>
      </c>
      <c r="Q8">
        <f t="array" ref="Q8:R8">_xll.FIXED.INCOME.INSTRUMENT.CASH(J8)</f>
        <v>-1</v>
      </c>
      <c r="R8">
        <v>1.0035268966666666</v>
      </c>
    </row>
    <row r="9" spans="2:18" x14ac:dyDescent="0.45">
      <c r="C9" t="s">
        <v>29</v>
      </c>
      <c r="D9">
        <v>1.57267</v>
      </c>
      <c r="E9">
        <v>2</v>
      </c>
      <c r="F9">
        <v>6</v>
      </c>
      <c r="G9">
        <f>_xll.DCB_ACTUAL_360()</f>
        <v>1</v>
      </c>
      <c r="H9">
        <f>_xll.ROLL_FOLLOWING_BUSINESS()</f>
        <v>0</v>
      </c>
      <c r="I9">
        <f>_xll.FIXED.INCOME.CASH.DEPOSIT(E9, F9, G9, H9)</f>
        <v>61</v>
      </c>
      <c r="J9">
        <f>_xll.FIXED.INCOME.CASH.DEPOSIT.FIX(I9,$D$2,D9/100)</f>
        <v>61</v>
      </c>
      <c r="L9">
        <f>_xll.PWFLAT.CURVE.EXTEND(L8, M9, N9)</f>
        <v>-8</v>
      </c>
      <c r="M9">
        <f t="array" ref="M9:N9">TRANSPOSE(_xll.PWFLAT.BOOTSTRAP(0, J9, L8))</f>
        <v>0.50103698227889693</v>
      </c>
      <c r="N9">
        <v>1.7873271982620915E-2</v>
      </c>
      <c r="O9">
        <f t="array" ref="O9:P9">_xll.FIXED.INCOME.INSTRUMENT.TIME(J9)</f>
        <v>5.4758140139770156E-3</v>
      </c>
      <c r="P9">
        <v>0.50103698227889693</v>
      </c>
      <c r="Q9">
        <f t="array" ref="Q9:R9">_xll.FIXED.INCOME.INSTRUMENT.CASH(J9)</f>
        <v>-1</v>
      </c>
      <c r="R9">
        <v>1.0079070352777777</v>
      </c>
    </row>
    <row r="10" spans="2:18" x14ac:dyDescent="0.45">
      <c r="C10" t="s">
        <v>40</v>
      </c>
      <c r="D10">
        <v>1.84789</v>
      </c>
      <c r="E10">
        <v>2</v>
      </c>
      <c r="F10">
        <v>12</v>
      </c>
      <c r="G10">
        <f>_xll.DCB_ACTUAL_360()</f>
        <v>1</v>
      </c>
      <c r="H10">
        <f>_xll.ROLL_FOLLOWING_BUSINESS()</f>
        <v>0</v>
      </c>
      <c r="I10">
        <f>_xll.FIXED.INCOME.CASH.DEPOSIT(E10, F10, G10, H10)</f>
        <v>26</v>
      </c>
      <c r="J10">
        <f>_xll.FIXED.INCOME.CASH.DEPOSIT.FIX(I10,$D$2,D10/100)</f>
        <v>26</v>
      </c>
      <c r="L10">
        <f>_xll.PWFLAT.CURVE.EXTEND(L9, M10, N10)</f>
        <v>-8</v>
      </c>
      <c r="M10">
        <f t="array" ref="M10:N10">TRANSPOSE(_xll.PWFLAT.BOOTSTRAP(0, J10, L9))</f>
        <v>1.0048118715647822</v>
      </c>
      <c r="N10">
        <v>2.1212379824464042E-2</v>
      </c>
      <c r="O10">
        <f t="array" ref="O10:P10">_xll.FIXED.INCOME.INSTRUMENT.TIME(J10)</f>
        <v>5.4758140139770156E-3</v>
      </c>
      <c r="P10">
        <v>1.0048118715647822</v>
      </c>
      <c r="Q10">
        <f t="array" ref="Q10:R10">_xll.FIXED.INCOME.INSTRUMENT.CASH(J10)</f>
        <v>-1</v>
      </c>
      <c r="R10">
        <v>1.0187355513888889</v>
      </c>
    </row>
    <row r="11" spans="2:18" x14ac:dyDescent="0.45">
      <c r="B11" t="s">
        <v>56</v>
      </c>
      <c r="C11" t="s">
        <v>24</v>
      </c>
      <c r="D11">
        <v>98.09</v>
      </c>
      <c r="E11" s="1">
        <v>43087</v>
      </c>
      <c r="F11">
        <v>3</v>
      </c>
      <c r="G11">
        <f>_xll.DCB_ACTUAL_360()</f>
        <v>1</v>
      </c>
      <c r="H11">
        <f>_xll.ROLL_FOLLOWING_BUSINESS()</f>
        <v>0</v>
      </c>
      <c r="I11">
        <f>_xll.FIXED.INCOME.FORWARD.RATE.AGREEMENT(E11, F11, G11, H11)</f>
        <v>72</v>
      </c>
      <c r="J11">
        <f>_xll.FIXED.INCOME.FORWARD.RATE.AGREEMENT.FIX(I11,$D$2,1 - D11/100)</f>
        <v>72</v>
      </c>
      <c r="O11">
        <f t="array" ref="O11:P11">_xll.FIXED.INCOME.INSTRUMENT.TIME(J11)</f>
        <v>0.13415744334243687</v>
      </c>
      <c r="P11">
        <v>0.38056907397140255</v>
      </c>
      <c r="Q11">
        <f t="array" ref="Q11:R11">_xll.FIXED.INCOME.INSTRUMENT.CASH(J11)</f>
        <v>-1</v>
      </c>
      <c r="R11">
        <v>1.004775</v>
      </c>
    </row>
    <row r="12" spans="2:18" x14ac:dyDescent="0.45">
      <c r="C12" t="s">
        <v>26</v>
      </c>
      <c r="D12">
        <v>98.04</v>
      </c>
      <c r="E12" s="1">
        <v>43178</v>
      </c>
      <c r="F12">
        <v>3</v>
      </c>
      <c r="G12">
        <f>_xll.DCB_ACTUAL_360()</f>
        <v>1</v>
      </c>
      <c r="H12">
        <f>_xll.ROLL_FOLLOWING_BUSINESS()</f>
        <v>0</v>
      </c>
      <c r="I12">
        <f>_xll.FIXED.INCOME.FORWARD.RATE.AGREEMENT(E12, F12, G12, H12)</f>
        <v>77</v>
      </c>
      <c r="J12">
        <f>_xll.FIXED.INCOME.FORWARD.RATE.AGREEMENT.FIX(I12,$D$2,1 - D12/100)</f>
        <v>77</v>
      </c>
      <c r="K12" t="s">
        <v>63</v>
      </c>
      <c r="O12">
        <f t="array" ref="O12:P12">_xll.FIXED.INCOME.INSTRUMENT.TIME(J12)</f>
        <v>0.38330698097839105</v>
      </c>
      <c r="P12">
        <v>0.63519442562133377</v>
      </c>
      <c r="Q12">
        <f t="array" ref="Q12:R12">_xll.FIXED.INCOME.INSTRUMENT.CASH(J12)</f>
        <v>-1</v>
      </c>
      <c r="R12">
        <v>1.0050088888888888</v>
      </c>
    </row>
    <row r="13" spans="2:18" x14ac:dyDescent="0.45">
      <c r="C13" t="s">
        <v>28</v>
      </c>
      <c r="D13">
        <v>97.98</v>
      </c>
      <c r="E13" s="1">
        <v>43270</v>
      </c>
      <c r="F13">
        <v>3</v>
      </c>
      <c r="G13">
        <f>_xll.DCB_ACTUAL_360()</f>
        <v>1</v>
      </c>
      <c r="H13">
        <f>_xll.ROLL_FOLLOWING_BUSINESS()</f>
        <v>0</v>
      </c>
      <c r="I13">
        <f>_xll.FIXED.INCOME.FORWARD.RATE.AGREEMENT(E13, F13, G13, H13)</f>
        <v>69</v>
      </c>
      <c r="J13">
        <f>_xll.FIXED.INCOME.FORWARD.RATE.AGREEMENT.FIX(I13,$D$2,1 - D13/100)</f>
        <v>69</v>
      </c>
      <c r="K13" t="s">
        <v>63</v>
      </c>
      <c r="O13">
        <f t="array" ref="O13:P13">_xll.FIXED.INCOME.INSTRUMENT.TIME(J13)</f>
        <v>0.63519442562133377</v>
      </c>
      <c r="P13">
        <v>0.88708187026427643</v>
      </c>
      <c r="Q13">
        <f t="array" ref="Q13:R13">_xll.FIXED.INCOME.INSTRUMENT.CASH(J13)</f>
        <v>-1</v>
      </c>
      <c r="R13">
        <v>1.0051622222222223</v>
      </c>
    </row>
    <row r="14" spans="2:18" x14ac:dyDescent="0.45">
      <c r="C14" t="s">
        <v>30</v>
      </c>
      <c r="D14">
        <v>97.94</v>
      </c>
      <c r="E14" s="1">
        <v>43362</v>
      </c>
      <c r="F14">
        <v>3</v>
      </c>
      <c r="G14">
        <f>_xll.DCB_ACTUAL_360()</f>
        <v>1</v>
      </c>
      <c r="H14">
        <f>_xll.ROLL_FOLLOWING_BUSINESS()</f>
        <v>0</v>
      </c>
      <c r="I14">
        <f>_xll.FIXED.INCOME.FORWARD.RATE.AGREEMENT(E14, F14, G14, H14)</f>
        <v>106</v>
      </c>
      <c r="J14">
        <f>_xll.FIXED.INCOME.FORWARD.RATE.AGREEMENT.FIX(I14,$D$2,1 - D14/100)</f>
        <v>106</v>
      </c>
      <c r="L14">
        <f>_xll.PWFLAT.CURVE.EXTEND(L10, M14, N14)</f>
        <v>-8</v>
      </c>
      <c r="M14">
        <f t="array" ref="M14:N14">TRANSPOSE(_xll.PWFLAT.BOOTSTRAP(0, J14, L10))</f>
        <v>1.1362314079002307</v>
      </c>
      <c r="N14">
        <v>2.0517330172514857E-2</v>
      </c>
      <c r="O14">
        <f t="array" ref="O14:P14">_xll.FIXED.INCOME.INSTRUMENT.TIME(J14)</f>
        <v>0.88708187026427643</v>
      </c>
      <c r="P14">
        <v>1.1362314079002307</v>
      </c>
      <c r="Q14">
        <f t="array" ref="Q14:R14">_xll.FIXED.INCOME.INSTRUMENT.CASH(J14)</f>
        <v>-1</v>
      </c>
      <c r="R14">
        <v>1.0052072222222221</v>
      </c>
    </row>
    <row r="15" spans="2:18" x14ac:dyDescent="0.45">
      <c r="C15" t="s">
        <v>32</v>
      </c>
      <c r="D15">
        <v>97.88</v>
      </c>
      <c r="E15" s="1">
        <v>43453</v>
      </c>
      <c r="F15">
        <v>3</v>
      </c>
      <c r="G15">
        <f>_xll.DCB_ACTUAL_360()</f>
        <v>1</v>
      </c>
      <c r="H15">
        <f>_xll.ROLL_FOLLOWING_BUSINESS()</f>
        <v>0</v>
      </c>
      <c r="I15">
        <f>_xll.FIXED.INCOME.FORWARD.RATE.AGREEMENT(E15, F15, G15, H15)</f>
        <v>93</v>
      </c>
      <c r="J15">
        <f>_xll.FIXED.INCOME.FORWARD.RATE.AGREEMENT.FIX(I15,$D$2,1 - D15/100)</f>
        <v>93</v>
      </c>
      <c r="L15">
        <f>_xll.PWFLAT.CURVE.EXTEND(L14, M15, N15)</f>
        <v>-8</v>
      </c>
      <c r="M15">
        <f t="array" ref="M15:N15">TRANSPOSE(_xll.PWFLAT.BOOTSTRAP(0,J15,L14))</f>
        <v>1.3826430385291963</v>
      </c>
      <c r="N15">
        <v>2.1451927474952642E-2</v>
      </c>
      <c r="O15">
        <f t="array" ref="O15:P15">_xll.FIXED.INCOME.INSTRUMENT.TIME(J15)</f>
        <v>1.1362314079002307</v>
      </c>
      <c r="P15">
        <v>1.3826430385291963</v>
      </c>
      <c r="Q15">
        <f t="array" ref="Q15:R15">_xll.FIXED.INCOME.INSTRUMENT.CASH(J15)</f>
        <v>-1</v>
      </c>
      <c r="R15">
        <v>1.0053000000000001</v>
      </c>
    </row>
    <row r="16" spans="2:18" x14ac:dyDescent="0.45">
      <c r="C16" t="s">
        <v>34</v>
      </c>
      <c r="D16">
        <v>97.85</v>
      </c>
      <c r="E16" s="1">
        <v>43544</v>
      </c>
      <c r="F16">
        <v>3</v>
      </c>
      <c r="G16">
        <f>_xll.DCB_ACTUAL_360()</f>
        <v>1</v>
      </c>
      <c r="H16">
        <f>_xll.ROLL_FOLLOWING_BUSINESS()</f>
        <v>0</v>
      </c>
      <c r="I16">
        <f>_xll.FIXED.INCOME.FORWARD.RATE.AGREEMENT(E16, F16, G16, H16)</f>
        <v>56</v>
      </c>
      <c r="J16">
        <f>_xll.FIXED.INCOME.FORWARD.RATE.AGREEMENT.FIX(I16,$D$2,1 - D16/100)</f>
        <v>56</v>
      </c>
      <c r="L16">
        <f>_xll.PWFLAT.CURVE.EXTEND(L15, M16, N16)</f>
        <v>-8</v>
      </c>
      <c r="M16">
        <f t="array" ref="M16:N16">TRANSPOSE(_xll.PWFLAT.BOOTSTRAP(0,J16,L15))</f>
        <v>1.6372683901791276</v>
      </c>
      <c r="N16">
        <v>2.1753386938109579E-2</v>
      </c>
      <c r="O16">
        <f t="array" ref="O16:P16">_xll.FIXED.INCOME.INSTRUMENT.TIME(J16)</f>
        <v>1.385380945536185</v>
      </c>
      <c r="P16">
        <v>1.6372683901791276</v>
      </c>
      <c r="Q16">
        <f t="array" ref="Q16:R16">_xll.FIXED.INCOME.INSTRUMENT.CASH(J16)</f>
        <v>-1</v>
      </c>
      <c r="R16">
        <v>1.0054944444444445</v>
      </c>
    </row>
    <row r="17" spans="2:20" x14ac:dyDescent="0.45">
      <c r="C17" t="s">
        <v>36</v>
      </c>
      <c r="D17">
        <v>97.82</v>
      </c>
      <c r="E17" s="1">
        <v>43636</v>
      </c>
      <c r="F17">
        <v>3</v>
      </c>
      <c r="G17">
        <f>_xll.DCB_ACTUAL_360()</f>
        <v>1</v>
      </c>
      <c r="H17">
        <f>_xll.ROLL_FOLLOWING_BUSINESS()</f>
        <v>0</v>
      </c>
      <c r="I17">
        <f>_xll.FIXED.INCOME.FORWARD.RATE.AGREEMENT(E17, F17, G17, H17)</f>
        <v>37</v>
      </c>
      <c r="J17">
        <f>_xll.FIXED.INCOME.FORWARD.RATE.AGREEMENT.FIX(I17,$D$2,1 - D17/100)</f>
        <v>37</v>
      </c>
      <c r="L17">
        <f>_xll.PWFLAT.CURVE.EXTEND(L16, M17, N17)</f>
        <v>-8</v>
      </c>
      <c r="M17">
        <f t="array" ref="M17:N17">TRANSPOSE(_xll.PWFLAT.BOOTSTRAP(0,J17,L16))</f>
        <v>1.8946316488360473</v>
      </c>
      <c r="N17">
        <v>2.2054751607908627E-2</v>
      </c>
      <c r="O17">
        <f t="array" ref="O17:P17">_xll.FIXED.INCOME.INSTRUMENT.TIME(J17)</f>
        <v>1.6372683901791276</v>
      </c>
      <c r="P17">
        <v>1.8946316488360473</v>
      </c>
      <c r="Q17">
        <f t="array" ref="Q17:R17">_xll.FIXED.INCOME.INSTRUMENT.CASH(J17)</f>
        <v>-1</v>
      </c>
      <c r="R17">
        <v>1.0056922222222222</v>
      </c>
    </row>
    <row r="18" spans="2:20" x14ac:dyDescent="0.45">
      <c r="C18" t="s">
        <v>38</v>
      </c>
      <c r="D18">
        <v>97.79</v>
      </c>
      <c r="E18" s="1">
        <v>43728</v>
      </c>
      <c r="F18">
        <v>3</v>
      </c>
      <c r="G18">
        <f>_xll.DCB_ACTUAL_360()</f>
        <v>1</v>
      </c>
      <c r="H18">
        <f>_xll.ROLL_FOLLOWING_BUSINESS()</f>
        <v>0</v>
      </c>
      <c r="I18">
        <f>_xll.FIXED.INCOME.FORWARD.RATE.AGREEMENT(E18, F18, G18, H18)</f>
        <v>-8</v>
      </c>
      <c r="J18">
        <f>_xll.FIXED.INCOME.FORWARD.RATE.AGREEMENT.FIX(I18,$D$2,1 - D18/100)</f>
        <v>-8</v>
      </c>
      <c r="K18" t="s">
        <v>63</v>
      </c>
      <c r="O18">
        <f t="array" ref="O18:P18">_xll.FIXED.INCOME.INSTRUMENT.TIME(J18)</f>
        <v>1.8946316488360473</v>
      </c>
      <c r="P18">
        <v>2.1437811864720016</v>
      </c>
      <c r="Q18">
        <f t="array" ref="Q18:R18">_xll.FIXED.INCOME.INSTRUMENT.CASH(J18)</f>
        <v>-1</v>
      </c>
      <c r="R18">
        <v>1.005586388888889</v>
      </c>
    </row>
    <row r="19" spans="2:20" x14ac:dyDescent="0.45">
      <c r="B19" t="s">
        <v>57</v>
      </c>
      <c r="C19" t="s">
        <v>64</v>
      </c>
      <c r="D19">
        <v>1.804</v>
      </c>
      <c r="E19" s="4">
        <v>2</v>
      </c>
      <c r="F19">
        <v>2</v>
      </c>
      <c r="G19">
        <f>_xll.DCB_30U_360()</f>
        <v>0</v>
      </c>
      <c r="H19">
        <f>_xll.ROLL_FOLLOWING_BUSINESS()</f>
        <v>0</v>
      </c>
      <c r="I19">
        <f>_xll.FIXED.INCOME.SWAP(E19, F19, _xll.FREQ_SEMIANNUALLY(), G19, H19)</f>
        <v>53</v>
      </c>
      <c r="J19">
        <f>_xll.FIXED.INCOME.SWAP.FIX(I19, $D$2, D19/100)</f>
        <v>53</v>
      </c>
      <c r="L19">
        <f>_xll.PWFLAT.CURVE.EXTEND(L17, M19, N19)</f>
        <v>-8</v>
      </c>
      <c r="M19">
        <f t="array" ref="M19:N19">TRANSPOSE(_xll.PWFLAT.BOOTSTRAP(0, J19, L17))</f>
        <v>2.0096237431295645</v>
      </c>
      <c r="N19">
        <v>0.1137679749020995</v>
      </c>
      <c r="O19">
        <f>_xll.FIXED.INCOME.INSTRUMENT.SIZE(J19)</f>
        <v>5</v>
      </c>
      <c r="P19">
        <f t="array" ref="P19:T19">_xll.FIXED.INCOME.INSTRUMENT.TIME(J19)</f>
        <v>5.4758140139770156E-3</v>
      </c>
      <c r="Q19">
        <v>0.50103698227889693</v>
      </c>
      <c r="R19">
        <v>1.0048118715647822</v>
      </c>
      <c r="S19">
        <v>1.5003730398297022</v>
      </c>
      <c r="T19">
        <v>2.0096237431295645</v>
      </c>
    </row>
    <row r="20" spans="2:20" x14ac:dyDescent="0.45">
      <c r="D20">
        <v>1.919</v>
      </c>
      <c r="E20" s="4">
        <v>2</v>
      </c>
      <c r="F20">
        <v>3</v>
      </c>
      <c r="G20">
        <f>_xll.DCB_30U_360()</f>
        <v>0</v>
      </c>
      <c r="H20">
        <f>_xll.ROLL_FOLLOWING_BUSINESS()</f>
        <v>0</v>
      </c>
      <c r="I20">
        <f>_xll.FIXED.INCOME.SWAP(E20, F20, _xll.FREQ_SEMIANNUALLY(), G20, H20)</f>
        <v>-45</v>
      </c>
      <c r="J20">
        <f>_xll.FIXED.INCOME.SWAP.FIX(I20, $D$2, D20/100)</f>
        <v>-45</v>
      </c>
      <c r="L20">
        <f>_xll.PWFLAT.CURVE.EXTEND(L19, M20, N20)</f>
        <v>-8</v>
      </c>
      <c r="M20">
        <f t="array" ref="M20:N20">TRANSPOSE(_xll.PWFLAT.BOOTSTRAP(0, J20, L19))</f>
        <v>3.0062218936733816</v>
      </c>
      <c r="N20">
        <v>3.0180452737068552E-2</v>
      </c>
      <c r="O20">
        <f>_xll.FIXED.INCOME.INSTRUMENT.SIZE(J20)</f>
        <v>7</v>
      </c>
      <c r="P20">
        <f>INDEX(_xll.FIXED.INCOME.INSTRUMENT.TIME(J20),1,O20)</f>
        <v>3.0062218936733816</v>
      </c>
    </row>
    <row r="21" spans="2:20" x14ac:dyDescent="0.45">
      <c r="D21">
        <v>2.0019999999999998</v>
      </c>
      <c r="E21" s="4">
        <v>2</v>
      </c>
      <c r="F21">
        <v>4</v>
      </c>
      <c r="G21">
        <f>_xll.DCB_30U_360()</f>
        <v>0</v>
      </c>
      <c r="H21">
        <f>_xll.ROLL_FOLLOWING_BUSINESS()</f>
        <v>0</v>
      </c>
      <c r="I21">
        <f>_xll.FIXED.INCOME.SWAP(E21, F21, _xll.FREQ_SEMIANNUALLY(), G21, H21)</f>
        <v>58</v>
      </c>
      <c r="J21">
        <f>_xll.FIXED.INCOME.SWAP.FIX(I21, $D$2, D21/100)</f>
        <v>58</v>
      </c>
      <c r="L21">
        <f>_xll.PWFLAT.CURVE.EXTEND(L20, M21, N21)</f>
        <v>-8</v>
      </c>
      <c r="M21">
        <f t="array" ref="M21:N21">TRANSPOSE(_xll.PWFLAT.BOOTSTRAP(0, J21, L20))</f>
        <v>4.005557951224187</v>
      </c>
      <c r="N21">
        <v>3.1690340676991419E-2</v>
      </c>
      <c r="O21">
        <f>_xll.FIXED.INCOME.INSTRUMENT.SIZE(J21)</f>
        <v>9</v>
      </c>
      <c r="P21">
        <f>INDEX(_xll.FIXED.INCOME.INSTRUMENT.TIME(J21),1,O21)</f>
        <v>4.005557951224187</v>
      </c>
    </row>
    <row r="22" spans="2:20" x14ac:dyDescent="0.45">
      <c r="D22">
        <v>2.073</v>
      </c>
      <c r="E22" s="4">
        <v>2</v>
      </c>
      <c r="F22">
        <v>5</v>
      </c>
      <c r="G22">
        <f>_xll.DCB_30U_360()</f>
        <v>0</v>
      </c>
      <c r="H22">
        <f>_xll.ROLL_FOLLOWING_BUSINESS()</f>
        <v>0</v>
      </c>
      <c r="I22">
        <f>_xll.FIXED.INCOME.SWAP(E22, F22, _xll.FREQ_SEMIANNUALLY(), G22, H22)</f>
        <v>42</v>
      </c>
      <c r="J22">
        <f>_xll.FIXED.INCOME.SWAP.FIX(I22, $D$2, D22/100)</f>
        <v>42</v>
      </c>
      <c r="L22">
        <f>_xll.PWFLAT.CURVE.EXTEND(L21, M22, N22)</f>
        <v>-8</v>
      </c>
      <c r="M22">
        <f t="array" ref="M22:N22">TRANSPOSE(_xll.PWFLAT.BOOTSTRAP(0, J22, L21))</f>
        <v>5.0048940087749916</v>
      </c>
      <c r="N22">
        <v>3.327483379252387E-2</v>
      </c>
      <c r="O22">
        <f>_xll.FIXED.INCOME.INSTRUMENT.SIZE(J22)</f>
        <v>11</v>
      </c>
      <c r="P22">
        <f>INDEX(_xll.FIXED.INCOME.INSTRUMENT.TIME(J22),1,O22)</f>
        <v>5.0048940087749916</v>
      </c>
    </row>
    <row r="23" spans="2:20" x14ac:dyDescent="0.45">
      <c r="D23">
        <v>2.14</v>
      </c>
      <c r="E23" s="4">
        <v>2</v>
      </c>
      <c r="F23">
        <v>6</v>
      </c>
      <c r="G23">
        <f>_xll.DCB_30U_360()</f>
        <v>0</v>
      </c>
      <c r="H23">
        <f>_xll.ROLL_FOLLOWING_BUSINESS()</f>
        <v>0</v>
      </c>
      <c r="I23">
        <f>_xll.FIXED.INCOME.SWAP(E23, F23, _xll.FREQ_SEMIANNUALLY(), G23, H23)</f>
        <v>109</v>
      </c>
      <c r="J23">
        <f>_xll.FIXED.INCOME.SWAP.FIX(I23, $D$2, D23/100)</f>
        <v>109</v>
      </c>
      <c r="L23">
        <f>_xll.PWFLAT.CURVE.EXTEND(L22, M23, N23)</f>
        <v>-8</v>
      </c>
      <c r="M23">
        <f t="array" ref="M23:N23">TRANSPOSE(_xll.PWFLAT.BOOTSTRAP(0, J23, L22))</f>
        <v>6.004230066325797</v>
      </c>
      <c r="N23">
        <v>3.5075274331584513E-2</v>
      </c>
      <c r="O23">
        <f>_xll.FIXED.INCOME.INSTRUMENT.SIZE(J23)</f>
        <v>13</v>
      </c>
      <c r="P23">
        <f>INDEX(_xll.FIXED.INCOME.INSTRUMENT.TIME(J23),1,O23)</f>
        <v>6.004230066325797</v>
      </c>
    </row>
    <row r="24" spans="2:20" x14ac:dyDescent="0.45">
      <c r="D24">
        <v>2.2010000000000001</v>
      </c>
      <c r="E24" s="4">
        <v>2</v>
      </c>
      <c r="F24">
        <v>7</v>
      </c>
      <c r="G24">
        <f>_xll.DCB_30U_360()</f>
        <v>0</v>
      </c>
      <c r="H24">
        <f>_xll.ROLL_FOLLOWING_BUSINESS()</f>
        <v>0</v>
      </c>
      <c r="I24">
        <f>_xll.FIXED.INCOME.SWAP(E24, F24, _xll.FREQ_SEMIANNUALLY(), G24, H24)</f>
        <v>48</v>
      </c>
      <c r="J24">
        <f>_xll.FIXED.INCOME.SWAP.FIX(I24, $D$2, D24/100)</f>
        <v>48</v>
      </c>
      <c r="L24">
        <f>_xll.PWFLAT.CURVE.EXTEND(L23, M24, N24)</f>
        <v>-8</v>
      </c>
      <c r="M24">
        <f t="array" ref="M24:N24">TRANSPOSE(_xll.PWFLAT.BOOTSTRAP(0, J24, L23))</f>
        <v>7.0117798448975677</v>
      </c>
      <c r="N24">
        <v>3.6339621054790619E-2</v>
      </c>
      <c r="O24">
        <f>_xll.FIXED.INCOME.INSTRUMENT.SIZE(J24)</f>
        <v>15</v>
      </c>
      <c r="P24">
        <f>INDEX(_xll.FIXED.INCOME.INSTRUMENT.TIME(J24),1,O24)</f>
        <v>7.0117798448975677</v>
      </c>
    </row>
    <row r="25" spans="2:20" x14ac:dyDescent="0.45">
      <c r="D25">
        <v>2.2549999999999999</v>
      </c>
      <c r="E25" s="4">
        <v>2</v>
      </c>
      <c r="F25">
        <v>8</v>
      </c>
      <c r="G25">
        <f>_xll.DCB_30U_360()</f>
        <v>0</v>
      </c>
      <c r="H25">
        <f>_xll.ROLL_FOLLOWING_BUSINESS()</f>
        <v>0</v>
      </c>
      <c r="I25">
        <f>_xll.FIXED.INCOME.SWAP(E25, F25, _xll.FREQ_SEMIANNUALLY(), G25, H25)</f>
        <v>82</v>
      </c>
      <c r="J25">
        <f>_xll.FIXED.INCOME.SWAP.FIX(I25, $D$2, D25/100)</f>
        <v>82</v>
      </c>
      <c r="L25">
        <f>_xll.PWFLAT.CURVE.EXTEND(L24, M25, N25)</f>
        <v>-8</v>
      </c>
      <c r="M25">
        <f t="array" ref="M25:N25">TRANSPOSE(_xll.PWFLAT.BOOTSTRAP(0, J25, L24))</f>
        <v>8.0083779954413856</v>
      </c>
      <c r="N25">
        <v>3.7630621227288989E-2</v>
      </c>
      <c r="O25">
        <f>_xll.FIXED.INCOME.INSTRUMENT.SIZE(J25)</f>
        <v>17</v>
      </c>
      <c r="P25">
        <f>INDEX(_xll.FIXED.INCOME.INSTRUMENT.TIME(J25),1,O25)</f>
        <v>8.0083779954413856</v>
      </c>
    </row>
    <row r="26" spans="2:20" x14ac:dyDescent="0.45">
      <c r="D26">
        <v>2.3029999999999999</v>
      </c>
      <c r="E26" s="4">
        <v>2</v>
      </c>
      <c r="F26">
        <v>9</v>
      </c>
      <c r="G26">
        <f>_xll.DCB_30U_360()</f>
        <v>0</v>
      </c>
      <c r="H26">
        <f>_xll.ROLL_FOLLOWING_BUSINESS()</f>
        <v>0</v>
      </c>
      <c r="I26">
        <f>_xll.FIXED.INCOME.SWAP(E26, F26, _xll.FREQ_SEMIANNUALLY(), G26, H26)</f>
        <v>64</v>
      </c>
      <c r="J26">
        <f>_xll.FIXED.INCOME.SWAP.FIX(I26, $D$2, D26/100)</f>
        <v>64</v>
      </c>
      <c r="L26">
        <f>_xll.PWFLAT.CURVE.EXTEND(L25, M26, N26)</f>
        <v>-8</v>
      </c>
      <c r="M26">
        <f t="array" ref="M26:N26">TRANSPOSE(_xll.PWFLAT.BOOTSTRAP(0, J26, L25))</f>
        <v>9.0049761459852018</v>
      </c>
      <c r="N26">
        <v>3.8524483115849904E-2</v>
      </c>
      <c r="O26">
        <f>_xll.FIXED.INCOME.INSTRUMENT.SIZE(J26)</f>
        <v>19</v>
      </c>
      <c r="P26">
        <f>INDEX(_xll.FIXED.INCOME.INSTRUMENT.TIME(J26),1,O26)</f>
        <v>9.0049761459852018</v>
      </c>
    </row>
    <row r="27" spans="2:20" x14ac:dyDescent="0.45">
      <c r="D27">
        <v>2.3460000000000001</v>
      </c>
      <c r="E27" s="4">
        <v>2</v>
      </c>
      <c r="F27">
        <v>10</v>
      </c>
      <c r="G27">
        <f>_xll.DCB_30U_360()</f>
        <v>0</v>
      </c>
      <c r="H27">
        <f>_xll.ROLL_FOLLOWING_BUSINESS()</f>
        <v>0</v>
      </c>
      <c r="I27">
        <f>_xll.FIXED.INCOME.SWAP(E27, F27, _xll.FREQ_SEMIANNUALLY(), G27, H27)</f>
        <v>88</v>
      </c>
      <c r="J27">
        <f>_xll.FIXED.INCOME.SWAP.FIX(I27, $D$2, D27/100)</f>
        <v>88</v>
      </c>
      <c r="L27">
        <f>_xll.PWFLAT.CURVE.EXTEND(L26, M27, N27)</f>
        <v>-8</v>
      </c>
      <c r="M27">
        <f t="array" ref="M27:N27">TRANSPOSE(_xll.PWFLAT.BOOTSTRAP(0, J27, L26))</f>
        <v>10.004312203536006</v>
      </c>
      <c r="N27">
        <v>3.9271950183753013E-2</v>
      </c>
      <c r="O27">
        <f>_xll.FIXED.INCOME.INSTRUMENT.SIZE(J27)</f>
        <v>21</v>
      </c>
      <c r="P27">
        <f>INDEX(_xll.FIXED.INCOME.INSTRUMENT.TIME(J27),1,O27)</f>
        <v>10.004312203536006</v>
      </c>
    </row>
    <row r="28" spans="2:20" x14ac:dyDescent="0.45">
      <c r="D28">
        <v>2.419</v>
      </c>
      <c r="E28" s="4">
        <v>2</v>
      </c>
      <c r="F28">
        <v>12</v>
      </c>
      <c r="G28">
        <f>_xll.DCB_30U_360()</f>
        <v>0</v>
      </c>
      <c r="H28">
        <f>_xll.ROLL_FOLLOWING_BUSINESS()</f>
        <v>0</v>
      </c>
      <c r="I28">
        <f>_xll.FIXED.INCOME.SWAP(E28, F28, _xll.FREQ_SEMIANNUALLY(), G28, H28)</f>
        <v>50</v>
      </c>
      <c r="J28">
        <f>_xll.FIXED.INCOME.SWAP.FIX(I28, $D$2, D28/100)</f>
        <v>50</v>
      </c>
      <c r="L28">
        <f>_xll.PWFLAT.CURVE.EXTEND(L27, M28, N28)</f>
        <v>-8</v>
      </c>
      <c r="M28">
        <f t="array" ref="M28:N28">TRANSPOSE(_xll.PWFLAT.BOOTSTRAP(0, J28, L27))</f>
        <v>12.005722225644606</v>
      </c>
      <c r="N28">
        <v>4.0132453052366443E-2</v>
      </c>
      <c r="O28">
        <f>_xll.FIXED.INCOME.INSTRUMENT.SIZE(J28)</f>
        <v>25</v>
      </c>
      <c r="P28">
        <f>INDEX(_xll.FIXED.INCOME.INSTRUMENT.TIME(J28),1,O28)</f>
        <v>12.005722225644606</v>
      </c>
    </row>
    <row r="29" spans="2:20" x14ac:dyDescent="0.45">
      <c r="D29">
        <v>2.492</v>
      </c>
      <c r="E29" s="4">
        <v>2</v>
      </c>
      <c r="F29">
        <v>15</v>
      </c>
      <c r="G29">
        <f>_xll.DCB_30U_360()</f>
        <v>0</v>
      </c>
      <c r="H29">
        <f>_xll.ROLL_FOLLOWING_BUSINESS()</f>
        <v>0</v>
      </c>
      <c r="I29">
        <f>_xll.FIXED.INCOME.SWAP(E29, F29, _xll.FREQ_SEMIANNUALLY(), G29, H29)</f>
        <v>40</v>
      </c>
      <c r="J29">
        <f>_xll.FIXED.INCOME.SWAP.FIX(I29, $D$2, D29/100)</f>
        <v>40</v>
      </c>
      <c r="L29">
        <f>_xll.PWFLAT.CURVE.EXTEND(L28, M29, N29)</f>
        <v>-8</v>
      </c>
      <c r="M29">
        <f t="array" ref="M29:N29">TRANSPOSE(_xll.PWFLAT.BOOTSTRAP(0, J29, L28))</f>
        <v>15.00646830530401</v>
      </c>
      <c r="N29">
        <v>4.0242333702240951E-2</v>
      </c>
      <c r="O29">
        <f>_xll.FIXED.INCOME.INSTRUMENT.SIZE(J29)</f>
        <v>31</v>
      </c>
      <c r="P29">
        <f>INDEX(_xll.FIXED.INCOME.INSTRUMENT.TIME(J29),1,O29)</f>
        <v>15.00646830530401</v>
      </c>
    </row>
    <row r="30" spans="2:20" x14ac:dyDescent="0.45">
      <c r="D30">
        <v>2.5609999999999999</v>
      </c>
      <c r="E30" s="4">
        <v>2</v>
      </c>
      <c r="F30">
        <v>20</v>
      </c>
      <c r="G30">
        <f>_xll.DCB_30U_360()</f>
        <v>0</v>
      </c>
      <c r="H30">
        <f>_xll.ROLL_FOLLOWING_BUSINESS()</f>
        <v>0</v>
      </c>
      <c r="I30">
        <f>_xll.FIXED.INCOME.SWAP(E30, F30, _xll.FREQ_SEMIANNUALLY(), G30, H30)</f>
        <v>66</v>
      </c>
      <c r="J30">
        <f>_xll.FIXED.INCOME.SWAP.FIX(I30, $D$2, D30/100)</f>
        <v>66</v>
      </c>
      <c r="L30">
        <f>_xll.PWFLAT.CURVE.EXTEND(L29, M30, N30)</f>
        <v>-8</v>
      </c>
      <c r="M30">
        <f t="array" ref="M30:N30">TRANSPOSE(_xll.PWFLAT.BOOTSTRAP(0, J30, L29))</f>
        <v>20.005886500065024</v>
      </c>
      <c r="N30">
        <v>4.0069538811482376E-2</v>
      </c>
      <c r="O30">
        <f>_xll.FIXED.INCOME.INSTRUMENT.SIZE(J30)</f>
        <v>41</v>
      </c>
      <c r="P30">
        <f>INDEX(_xll.FIXED.INCOME.INSTRUMENT.TIME(J30),1,O30)</f>
        <v>20.005886500065024</v>
      </c>
    </row>
    <row r="31" spans="2:20" x14ac:dyDescent="0.45">
      <c r="D31">
        <v>2.5870000000000002</v>
      </c>
      <c r="E31" s="4">
        <v>2</v>
      </c>
      <c r="F31">
        <v>25</v>
      </c>
      <c r="G31">
        <f>_xll.DCB_30U_360()</f>
        <v>0</v>
      </c>
      <c r="H31">
        <f>_xll.ROLL_FOLLOWING_BUSINESS()</f>
        <v>0</v>
      </c>
      <c r="I31">
        <f>_xll.FIXED.INCOME.SWAP(E31, F31, _xll.FREQ_SEMIANNUALLY(), G31, H31)</f>
        <v>45</v>
      </c>
      <c r="J31">
        <f>_xll.FIXED.INCOME.SWAP.FIX(I31, $D$2, D31/100)</f>
        <v>45</v>
      </c>
      <c r="L31">
        <f>_xll.PWFLAT.CURVE.EXTEND(L30, M31, N31)</f>
        <v>-8</v>
      </c>
      <c r="M31">
        <f t="array" ref="M31:N31">TRANSPOSE(_xll.PWFLAT.BOOTSTRAP(0, J31, L30))</f>
        <v>25.008042601833029</v>
      </c>
      <c r="N31">
        <v>3.8538575519112279E-2</v>
      </c>
      <c r="O31">
        <f>_xll.FIXED.INCOME.INSTRUMENT.SIZE(J31)</f>
        <v>51</v>
      </c>
      <c r="P31">
        <f>INDEX(_xll.FIXED.INCOME.INSTRUMENT.TIME(J31),1,O31)</f>
        <v>25.008042601833029</v>
      </c>
    </row>
    <row r="32" spans="2:20" x14ac:dyDescent="0.45">
      <c r="D32">
        <v>2.5939999999999999</v>
      </c>
      <c r="E32" s="4">
        <v>2</v>
      </c>
      <c r="F32">
        <v>30</v>
      </c>
      <c r="G32">
        <f>_xll.DCB_30U_360()</f>
        <v>0</v>
      </c>
      <c r="H32">
        <f>_xll.ROLL_FOLLOWING_BUSINESS()</f>
        <v>0</v>
      </c>
      <c r="I32">
        <f>_xll.FIXED.INCOME.SWAP(E32, F32, _xll.FREQ_SEMIANNUALLY(), G32, H32)</f>
        <v>96</v>
      </c>
      <c r="J32">
        <f>_xll.FIXED.INCOME.SWAP.FIX(I32, $D$2, D32/100)</f>
        <v>96</v>
      </c>
      <c r="L32">
        <f>_xll.PWFLAT.CURVE.EXTEND(L31, M32, N32)</f>
        <v>-8</v>
      </c>
      <c r="M32">
        <f t="array" ref="M32:N32">TRANSPOSE(_xll.PWFLAT.BOOTSTRAP(0, J32, L31))</f>
        <v>30.010198703601031</v>
      </c>
      <c r="N32">
        <v>3.7126570168970814E-2</v>
      </c>
      <c r="O32">
        <f>_xll.FIXED.INCOME.INSTRUMENT.SIZE(J32)</f>
        <v>61</v>
      </c>
      <c r="P32">
        <f>INDEX(_xll.FIXED.INCOME.INSTRUMENT.TIME(J32),1,O32)</f>
        <v>30.010198703601031</v>
      </c>
    </row>
    <row r="34" spans="2:4" x14ac:dyDescent="0.45">
      <c r="B34" t="s">
        <v>54</v>
      </c>
      <c r="C34" t="s">
        <v>61</v>
      </c>
      <c r="D34" cm="1">
        <f t="array" ref="D34">_xll.PWFLAT.CURVE.BOOTSTRAP(_xll.RANGE.GET(K5))</f>
        <v>-38</v>
      </c>
    </row>
    <row r="35" spans="2:4" x14ac:dyDescent="0.45">
      <c r="B35">
        <v>0</v>
      </c>
      <c r="C35">
        <f t="array" ref="C35:C425">_xll.PWFLAT.VALUE(L32, B35:B425)</f>
        <v>0</v>
      </c>
      <c r="D35">
        <f t="array" ref="D35:D425">_xll.PWFLAT.VALUE(D34, B35:B425)</f>
        <v>1.983578873718285E-2</v>
      </c>
    </row>
    <row r="36" spans="2:4" x14ac:dyDescent="0.45">
      <c r="B36">
        <v>0.01</v>
      </c>
      <c r="C36">
        <v>1.2597260050557143E-2</v>
      </c>
      <c r="D36">
        <v>1.983578873718285E-2</v>
      </c>
    </row>
    <row r="37" spans="2:4" x14ac:dyDescent="0.45">
      <c r="B37">
        <v>0.02</v>
      </c>
      <c r="C37">
        <v>1.2597260050557143E-2</v>
      </c>
      <c r="D37">
        <v>1.983578873718285E-2</v>
      </c>
    </row>
    <row r="38" spans="2:4" x14ac:dyDescent="0.45">
      <c r="B38">
        <v>0.03</v>
      </c>
      <c r="C38">
        <v>1.2597260050557143E-2</v>
      </c>
      <c r="D38">
        <v>1.983578873718285E-2</v>
      </c>
    </row>
    <row r="39" spans="2:4" x14ac:dyDescent="0.45">
      <c r="B39">
        <v>0.04</v>
      </c>
      <c r="C39">
        <v>1.2597260050557143E-2</v>
      </c>
      <c r="D39">
        <v>1.983578873718285E-2</v>
      </c>
    </row>
    <row r="40" spans="2:4" x14ac:dyDescent="0.45">
      <c r="B40">
        <v>0.05</v>
      </c>
      <c r="C40">
        <v>1.2597260050557143E-2</v>
      </c>
      <c r="D40">
        <v>1.983578873718285E-2</v>
      </c>
    </row>
    <row r="41" spans="2:4" x14ac:dyDescent="0.45">
      <c r="B41">
        <v>0.06</v>
      </c>
      <c r="C41">
        <v>1.2597260050557143E-2</v>
      </c>
      <c r="D41">
        <v>1.983578873718285E-2</v>
      </c>
    </row>
    <row r="42" spans="2:4" x14ac:dyDescent="0.45">
      <c r="B42">
        <v>7.0000000000000007E-2</v>
      </c>
      <c r="C42">
        <v>1.2597260050557143E-2</v>
      </c>
      <c r="D42">
        <v>1.983578873718285E-2</v>
      </c>
    </row>
    <row r="43" spans="2:4" x14ac:dyDescent="0.45">
      <c r="B43">
        <v>0.08</v>
      </c>
      <c r="C43">
        <v>1.2597260050557143E-2</v>
      </c>
      <c r="D43">
        <v>1.983578873718285E-2</v>
      </c>
    </row>
    <row r="44" spans="2:4" x14ac:dyDescent="0.45">
      <c r="B44">
        <v>0.09</v>
      </c>
      <c r="C44">
        <v>1.2597260050557143E-2</v>
      </c>
      <c r="D44">
        <v>1.983578873718285E-2</v>
      </c>
    </row>
    <row r="45" spans="2:4" x14ac:dyDescent="0.45">
      <c r="B45">
        <v>0.1</v>
      </c>
      <c r="C45">
        <v>1.4105101221733056E-2</v>
      </c>
      <c r="D45">
        <v>1.983578873718285E-2</v>
      </c>
    </row>
    <row r="46" spans="2:4" x14ac:dyDescent="0.45">
      <c r="B46">
        <v>0.11</v>
      </c>
      <c r="C46">
        <v>1.4105101221733056E-2</v>
      </c>
      <c r="D46">
        <v>1.983578873718285E-2</v>
      </c>
    </row>
    <row r="47" spans="2:4" x14ac:dyDescent="0.45">
      <c r="B47">
        <v>0.12</v>
      </c>
      <c r="C47">
        <v>1.4105101221733056E-2</v>
      </c>
      <c r="D47">
        <v>1.983578873718285E-2</v>
      </c>
    </row>
    <row r="48" spans="2:4" x14ac:dyDescent="0.45">
      <c r="B48">
        <v>0.13</v>
      </c>
      <c r="C48">
        <v>1.4105101221733056E-2</v>
      </c>
      <c r="D48">
        <v>1.983578873718285E-2</v>
      </c>
    </row>
    <row r="49" spans="2:4" x14ac:dyDescent="0.45">
      <c r="B49">
        <v>0.14000000000000001</v>
      </c>
      <c r="C49">
        <v>1.4105101221733056E-2</v>
      </c>
      <c r="D49">
        <v>1.983578873718285E-2</v>
      </c>
    </row>
    <row r="50" spans="2:4" x14ac:dyDescent="0.45">
      <c r="B50">
        <v>0.15</v>
      </c>
      <c r="C50">
        <v>1.4105101221733056E-2</v>
      </c>
      <c r="D50">
        <v>1.983578873718285E-2</v>
      </c>
    </row>
    <row r="51" spans="2:4" x14ac:dyDescent="0.45">
      <c r="B51">
        <v>0.16</v>
      </c>
      <c r="C51">
        <v>1.4105101221733056E-2</v>
      </c>
      <c r="D51">
        <v>1.983578873718285E-2</v>
      </c>
    </row>
    <row r="52" spans="2:4" x14ac:dyDescent="0.45">
      <c r="B52">
        <v>0.17</v>
      </c>
      <c r="C52">
        <v>1.4105101221733056E-2</v>
      </c>
      <c r="D52">
        <v>1.983578873718285E-2</v>
      </c>
    </row>
    <row r="53" spans="2:4" x14ac:dyDescent="0.45">
      <c r="B53">
        <v>0.18</v>
      </c>
      <c r="C53">
        <v>1.5282129034986573E-2</v>
      </c>
      <c r="D53">
        <v>1.983578873718285E-2</v>
      </c>
    </row>
    <row r="54" spans="2:4" x14ac:dyDescent="0.45">
      <c r="B54">
        <v>0.19</v>
      </c>
      <c r="C54">
        <v>1.5282129034986573E-2</v>
      </c>
      <c r="D54">
        <v>1.983578873718285E-2</v>
      </c>
    </row>
    <row r="55" spans="2:4" x14ac:dyDescent="0.45">
      <c r="B55">
        <v>0.2</v>
      </c>
      <c r="C55">
        <v>1.5282129034986573E-2</v>
      </c>
      <c r="D55">
        <v>1.983578873718285E-2</v>
      </c>
    </row>
    <row r="56" spans="2:4" x14ac:dyDescent="0.45">
      <c r="B56">
        <v>0.21</v>
      </c>
      <c r="C56">
        <v>1.5282129034986573E-2</v>
      </c>
      <c r="D56">
        <v>1.983578873718285E-2</v>
      </c>
    </row>
    <row r="57" spans="2:4" x14ac:dyDescent="0.45">
      <c r="B57">
        <v>0.22</v>
      </c>
      <c r="C57">
        <v>1.5282129034986573E-2</v>
      </c>
      <c r="D57">
        <v>1.983578873718285E-2</v>
      </c>
    </row>
    <row r="58" spans="2:4" x14ac:dyDescent="0.45">
      <c r="B58">
        <v>0.23</v>
      </c>
      <c r="C58">
        <v>1.5282129034986573E-2</v>
      </c>
      <c r="D58">
        <v>1.983578873718285E-2</v>
      </c>
    </row>
    <row r="59" spans="2:4" x14ac:dyDescent="0.45">
      <c r="B59">
        <v>0.24</v>
      </c>
      <c r="C59">
        <v>1.5282129034986573E-2</v>
      </c>
      <c r="D59">
        <v>1.983578873718285E-2</v>
      </c>
    </row>
    <row r="60" spans="2:4" x14ac:dyDescent="0.45">
      <c r="B60">
        <v>0.25</v>
      </c>
      <c r="C60">
        <v>1.5282129034986573E-2</v>
      </c>
      <c r="D60">
        <v>1.983578873718285E-2</v>
      </c>
    </row>
    <row r="61" spans="2:4" x14ac:dyDescent="0.45">
      <c r="B61">
        <v>0.26</v>
      </c>
      <c r="C61">
        <v>1.7873271982620915E-2</v>
      </c>
      <c r="D61">
        <v>1.983578873718285E-2</v>
      </c>
    </row>
    <row r="62" spans="2:4" x14ac:dyDescent="0.45">
      <c r="B62">
        <v>0.27</v>
      </c>
      <c r="C62">
        <v>1.7873271982620915E-2</v>
      </c>
      <c r="D62">
        <v>1.983578873718285E-2</v>
      </c>
    </row>
    <row r="63" spans="2:4" x14ac:dyDescent="0.45">
      <c r="B63">
        <v>0.28000000000000003</v>
      </c>
      <c r="C63">
        <v>1.7873271982620915E-2</v>
      </c>
      <c r="D63">
        <v>1.983578873718285E-2</v>
      </c>
    </row>
    <row r="64" spans="2:4" x14ac:dyDescent="0.45">
      <c r="B64">
        <v>0.28999999999999998</v>
      </c>
      <c r="C64">
        <v>1.7873271982620915E-2</v>
      </c>
      <c r="D64">
        <v>1.983578873718285E-2</v>
      </c>
    </row>
    <row r="65" spans="2:4" x14ac:dyDescent="0.45">
      <c r="B65">
        <v>0.3</v>
      </c>
      <c r="C65">
        <v>1.7873271982620915E-2</v>
      </c>
      <c r="D65">
        <v>1.983578873718285E-2</v>
      </c>
    </row>
    <row r="66" spans="2:4" x14ac:dyDescent="0.45">
      <c r="B66">
        <v>0.31</v>
      </c>
      <c r="C66">
        <v>1.7873271982620915E-2</v>
      </c>
      <c r="D66">
        <v>1.983578873718285E-2</v>
      </c>
    </row>
    <row r="67" spans="2:4" x14ac:dyDescent="0.45">
      <c r="B67">
        <v>0.32</v>
      </c>
      <c r="C67">
        <v>1.7873271982620915E-2</v>
      </c>
      <c r="D67">
        <v>1.983578873718285E-2</v>
      </c>
    </row>
    <row r="68" spans="2:4" x14ac:dyDescent="0.45">
      <c r="B68">
        <v>0.33</v>
      </c>
      <c r="C68">
        <v>1.7873271982620915E-2</v>
      </c>
      <c r="D68">
        <v>1.983578873718285E-2</v>
      </c>
    </row>
    <row r="69" spans="2:4" x14ac:dyDescent="0.45">
      <c r="B69">
        <v>0.34</v>
      </c>
      <c r="C69">
        <v>1.7873271982620915E-2</v>
      </c>
      <c r="D69">
        <v>1.983578873718285E-2</v>
      </c>
    </row>
    <row r="70" spans="2:4" x14ac:dyDescent="0.45">
      <c r="B70">
        <v>0.35</v>
      </c>
      <c r="C70">
        <v>1.7873271982620915E-2</v>
      </c>
      <c r="D70">
        <v>1.983578873718285E-2</v>
      </c>
    </row>
    <row r="71" spans="2:4" x14ac:dyDescent="0.45">
      <c r="B71">
        <v>0.36</v>
      </c>
      <c r="C71">
        <v>1.7873271982620915E-2</v>
      </c>
      <c r="D71">
        <v>1.983578873718285E-2</v>
      </c>
    </row>
    <row r="72" spans="2:4" x14ac:dyDescent="0.45">
      <c r="B72">
        <v>0.37</v>
      </c>
      <c r="C72">
        <v>1.7873271982620915E-2</v>
      </c>
      <c r="D72">
        <v>1.983578873718285E-2</v>
      </c>
    </row>
    <row r="73" spans="2:4" x14ac:dyDescent="0.45">
      <c r="B73">
        <v>0.38</v>
      </c>
      <c r="C73">
        <v>1.7873271982620915E-2</v>
      </c>
      <c r="D73">
        <v>1.983578873718285E-2</v>
      </c>
    </row>
    <row r="74" spans="2:4" x14ac:dyDescent="0.45">
      <c r="B74">
        <v>0.39</v>
      </c>
      <c r="C74">
        <v>1.7873271982620915E-2</v>
      </c>
      <c r="D74">
        <v>1.983578873718285E-2</v>
      </c>
    </row>
    <row r="75" spans="2:4" x14ac:dyDescent="0.45">
      <c r="B75">
        <v>0.4</v>
      </c>
      <c r="C75">
        <v>1.7873271982620915E-2</v>
      </c>
      <c r="D75">
        <v>1.983578873718285E-2</v>
      </c>
    </row>
    <row r="76" spans="2:4" x14ac:dyDescent="0.45">
      <c r="B76">
        <v>0.41</v>
      </c>
      <c r="C76">
        <v>1.7873271982620915E-2</v>
      </c>
      <c r="D76">
        <v>1.983578873718285E-2</v>
      </c>
    </row>
    <row r="77" spans="2:4" x14ac:dyDescent="0.45">
      <c r="B77">
        <v>0.42</v>
      </c>
      <c r="C77">
        <v>1.7873271982620915E-2</v>
      </c>
      <c r="D77">
        <v>1.983578873718285E-2</v>
      </c>
    </row>
    <row r="78" spans="2:4" x14ac:dyDescent="0.45">
      <c r="B78">
        <v>0.43</v>
      </c>
      <c r="C78">
        <v>1.7873271982620915E-2</v>
      </c>
      <c r="D78">
        <v>1.983578873718285E-2</v>
      </c>
    </row>
    <row r="79" spans="2:4" x14ac:dyDescent="0.45">
      <c r="B79">
        <v>0.44</v>
      </c>
      <c r="C79">
        <v>1.7873271982620915E-2</v>
      </c>
      <c r="D79">
        <v>1.983578873718285E-2</v>
      </c>
    </row>
    <row r="80" spans="2:4" x14ac:dyDescent="0.45">
      <c r="B80">
        <v>0.45</v>
      </c>
      <c r="C80">
        <v>1.7873271982620915E-2</v>
      </c>
      <c r="D80">
        <v>1.983578873718285E-2</v>
      </c>
    </row>
    <row r="81" spans="2:4" x14ac:dyDescent="0.45">
      <c r="B81">
        <v>0.46</v>
      </c>
      <c r="C81">
        <v>1.7873271982620915E-2</v>
      </c>
      <c r="D81">
        <v>1.983578873718285E-2</v>
      </c>
    </row>
    <row r="82" spans="2:4" x14ac:dyDescent="0.45">
      <c r="B82">
        <v>0.47</v>
      </c>
      <c r="C82">
        <v>1.7873271982620915E-2</v>
      </c>
      <c r="D82">
        <v>1.983578873718285E-2</v>
      </c>
    </row>
    <row r="83" spans="2:4" x14ac:dyDescent="0.45">
      <c r="B83">
        <v>0.48</v>
      </c>
      <c r="C83">
        <v>1.7873271982620915E-2</v>
      </c>
      <c r="D83">
        <v>1.983578873718285E-2</v>
      </c>
    </row>
    <row r="84" spans="2:4" x14ac:dyDescent="0.45">
      <c r="B84">
        <v>0.49</v>
      </c>
      <c r="C84">
        <v>1.7873271982620915E-2</v>
      </c>
      <c r="D84">
        <v>1.983578873718285E-2</v>
      </c>
    </row>
    <row r="85" spans="2:4" x14ac:dyDescent="0.45">
      <c r="B85">
        <v>0.5</v>
      </c>
      <c r="C85">
        <v>1.7873271982620915E-2</v>
      </c>
      <c r="D85">
        <v>1.983578873718285E-2</v>
      </c>
    </row>
    <row r="86" spans="2:4" x14ac:dyDescent="0.45">
      <c r="B86">
        <v>0.51</v>
      </c>
      <c r="C86">
        <v>2.1212379824464042E-2</v>
      </c>
      <c r="D86">
        <v>1.983578873718285E-2</v>
      </c>
    </row>
    <row r="87" spans="2:4" x14ac:dyDescent="0.45">
      <c r="B87">
        <v>0.52</v>
      </c>
      <c r="C87">
        <v>2.1212379824464042E-2</v>
      </c>
      <c r="D87">
        <v>1.983578873718285E-2</v>
      </c>
    </row>
    <row r="88" spans="2:4" x14ac:dyDescent="0.45">
      <c r="B88">
        <v>0.53</v>
      </c>
      <c r="C88">
        <v>2.1212379824464042E-2</v>
      </c>
      <c r="D88">
        <v>1.983578873718285E-2</v>
      </c>
    </row>
    <row r="89" spans="2:4" x14ac:dyDescent="0.45">
      <c r="B89">
        <v>0.54</v>
      </c>
      <c r="C89">
        <v>2.1212379824464042E-2</v>
      </c>
      <c r="D89">
        <v>1.983578873718285E-2</v>
      </c>
    </row>
    <row r="90" spans="2:4" x14ac:dyDescent="0.45">
      <c r="B90">
        <v>0.55000000000000004</v>
      </c>
      <c r="C90">
        <v>2.1212379824464042E-2</v>
      </c>
      <c r="D90">
        <v>1.983578873718285E-2</v>
      </c>
    </row>
    <row r="91" spans="2:4" x14ac:dyDescent="0.45">
      <c r="B91">
        <v>0.56000000000000005</v>
      </c>
      <c r="C91">
        <v>2.1212379824464042E-2</v>
      </c>
      <c r="D91">
        <v>1.983578873718285E-2</v>
      </c>
    </row>
    <row r="92" spans="2:4" x14ac:dyDescent="0.45">
      <c r="B92">
        <v>0.56999999999999995</v>
      </c>
      <c r="C92">
        <v>2.1212379824464042E-2</v>
      </c>
      <c r="D92">
        <v>1.983578873718285E-2</v>
      </c>
    </row>
    <row r="93" spans="2:4" x14ac:dyDescent="0.45">
      <c r="B93">
        <v>0.57999999999999996</v>
      </c>
      <c r="C93">
        <v>2.1212379824464042E-2</v>
      </c>
      <c r="D93">
        <v>1.983578873718285E-2</v>
      </c>
    </row>
    <row r="94" spans="2:4" x14ac:dyDescent="0.45">
      <c r="B94">
        <v>0.59</v>
      </c>
      <c r="C94">
        <v>2.1212379824464042E-2</v>
      </c>
      <c r="D94">
        <v>1.983578873718285E-2</v>
      </c>
    </row>
    <row r="95" spans="2:4" x14ac:dyDescent="0.45">
      <c r="B95">
        <v>0.6</v>
      </c>
      <c r="C95">
        <v>2.1212379824464042E-2</v>
      </c>
      <c r="D95">
        <v>1.983578873718285E-2</v>
      </c>
    </row>
    <row r="96" spans="2:4" x14ac:dyDescent="0.45">
      <c r="B96">
        <v>0.61</v>
      </c>
      <c r="C96">
        <v>2.1212379824464042E-2</v>
      </c>
      <c r="D96">
        <v>1.983578873718285E-2</v>
      </c>
    </row>
    <row r="97" spans="2:4" x14ac:dyDescent="0.45">
      <c r="B97">
        <v>0.62</v>
      </c>
      <c r="C97">
        <v>2.1212379824464042E-2</v>
      </c>
      <c r="D97">
        <v>1.983578873718285E-2</v>
      </c>
    </row>
    <row r="98" spans="2:4" x14ac:dyDescent="0.45">
      <c r="B98">
        <v>0.63</v>
      </c>
      <c r="C98">
        <v>2.1212379824464042E-2</v>
      </c>
      <c r="D98">
        <v>1.983578873718285E-2</v>
      </c>
    </row>
    <row r="99" spans="2:4" x14ac:dyDescent="0.45">
      <c r="B99">
        <v>0.64</v>
      </c>
      <c r="C99">
        <v>2.1212379824464042E-2</v>
      </c>
      <c r="D99">
        <v>2.0441446134024904E-2</v>
      </c>
    </row>
    <row r="100" spans="2:4" x14ac:dyDescent="0.45">
      <c r="B100">
        <v>0.65</v>
      </c>
      <c r="C100">
        <v>2.1212379824464042E-2</v>
      </c>
      <c r="D100">
        <v>2.0441446134024904E-2</v>
      </c>
    </row>
    <row r="101" spans="2:4" x14ac:dyDescent="0.45">
      <c r="B101">
        <v>0.66</v>
      </c>
      <c r="C101">
        <v>2.1212379824464042E-2</v>
      </c>
      <c r="D101">
        <v>2.0441446134024904E-2</v>
      </c>
    </row>
    <row r="102" spans="2:4" x14ac:dyDescent="0.45">
      <c r="B102">
        <v>0.67</v>
      </c>
      <c r="C102">
        <v>2.1212379824464042E-2</v>
      </c>
      <c r="D102">
        <v>2.0441446134024904E-2</v>
      </c>
    </row>
    <row r="103" spans="2:4" x14ac:dyDescent="0.45">
      <c r="B103">
        <v>0.68</v>
      </c>
      <c r="C103">
        <v>2.1212379824464042E-2</v>
      </c>
      <c r="D103">
        <v>2.0441446134024904E-2</v>
      </c>
    </row>
    <row r="104" spans="2:4" x14ac:dyDescent="0.45">
      <c r="B104">
        <v>0.69</v>
      </c>
      <c r="C104">
        <v>2.1212379824464042E-2</v>
      </c>
      <c r="D104">
        <v>2.0441446134024904E-2</v>
      </c>
    </row>
    <row r="105" spans="2:4" x14ac:dyDescent="0.45">
      <c r="B105">
        <v>0.7</v>
      </c>
      <c r="C105">
        <v>2.1212379824464042E-2</v>
      </c>
      <c r="D105">
        <v>2.0441446134024904E-2</v>
      </c>
    </row>
    <row r="106" spans="2:4" x14ac:dyDescent="0.45">
      <c r="B106">
        <v>0.71</v>
      </c>
      <c r="C106">
        <v>2.1212379824464042E-2</v>
      </c>
      <c r="D106">
        <v>2.0441446134024904E-2</v>
      </c>
    </row>
    <row r="107" spans="2:4" x14ac:dyDescent="0.45">
      <c r="B107">
        <v>0.72</v>
      </c>
      <c r="C107">
        <v>2.1212379824464042E-2</v>
      </c>
      <c r="D107">
        <v>2.0441446134024904E-2</v>
      </c>
    </row>
    <row r="108" spans="2:4" x14ac:dyDescent="0.45">
      <c r="B108">
        <v>0.73</v>
      </c>
      <c r="C108">
        <v>2.1212379824464042E-2</v>
      </c>
      <c r="D108">
        <v>2.0441446134024904E-2</v>
      </c>
    </row>
    <row r="109" spans="2:4" x14ac:dyDescent="0.45">
      <c r="B109">
        <v>0.74</v>
      </c>
      <c r="C109">
        <v>2.1212379824464042E-2</v>
      </c>
      <c r="D109">
        <v>2.0441446134024904E-2</v>
      </c>
    </row>
    <row r="110" spans="2:4" x14ac:dyDescent="0.45">
      <c r="B110">
        <v>0.75</v>
      </c>
      <c r="C110">
        <v>2.1212379824464042E-2</v>
      </c>
      <c r="D110">
        <v>2.0441446134024904E-2</v>
      </c>
    </row>
    <row r="111" spans="2:4" x14ac:dyDescent="0.45">
      <c r="B111">
        <v>0.76</v>
      </c>
      <c r="C111">
        <v>2.1212379824464042E-2</v>
      </c>
      <c r="D111">
        <v>2.0441446134024904E-2</v>
      </c>
    </row>
    <row r="112" spans="2:4" x14ac:dyDescent="0.45">
      <c r="B112">
        <v>0.77</v>
      </c>
      <c r="C112">
        <v>2.1212379824464042E-2</v>
      </c>
      <c r="D112">
        <v>2.0441446134024904E-2</v>
      </c>
    </row>
    <row r="113" spans="2:4" x14ac:dyDescent="0.45">
      <c r="B113">
        <v>0.78</v>
      </c>
      <c r="C113">
        <v>2.1212379824464042E-2</v>
      </c>
      <c r="D113">
        <v>2.0441446134024904E-2</v>
      </c>
    </row>
    <row r="114" spans="2:4" x14ac:dyDescent="0.45">
      <c r="B114">
        <v>0.79</v>
      </c>
      <c r="C114">
        <v>2.1212379824464042E-2</v>
      </c>
      <c r="D114">
        <v>2.0441446134024904E-2</v>
      </c>
    </row>
    <row r="115" spans="2:4" x14ac:dyDescent="0.45">
      <c r="B115">
        <v>0.8</v>
      </c>
      <c r="C115">
        <v>2.1212379824464042E-2</v>
      </c>
      <c r="D115">
        <v>2.0441446134024904E-2</v>
      </c>
    </row>
    <row r="116" spans="2:4" x14ac:dyDescent="0.45">
      <c r="B116">
        <v>0.81</v>
      </c>
      <c r="C116">
        <v>2.1212379824464042E-2</v>
      </c>
      <c r="D116">
        <v>2.0441446134024904E-2</v>
      </c>
    </row>
    <row r="117" spans="2:4" x14ac:dyDescent="0.45">
      <c r="B117">
        <v>0.82</v>
      </c>
      <c r="C117">
        <v>2.1212379824464042E-2</v>
      </c>
      <c r="D117">
        <v>2.0441446134024904E-2</v>
      </c>
    </row>
    <row r="118" spans="2:4" x14ac:dyDescent="0.45">
      <c r="B118">
        <v>0.83</v>
      </c>
      <c r="C118">
        <v>2.1212379824464042E-2</v>
      </c>
      <c r="D118">
        <v>2.0441446134024904E-2</v>
      </c>
    </row>
    <row r="119" spans="2:4" x14ac:dyDescent="0.45">
      <c r="B119">
        <v>0.84</v>
      </c>
      <c r="C119">
        <v>2.1212379824464042E-2</v>
      </c>
      <c r="D119">
        <v>2.0441446134024904E-2</v>
      </c>
    </row>
    <row r="120" spans="2:4" x14ac:dyDescent="0.45">
      <c r="B120">
        <v>0.85</v>
      </c>
      <c r="C120">
        <v>2.1212379824464042E-2</v>
      </c>
      <c r="D120">
        <v>2.0441446134024904E-2</v>
      </c>
    </row>
    <row r="121" spans="2:4" x14ac:dyDescent="0.45">
      <c r="B121">
        <v>0.86</v>
      </c>
      <c r="C121">
        <v>2.1212379824464042E-2</v>
      </c>
      <c r="D121">
        <v>2.0441446134024904E-2</v>
      </c>
    </row>
    <row r="122" spans="2:4" x14ac:dyDescent="0.45">
      <c r="B122">
        <v>0.87</v>
      </c>
      <c r="C122">
        <v>2.1212379824464042E-2</v>
      </c>
      <c r="D122">
        <v>2.0441446134024904E-2</v>
      </c>
    </row>
    <row r="123" spans="2:4" x14ac:dyDescent="0.45">
      <c r="B123">
        <v>0.88</v>
      </c>
      <c r="C123">
        <v>2.1212379824464042E-2</v>
      </c>
      <c r="D123">
        <v>2.0441446134024904E-2</v>
      </c>
    </row>
    <row r="124" spans="2:4" x14ac:dyDescent="0.45">
      <c r="B124">
        <v>0.89</v>
      </c>
      <c r="C124">
        <v>2.1212379824464042E-2</v>
      </c>
      <c r="D124">
        <v>2.2359434987517746E-2</v>
      </c>
    </row>
    <row r="125" spans="2:4" x14ac:dyDescent="0.45">
      <c r="B125">
        <v>0.9</v>
      </c>
      <c r="C125">
        <v>2.1212379824464042E-2</v>
      </c>
      <c r="D125">
        <v>2.2359434987517746E-2</v>
      </c>
    </row>
    <row r="126" spans="2:4" x14ac:dyDescent="0.45">
      <c r="B126">
        <v>0.91</v>
      </c>
      <c r="C126">
        <v>2.1212379824464042E-2</v>
      </c>
      <c r="D126">
        <v>2.2359434987517746E-2</v>
      </c>
    </row>
    <row r="127" spans="2:4" x14ac:dyDescent="0.45">
      <c r="B127">
        <v>0.92</v>
      </c>
      <c r="C127">
        <v>2.1212379824464042E-2</v>
      </c>
      <c r="D127">
        <v>2.2359434987517746E-2</v>
      </c>
    </row>
    <row r="128" spans="2:4" x14ac:dyDescent="0.45">
      <c r="B128">
        <v>0.93</v>
      </c>
      <c r="C128">
        <v>2.1212379824464042E-2</v>
      </c>
      <c r="D128">
        <v>2.2359434987517746E-2</v>
      </c>
    </row>
    <row r="129" spans="2:4" x14ac:dyDescent="0.45">
      <c r="B129">
        <v>0.94</v>
      </c>
      <c r="C129">
        <v>2.1212379824464042E-2</v>
      </c>
      <c r="D129">
        <v>2.2359434987517746E-2</v>
      </c>
    </row>
    <row r="130" spans="2:4" x14ac:dyDescent="0.45">
      <c r="B130">
        <v>0.95</v>
      </c>
      <c r="C130">
        <v>2.1212379824464042E-2</v>
      </c>
      <c r="D130">
        <v>2.2359434987517746E-2</v>
      </c>
    </row>
    <row r="131" spans="2:4" x14ac:dyDescent="0.45">
      <c r="B131">
        <v>0.96</v>
      </c>
      <c r="C131">
        <v>2.1212379824464042E-2</v>
      </c>
      <c r="D131">
        <v>2.2359434987517746E-2</v>
      </c>
    </row>
    <row r="132" spans="2:4" x14ac:dyDescent="0.45">
      <c r="B132">
        <v>0.97</v>
      </c>
      <c r="C132">
        <v>2.1212379824464042E-2</v>
      </c>
      <c r="D132">
        <v>2.2359434987517746E-2</v>
      </c>
    </row>
    <row r="133" spans="2:4" x14ac:dyDescent="0.45">
      <c r="B133">
        <v>0.98</v>
      </c>
      <c r="C133">
        <v>2.1212379824464042E-2</v>
      </c>
      <c r="D133">
        <v>2.2359434987517746E-2</v>
      </c>
    </row>
    <row r="134" spans="2:4" x14ac:dyDescent="0.45">
      <c r="B134">
        <v>0.99</v>
      </c>
      <c r="C134">
        <v>2.1212379824464042E-2</v>
      </c>
      <c r="D134">
        <v>2.2359434987517746E-2</v>
      </c>
    </row>
    <row r="135" spans="2:4" x14ac:dyDescent="0.45">
      <c r="B135">
        <v>1</v>
      </c>
      <c r="C135">
        <v>2.1212379824464042E-2</v>
      </c>
      <c r="D135">
        <v>2.2359434987517746E-2</v>
      </c>
    </row>
    <row r="136" spans="2:4" x14ac:dyDescent="0.45">
      <c r="B136">
        <v>1.1000000000000001</v>
      </c>
      <c r="C136">
        <v>2.0517330172514857E-2</v>
      </c>
      <c r="D136">
        <v>2.2359434987517746E-2</v>
      </c>
    </row>
    <row r="137" spans="2:4" x14ac:dyDescent="0.45">
      <c r="B137">
        <v>1.2</v>
      </c>
      <c r="C137">
        <v>2.1451927474952642E-2</v>
      </c>
      <c r="D137">
        <v>2.2359434987517746E-2</v>
      </c>
    </row>
    <row r="138" spans="2:4" x14ac:dyDescent="0.45">
      <c r="B138">
        <v>1.3</v>
      </c>
      <c r="C138">
        <v>2.1451927474952642E-2</v>
      </c>
      <c r="D138">
        <v>2.2359434987517746E-2</v>
      </c>
    </row>
    <row r="139" spans="2:4" x14ac:dyDescent="0.45">
      <c r="B139">
        <v>1.4</v>
      </c>
      <c r="C139">
        <v>2.1753386938109579E-2</v>
      </c>
      <c r="D139">
        <v>2.2359434987517746E-2</v>
      </c>
    </row>
    <row r="140" spans="2:4" x14ac:dyDescent="0.45">
      <c r="B140">
        <v>1.5</v>
      </c>
      <c r="C140">
        <v>2.1753386938109579E-2</v>
      </c>
      <c r="D140">
        <v>2.2359434987517746E-2</v>
      </c>
    </row>
    <row r="141" spans="2:4" x14ac:dyDescent="0.45">
      <c r="B141">
        <v>1.6</v>
      </c>
      <c r="C141">
        <v>2.1753386938109579E-2</v>
      </c>
      <c r="D141">
        <v>2.2359434987517746E-2</v>
      </c>
    </row>
    <row r="142" spans="2:4" x14ac:dyDescent="0.45">
      <c r="B142">
        <v>1.7</v>
      </c>
      <c r="C142">
        <v>2.2054751607908627E-2</v>
      </c>
      <c r="D142">
        <v>2.2359434987517746E-2</v>
      </c>
    </row>
    <row r="143" spans="2:4" x14ac:dyDescent="0.45">
      <c r="B143">
        <v>1.8</v>
      </c>
      <c r="C143">
        <v>2.2054751607908627E-2</v>
      </c>
      <c r="D143">
        <v>2.2359434987517746E-2</v>
      </c>
    </row>
    <row r="144" spans="2:4" x14ac:dyDescent="0.45">
      <c r="B144">
        <v>1.9</v>
      </c>
      <c r="C144">
        <v>0.1137679749020995</v>
      </c>
      <c r="D144">
        <v>2.2359434987517746E-2</v>
      </c>
    </row>
    <row r="145" spans="2:4" x14ac:dyDescent="0.45">
      <c r="B145">
        <v>2</v>
      </c>
      <c r="C145">
        <v>0.1137679749020995</v>
      </c>
      <c r="D145">
        <v>2.2359434987517746E-2</v>
      </c>
    </row>
    <row r="146" spans="2:4" x14ac:dyDescent="0.45">
      <c r="B146">
        <v>2.1</v>
      </c>
      <c r="C146">
        <v>3.0180452737068552E-2</v>
      </c>
      <c r="D146">
        <v>2.2359434987517746E-2</v>
      </c>
    </row>
    <row r="147" spans="2:4" x14ac:dyDescent="0.45">
      <c r="B147">
        <v>2.2000000000000002</v>
      </c>
      <c r="C147">
        <v>3.0180452737068552E-2</v>
      </c>
      <c r="D147" t="e">
        <v>#NUM!</v>
      </c>
    </row>
    <row r="148" spans="2:4" x14ac:dyDescent="0.45">
      <c r="B148">
        <v>2.2999999999999998</v>
      </c>
      <c r="C148">
        <v>3.0180452737068552E-2</v>
      </c>
      <c r="D148" t="e">
        <v>#NUM!</v>
      </c>
    </row>
    <row r="149" spans="2:4" x14ac:dyDescent="0.45">
      <c r="B149">
        <v>2.4</v>
      </c>
      <c r="C149">
        <v>3.0180452737068552E-2</v>
      </c>
      <c r="D149" t="e">
        <v>#NUM!</v>
      </c>
    </row>
    <row r="150" spans="2:4" x14ac:dyDescent="0.45">
      <c r="B150">
        <v>2.5</v>
      </c>
      <c r="C150">
        <v>3.0180452737068552E-2</v>
      </c>
      <c r="D150" t="e">
        <v>#NUM!</v>
      </c>
    </row>
    <row r="151" spans="2:4" x14ac:dyDescent="0.45">
      <c r="B151">
        <v>2.6</v>
      </c>
      <c r="C151">
        <v>3.0180452737068552E-2</v>
      </c>
      <c r="D151" t="e">
        <v>#NUM!</v>
      </c>
    </row>
    <row r="152" spans="2:4" x14ac:dyDescent="0.45">
      <c r="B152">
        <v>2.7</v>
      </c>
      <c r="C152">
        <v>3.0180452737068552E-2</v>
      </c>
      <c r="D152" t="e">
        <v>#NUM!</v>
      </c>
    </row>
    <row r="153" spans="2:4" x14ac:dyDescent="0.45">
      <c r="B153">
        <v>2.8</v>
      </c>
      <c r="C153">
        <v>3.0180452737068552E-2</v>
      </c>
      <c r="D153" t="e">
        <v>#NUM!</v>
      </c>
    </row>
    <row r="154" spans="2:4" x14ac:dyDescent="0.45">
      <c r="B154">
        <v>2.9</v>
      </c>
      <c r="C154">
        <v>3.0180452737068552E-2</v>
      </c>
      <c r="D154" t="e">
        <v>#NUM!</v>
      </c>
    </row>
    <row r="155" spans="2:4" x14ac:dyDescent="0.45">
      <c r="B155">
        <v>3</v>
      </c>
      <c r="C155">
        <v>3.0180452737068552E-2</v>
      </c>
      <c r="D155" t="e">
        <v>#NUM!</v>
      </c>
    </row>
    <row r="156" spans="2:4" x14ac:dyDescent="0.45">
      <c r="B156">
        <v>3.1</v>
      </c>
      <c r="C156">
        <v>3.1690340676991419E-2</v>
      </c>
      <c r="D156" t="e">
        <v>#NUM!</v>
      </c>
    </row>
    <row r="157" spans="2:4" x14ac:dyDescent="0.45">
      <c r="B157">
        <v>3.2</v>
      </c>
      <c r="C157">
        <v>3.1690340676991419E-2</v>
      </c>
      <c r="D157" t="e">
        <v>#NUM!</v>
      </c>
    </row>
    <row r="158" spans="2:4" x14ac:dyDescent="0.45">
      <c r="B158">
        <v>3.3</v>
      </c>
      <c r="C158">
        <v>3.1690340676991419E-2</v>
      </c>
      <c r="D158" t="e">
        <v>#NUM!</v>
      </c>
    </row>
    <row r="159" spans="2:4" x14ac:dyDescent="0.45">
      <c r="B159">
        <v>3.4</v>
      </c>
      <c r="C159">
        <v>3.1690340676991419E-2</v>
      </c>
      <c r="D159" t="e">
        <v>#NUM!</v>
      </c>
    </row>
    <row r="160" spans="2:4" x14ac:dyDescent="0.45">
      <c r="B160">
        <v>3.5</v>
      </c>
      <c r="C160">
        <v>3.1690340676991419E-2</v>
      </c>
      <c r="D160" t="e">
        <v>#NUM!</v>
      </c>
    </row>
    <row r="161" spans="2:4" x14ac:dyDescent="0.45">
      <c r="B161">
        <v>3.6</v>
      </c>
      <c r="C161">
        <v>3.1690340676991419E-2</v>
      </c>
      <c r="D161" t="e">
        <v>#NUM!</v>
      </c>
    </row>
    <row r="162" spans="2:4" x14ac:dyDescent="0.45">
      <c r="B162">
        <v>3.7</v>
      </c>
      <c r="C162">
        <v>3.1690340676991419E-2</v>
      </c>
      <c r="D162" t="e">
        <v>#NUM!</v>
      </c>
    </row>
    <row r="163" spans="2:4" x14ac:dyDescent="0.45">
      <c r="B163">
        <v>3.8</v>
      </c>
      <c r="C163">
        <v>3.1690340676991419E-2</v>
      </c>
      <c r="D163" t="e">
        <v>#NUM!</v>
      </c>
    </row>
    <row r="164" spans="2:4" x14ac:dyDescent="0.45">
      <c r="B164">
        <v>3.9</v>
      </c>
      <c r="C164">
        <v>3.1690340676991419E-2</v>
      </c>
      <c r="D164" t="e">
        <v>#NUM!</v>
      </c>
    </row>
    <row r="165" spans="2:4" x14ac:dyDescent="0.45">
      <c r="B165">
        <v>4</v>
      </c>
      <c r="C165">
        <v>3.1690340676991419E-2</v>
      </c>
      <c r="D165" t="e">
        <v>#NUM!</v>
      </c>
    </row>
    <row r="166" spans="2:4" x14ac:dyDescent="0.45">
      <c r="B166">
        <v>4.0999999999999996</v>
      </c>
      <c r="C166">
        <v>3.327483379252387E-2</v>
      </c>
      <c r="D166" t="e">
        <v>#NUM!</v>
      </c>
    </row>
    <row r="167" spans="2:4" x14ac:dyDescent="0.45">
      <c r="B167">
        <v>4.2</v>
      </c>
      <c r="C167">
        <v>3.327483379252387E-2</v>
      </c>
      <c r="D167" t="e">
        <v>#NUM!</v>
      </c>
    </row>
    <row r="168" spans="2:4" x14ac:dyDescent="0.45">
      <c r="B168">
        <v>4.3</v>
      </c>
      <c r="C168">
        <v>3.327483379252387E-2</v>
      </c>
      <c r="D168" t="e">
        <v>#NUM!</v>
      </c>
    </row>
    <row r="169" spans="2:4" x14ac:dyDescent="0.45">
      <c r="B169">
        <v>4.4000000000000004</v>
      </c>
      <c r="C169">
        <v>3.327483379252387E-2</v>
      </c>
      <c r="D169" t="e">
        <v>#NUM!</v>
      </c>
    </row>
    <row r="170" spans="2:4" x14ac:dyDescent="0.45">
      <c r="B170">
        <v>4.5</v>
      </c>
      <c r="C170">
        <v>3.327483379252387E-2</v>
      </c>
      <c r="D170" t="e">
        <v>#NUM!</v>
      </c>
    </row>
    <row r="171" spans="2:4" x14ac:dyDescent="0.45">
      <c r="B171">
        <v>4.5999999999999996</v>
      </c>
      <c r="C171">
        <v>3.327483379252387E-2</v>
      </c>
      <c r="D171" t="e">
        <v>#NUM!</v>
      </c>
    </row>
    <row r="172" spans="2:4" x14ac:dyDescent="0.45">
      <c r="B172">
        <v>4.7</v>
      </c>
      <c r="C172">
        <v>3.327483379252387E-2</v>
      </c>
      <c r="D172" t="e">
        <v>#NUM!</v>
      </c>
    </row>
    <row r="173" spans="2:4" x14ac:dyDescent="0.45">
      <c r="B173">
        <v>4.8</v>
      </c>
      <c r="C173">
        <v>3.327483379252387E-2</v>
      </c>
      <c r="D173" t="e">
        <v>#NUM!</v>
      </c>
    </row>
    <row r="174" spans="2:4" x14ac:dyDescent="0.45">
      <c r="B174">
        <v>4.9000000000000004</v>
      </c>
      <c r="C174">
        <v>3.327483379252387E-2</v>
      </c>
      <c r="D174" t="e">
        <v>#NUM!</v>
      </c>
    </row>
    <row r="175" spans="2:4" x14ac:dyDescent="0.45">
      <c r="B175">
        <v>5</v>
      </c>
      <c r="C175">
        <v>3.327483379252387E-2</v>
      </c>
      <c r="D175" t="e">
        <v>#NUM!</v>
      </c>
    </row>
    <row r="176" spans="2:4" x14ac:dyDescent="0.45">
      <c r="B176">
        <v>5.0999999999999996</v>
      </c>
      <c r="C176">
        <v>3.5075274331584513E-2</v>
      </c>
      <c r="D176" t="e">
        <v>#NUM!</v>
      </c>
    </row>
    <row r="177" spans="2:4" x14ac:dyDescent="0.45">
      <c r="B177">
        <v>5.2</v>
      </c>
      <c r="C177">
        <v>3.5075274331584513E-2</v>
      </c>
      <c r="D177" t="e">
        <v>#NUM!</v>
      </c>
    </row>
    <row r="178" spans="2:4" x14ac:dyDescent="0.45">
      <c r="B178">
        <v>5.3</v>
      </c>
      <c r="C178">
        <v>3.5075274331584513E-2</v>
      </c>
      <c r="D178" t="e">
        <v>#NUM!</v>
      </c>
    </row>
    <row r="179" spans="2:4" x14ac:dyDescent="0.45">
      <c r="B179">
        <v>5.4</v>
      </c>
      <c r="C179">
        <v>3.5075274331584513E-2</v>
      </c>
      <c r="D179" t="e">
        <v>#NUM!</v>
      </c>
    </row>
    <row r="180" spans="2:4" x14ac:dyDescent="0.45">
      <c r="B180">
        <v>5.5</v>
      </c>
      <c r="C180">
        <v>3.5075274331584513E-2</v>
      </c>
      <c r="D180" t="e">
        <v>#NUM!</v>
      </c>
    </row>
    <row r="181" spans="2:4" x14ac:dyDescent="0.45">
      <c r="B181">
        <v>5.6</v>
      </c>
      <c r="C181">
        <v>3.5075274331584513E-2</v>
      </c>
      <c r="D181" t="e">
        <v>#NUM!</v>
      </c>
    </row>
    <row r="182" spans="2:4" x14ac:dyDescent="0.45">
      <c r="B182">
        <v>5.7</v>
      </c>
      <c r="C182">
        <v>3.5075274331584513E-2</v>
      </c>
      <c r="D182" t="e">
        <v>#NUM!</v>
      </c>
    </row>
    <row r="183" spans="2:4" x14ac:dyDescent="0.45">
      <c r="B183">
        <v>5.8</v>
      </c>
      <c r="C183">
        <v>3.5075274331584513E-2</v>
      </c>
      <c r="D183" t="e">
        <v>#NUM!</v>
      </c>
    </row>
    <row r="184" spans="2:4" x14ac:dyDescent="0.45">
      <c r="B184">
        <v>5.9</v>
      </c>
      <c r="C184">
        <v>3.5075274331584513E-2</v>
      </c>
      <c r="D184" t="e">
        <v>#NUM!</v>
      </c>
    </row>
    <row r="185" spans="2:4" x14ac:dyDescent="0.45">
      <c r="B185">
        <v>6</v>
      </c>
      <c r="C185">
        <v>3.5075274331584513E-2</v>
      </c>
      <c r="D185" t="e">
        <v>#NUM!</v>
      </c>
    </row>
    <row r="186" spans="2:4" x14ac:dyDescent="0.45">
      <c r="B186">
        <v>6.1</v>
      </c>
      <c r="C186">
        <v>3.6339621054790619E-2</v>
      </c>
      <c r="D186" t="e">
        <v>#NUM!</v>
      </c>
    </row>
    <row r="187" spans="2:4" x14ac:dyDescent="0.45">
      <c r="B187">
        <v>6.2</v>
      </c>
      <c r="C187">
        <v>3.6339621054790619E-2</v>
      </c>
      <c r="D187" t="e">
        <v>#NUM!</v>
      </c>
    </row>
    <row r="188" spans="2:4" x14ac:dyDescent="0.45">
      <c r="B188">
        <v>6.3</v>
      </c>
      <c r="C188">
        <v>3.6339621054790619E-2</v>
      </c>
      <c r="D188" t="e">
        <v>#NUM!</v>
      </c>
    </row>
    <row r="189" spans="2:4" x14ac:dyDescent="0.45">
      <c r="B189">
        <v>6.4</v>
      </c>
      <c r="C189">
        <v>3.6339621054790619E-2</v>
      </c>
      <c r="D189" t="e">
        <v>#NUM!</v>
      </c>
    </row>
    <row r="190" spans="2:4" x14ac:dyDescent="0.45">
      <c r="B190">
        <v>6.5000000000000098</v>
      </c>
      <c r="C190">
        <v>3.6339621054790619E-2</v>
      </c>
      <c r="D190" t="e">
        <v>#NUM!</v>
      </c>
    </row>
    <row r="191" spans="2:4" x14ac:dyDescent="0.45">
      <c r="B191">
        <v>6.6</v>
      </c>
      <c r="C191">
        <v>3.6339621054790619E-2</v>
      </c>
      <c r="D191" t="e">
        <v>#NUM!</v>
      </c>
    </row>
    <row r="192" spans="2:4" x14ac:dyDescent="0.45">
      <c r="B192">
        <v>6.7</v>
      </c>
      <c r="C192">
        <v>3.6339621054790619E-2</v>
      </c>
      <c r="D192" t="e">
        <v>#NUM!</v>
      </c>
    </row>
    <row r="193" spans="2:4" x14ac:dyDescent="0.45">
      <c r="B193">
        <v>6.8000000000000096</v>
      </c>
      <c r="C193">
        <v>3.6339621054790619E-2</v>
      </c>
      <c r="D193" t="e">
        <v>#NUM!</v>
      </c>
    </row>
    <row r="194" spans="2:4" x14ac:dyDescent="0.45">
      <c r="B194">
        <v>6.9000000000000101</v>
      </c>
      <c r="C194">
        <v>3.6339621054790619E-2</v>
      </c>
      <c r="D194" t="e">
        <v>#NUM!</v>
      </c>
    </row>
    <row r="195" spans="2:4" x14ac:dyDescent="0.45">
      <c r="B195">
        <v>7.0000000000000098</v>
      </c>
      <c r="C195">
        <v>3.6339621054790619E-2</v>
      </c>
      <c r="D195" t="e">
        <v>#NUM!</v>
      </c>
    </row>
    <row r="196" spans="2:4" x14ac:dyDescent="0.45">
      <c r="B196">
        <v>7.1</v>
      </c>
      <c r="C196">
        <v>3.7630621227288989E-2</v>
      </c>
      <c r="D196" t="e">
        <v>#NUM!</v>
      </c>
    </row>
    <row r="197" spans="2:4" x14ac:dyDescent="0.45">
      <c r="B197">
        <v>7.2000000000000099</v>
      </c>
      <c r="C197">
        <v>3.7630621227288989E-2</v>
      </c>
      <c r="D197" t="e">
        <v>#NUM!</v>
      </c>
    </row>
    <row r="198" spans="2:4" x14ac:dyDescent="0.45">
      <c r="B198">
        <v>7.3000000000000096</v>
      </c>
      <c r="C198">
        <v>3.7630621227288989E-2</v>
      </c>
      <c r="D198" t="e">
        <v>#NUM!</v>
      </c>
    </row>
    <row r="199" spans="2:4" x14ac:dyDescent="0.45">
      <c r="B199">
        <v>7.4000000000000101</v>
      </c>
      <c r="C199">
        <v>3.7630621227288989E-2</v>
      </c>
      <c r="D199" t="e">
        <v>#NUM!</v>
      </c>
    </row>
    <row r="200" spans="2:4" x14ac:dyDescent="0.45">
      <c r="B200">
        <v>7.5000000000000098</v>
      </c>
      <c r="C200">
        <v>3.7630621227288989E-2</v>
      </c>
      <c r="D200" t="e">
        <v>#NUM!</v>
      </c>
    </row>
    <row r="201" spans="2:4" x14ac:dyDescent="0.45">
      <c r="B201">
        <v>7.6000000000000103</v>
      </c>
      <c r="C201">
        <v>3.7630621227288989E-2</v>
      </c>
      <c r="D201" t="e">
        <v>#NUM!</v>
      </c>
    </row>
    <row r="202" spans="2:4" x14ac:dyDescent="0.45">
      <c r="B202">
        <v>7.7000000000000099</v>
      </c>
      <c r="C202">
        <v>3.7630621227288989E-2</v>
      </c>
      <c r="D202" t="e">
        <v>#NUM!</v>
      </c>
    </row>
    <row r="203" spans="2:4" x14ac:dyDescent="0.45">
      <c r="B203">
        <v>7.8000000000000096</v>
      </c>
      <c r="C203">
        <v>3.7630621227288989E-2</v>
      </c>
      <c r="D203" t="e">
        <v>#NUM!</v>
      </c>
    </row>
    <row r="204" spans="2:4" x14ac:dyDescent="0.45">
      <c r="B204">
        <v>7.9000000000000101</v>
      </c>
      <c r="C204">
        <v>3.7630621227288989E-2</v>
      </c>
      <c r="D204" t="e">
        <v>#NUM!</v>
      </c>
    </row>
    <row r="205" spans="2:4" x14ac:dyDescent="0.45">
      <c r="B205">
        <v>8.0000000000000107</v>
      </c>
      <c r="C205">
        <v>3.7630621227288989E-2</v>
      </c>
      <c r="D205" t="e">
        <v>#NUM!</v>
      </c>
    </row>
    <row r="206" spans="2:4" x14ac:dyDescent="0.45">
      <c r="B206">
        <v>8.1000000000000103</v>
      </c>
      <c r="C206">
        <v>3.8524483115849904E-2</v>
      </c>
      <c r="D206" t="e">
        <v>#NUM!</v>
      </c>
    </row>
    <row r="207" spans="2:4" x14ac:dyDescent="0.45">
      <c r="B207">
        <v>8.2000000000000099</v>
      </c>
      <c r="C207">
        <v>3.8524483115849904E-2</v>
      </c>
      <c r="D207" t="e">
        <v>#NUM!</v>
      </c>
    </row>
    <row r="208" spans="2:4" x14ac:dyDescent="0.45">
      <c r="B208">
        <v>8.3000000000000096</v>
      </c>
      <c r="C208">
        <v>3.8524483115849904E-2</v>
      </c>
      <c r="D208" t="e">
        <v>#NUM!</v>
      </c>
    </row>
    <row r="209" spans="2:4" x14ac:dyDescent="0.45">
      <c r="B209">
        <v>8.4000000000000092</v>
      </c>
      <c r="C209">
        <v>3.8524483115849904E-2</v>
      </c>
      <c r="D209" t="e">
        <v>#NUM!</v>
      </c>
    </row>
    <row r="210" spans="2:4" x14ac:dyDescent="0.45">
      <c r="B210">
        <v>8.5000000000000107</v>
      </c>
      <c r="C210">
        <v>3.8524483115849904E-2</v>
      </c>
      <c r="D210" t="e">
        <v>#NUM!</v>
      </c>
    </row>
    <row r="211" spans="2:4" x14ac:dyDescent="0.45">
      <c r="B211">
        <v>8.6000000000000103</v>
      </c>
      <c r="C211">
        <v>3.8524483115849904E-2</v>
      </c>
      <c r="D211" t="e">
        <v>#NUM!</v>
      </c>
    </row>
    <row r="212" spans="2:4" x14ac:dyDescent="0.45">
      <c r="B212">
        <v>8.7000000000000099</v>
      </c>
      <c r="C212">
        <v>3.8524483115849904E-2</v>
      </c>
      <c r="D212" t="e">
        <v>#NUM!</v>
      </c>
    </row>
    <row r="213" spans="2:4" x14ac:dyDescent="0.45">
      <c r="B213">
        <v>8.8000000000000096</v>
      </c>
      <c r="C213">
        <v>3.8524483115849904E-2</v>
      </c>
      <c r="D213" t="e">
        <v>#NUM!</v>
      </c>
    </row>
    <row r="214" spans="2:4" x14ac:dyDescent="0.45">
      <c r="B214">
        <v>8.9000000000000092</v>
      </c>
      <c r="C214">
        <v>3.8524483115849904E-2</v>
      </c>
      <c r="D214" t="e">
        <v>#NUM!</v>
      </c>
    </row>
    <row r="215" spans="2:4" x14ac:dyDescent="0.45">
      <c r="B215">
        <v>9.0000000000000107</v>
      </c>
      <c r="C215">
        <v>3.8524483115849904E-2</v>
      </c>
      <c r="D215" t="e">
        <v>#NUM!</v>
      </c>
    </row>
    <row r="216" spans="2:4" x14ac:dyDescent="0.45">
      <c r="B216">
        <v>9.1000000000000103</v>
      </c>
      <c r="C216">
        <v>3.9271950183753013E-2</v>
      </c>
      <c r="D216" t="e">
        <v>#NUM!</v>
      </c>
    </row>
    <row r="217" spans="2:4" x14ac:dyDescent="0.45">
      <c r="B217">
        <v>9.2000000000000099</v>
      </c>
      <c r="C217">
        <v>3.9271950183753013E-2</v>
      </c>
      <c r="D217" t="e">
        <v>#NUM!</v>
      </c>
    </row>
    <row r="218" spans="2:4" x14ac:dyDescent="0.45">
      <c r="B218">
        <v>9.3000000000000096</v>
      </c>
      <c r="C218">
        <v>3.9271950183753013E-2</v>
      </c>
      <c r="D218" t="e">
        <v>#NUM!</v>
      </c>
    </row>
    <row r="219" spans="2:4" x14ac:dyDescent="0.45">
      <c r="B219">
        <v>9.4000000000000092</v>
      </c>
      <c r="C219">
        <v>3.9271950183753013E-2</v>
      </c>
      <c r="D219" t="e">
        <v>#NUM!</v>
      </c>
    </row>
    <row r="220" spans="2:4" x14ac:dyDescent="0.45">
      <c r="B220">
        <v>9.5000000000000107</v>
      </c>
      <c r="C220">
        <v>3.9271950183753013E-2</v>
      </c>
      <c r="D220" t="e">
        <v>#NUM!</v>
      </c>
    </row>
    <row r="221" spans="2:4" x14ac:dyDescent="0.45">
      <c r="B221">
        <v>9.6000000000000103</v>
      </c>
      <c r="C221">
        <v>3.9271950183753013E-2</v>
      </c>
      <c r="D221" t="e">
        <v>#NUM!</v>
      </c>
    </row>
    <row r="222" spans="2:4" x14ac:dyDescent="0.45">
      <c r="B222">
        <v>9.7000000000000099</v>
      </c>
      <c r="C222">
        <v>3.9271950183753013E-2</v>
      </c>
      <c r="D222" t="e">
        <v>#NUM!</v>
      </c>
    </row>
    <row r="223" spans="2:4" x14ac:dyDescent="0.45">
      <c r="B223">
        <v>9.8000000000000096</v>
      </c>
      <c r="C223">
        <v>3.9271950183753013E-2</v>
      </c>
      <c r="D223" t="e">
        <v>#NUM!</v>
      </c>
    </row>
    <row r="224" spans="2:4" x14ac:dyDescent="0.45">
      <c r="B224">
        <v>9.9000000000000092</v>
      </c>
      <c r="C224">
        <v>3.9271950183753013E-2</v>
      </c>
      <c r="D224" t="e">
        <v>#NUM!</v>
      </c>
    </row>
    <row r="225" spans="2:4" x14ac:dyDescent="0.45">
      <c r="B225">
        <v>10</v>
      </c>
      <c r="C225">
        <v>3.9271950183753013E-2</v>
      </c>
      <c r="D225" t="e">
        <v>#NUM!</v>
      </c>
    </row>
    <row r="226" spans="2:4" x14ac:dyDescent="0.45">
      <c r="B226">
        <v>10.1</v>
      </c>
      <c r="C226">
        <v>4.0132453052366443E-2</v>
      </c>
      <c r="D226" t="e">
        <v>#NUM!</v>
      </c>
    </row>
    <row r="227" spans="2:4" x14ac:dyDescent="0.45">
      <c r="B227">
        <v>10.199999999999999</v>
      </c>
      <c r="C227">
        <v>4.0132453052366443E-2</v>
      </c>
      <c r="D227" t="e">
        <v>#NUM!</v>
      </c>
    </row>
    <row r="228" spans="2:4" x14ac:dyDescent="0.45">
      <c r="B228">
        <v>10.3</v>
      </c>
      <c r="C228">
        <v>4.0132453052366443E-2</v>
      </c>
      <c r="D228" t="e">
        <v>#NUM!</v>
      </c>
    </row>
    <row r="229" spans="2:4" x14ac:dyDescent="0.45">
      <c r="B229">
        <v>10.4</v>
      </c>
      <c r="C229">
        <v>4.0132453052366443E-2</v>
      </c>
      <c r="D229" t="e">
        <v>#NUM!</v>
      </c>
    </row>
    <row r="230" spans="2:4" x14ac:dyDescent="0.45">
      <c r="B230">
        <v>10.5</v>
      </c>
      <c r="C230">
        <v>4.0132453052366443E-2</v>
      </c>
      <c r="D230" t="e">
        <v>#NUM!</v>
      </c>
    </row>
    <row r="231" spans="2:4" x14ac:dyDescent="0.45">
      <c r="B231">
        <v>10.6</v>
      </c>
      <c r="C231">
        <v>4.0132453052366443E-2</v>
      </c>
      <c r="D231" t="e">
        <v>#NUM!</v>
      </c>
    </row>
    <row r="232" spans="2:4" x14ac:dyDescent="0.45">
      <c r="B232">
        <v>10.7</v>
      </c>
      <c r="C232">
        <v>4.0132453052366443E-2</v>
      </c>
      <c r="D232" t="e">
        <v>#NUM!</v>
      </c>
    </row>
    <row r="233" spans="2:4" x14ac:dyDescent="0.45">
      <c r="B233">
        <v>10.8</v>
      </c>
      <c r="C233">
        <v>4.0132453052366443E-2</v>
      </c>
      <c r="D233" t="e">
        <v>#NUM!</v>
      </c>
    </row>
    <row r="234" spans="2:4" x14ac:dyDescent="0.45">
      <c r="B234">
        <v>10.9</v>
      </c>
      <c r="C234">
        <v>4.0132453052366443E-2</v>
      </c>
      <c r="D234" t="e">
        <v>#NUM!</v>
      </c>
    </row>
    <row r="235" spans="2:4" x14ac:dyDescent="0.45">
      <c r="B235">
        <v>11</v>
      </c>
      <c r="C235">
        <v>4.0132453052366443E-2</v>
      </c>
      <c r="D235" t="e">
        <v>#NUM!</v>
      </c>
    </row>
    <row r="236" spans="2:4" x14ac:dyDescent="0.45">
      <c r="B236">
        <v>11.1</v>
      </c>
      <c r="C236">
        <v>4.0132453052366443E-2</v>
      </c>
      <c r="D236" t="e">
        <v>#NUM!</v>
      </c>
    </row>
    <row r="237" spans="2:4" x14ac:dyDescent="0.45">
      <c r="B237">
        <v>11.2</v>
      </c>
      <c r="C237">
        <v>4.0132453052366443E-2</v>
      </c>
      <c r="D237" t="e">
        <v>#NUM!</v>
      </c>
    </row>
    <row r="238" spans="2:4" x14ac:dyDescent="0.45">
      <c r="B238">
        <v>11.3</v>
      </c>
      <c r="C238">
        <v>4.0132453052366443E-2</v>
      </c>
      <c r="D238" t="e">
        <v>#NUM!</v>
      </c>
    </row>
    <row r="239" spans="2:4" x14ac:dyDescent="0.45">
      <c r="B239">
        <v>11.4</v>
      </c>
      <c r="C239">
        <v>4.0132453052366443E-2</v>
      </c>
      <c r="D239" t="e">
        <v>#NUM!</v>
      </c>
    </row>
    <row r="240" spans="2:4" x14ac:dyDescent="0.45">
      <c r="B240">
        <v>11.5</v>
      </c>
      <c r="C240">
        <v>4.0132453052366443E-2</v>
      </c>
      <c r="D240" t="e">
        <v>#NUM!</v>
      </c>
    </row>
    <row r="241" spans="2:4" x14ac:dyDescent="0.45">
      <c r="B241">
        <v>11.6</v>
      </c>
      <c r="C241">
        <v>4.0132453052366443E-2</v>
      </c>
      <c r="D241" t="e">
        <v>#NUM!</v>
      </c>
    </row>
    <row r="242" spans="2:4" x14ac:dyDescent="0.45">
      <c r="B242">
        <v>11.7</v>
      </c>
      <c r="C242">
        <v>4.0132453052366443E-2</v>
      </c>
      <c r="D242" t="e">
        <v>#NUM!</v>
      </c>
    </row>
    <row r="243" spans="2:4" x14ac:dyDescent="0.45">
      <c r="B243">
        <v>11.8</v>
      </c>
      <c r="C243">
        <v>4.0132453052366443E-2</v>
      </c>
      <c r="D243" t="e">
        <v>#NUM!</v>
      </c>
    </row>
    <row r="244" spans="2:4" x14ac:dyDescent="0.45">
      <c r="B244">
        <v>11.9</v>
      </c>
      <c r="C244">
        <v>4.0132453052366443E-2</v>
      </c>
      <c r="D244" t="e">
        <v>#NUM!</v>
      </c>
    </row>
    <row r="245" spans="2:4" x14ac:dyDescent="0.45">
      <c r="B245">
        <v>12</v>
      </c>
      <c r="C245">
        <v>4.0132453052366443E-2</v>
      </c>
      <c r="D245" t="e">
        <v>#NUM!</v>
      </c>
    </row>
    <row r="246" spans="2:4" x14ac:dyDescent="0.45">
      <c r="B246">
        <v>12.1</v>
      </c>
      <c r="C246">
        <v>4.0242333702240951E-2</v>
      </c>
      <c r="D246" t="e">
        <v>#NUM!</v>
      </c>
    </row>
    <row r="247" spans="2:4" x14ac:dyDescent="0.45">
      <c r="B247">
        <v>12.2</v>
      </c>
      <c r="C247">
        <v>4.0242333702240951E-2</v>
      </c>
      <c r="D247" t="e">
        <v>#NUM!</v>
      </c>
    </row>
    <row r="248" spans="2:4" x14ac:dyDescent="0.45">
      <c r="B248">
        <v>12.3</v>
      </c>
      <c r="C248">
        <v>4.0242333702240951E-2</v>
      </c>
      <c r="D248" t="e">
        <v>#NUM!</v>
      </c>
    </row>
    <row r="249" spans="2:4" x14ac:dyDescent="0.45">
      <c r="B249">
        <v>12.4</v>
      </c>
      <c r="C249">
        <v>4.0242333702240951E-2</v>
      </c>
      <c r="D249" t="e">
        <v>#NUM!</v>
      </c>
    </row>
    <row r="250" spans="2:4" x14ac:dyDescent="0.45">
      <c r="B250">
        <v>12.5</v>
      </c>
      <c r="C250">
        <v>4.0242333702240951E-2</v>
      </c>
      <c r="D250" t="e">
        <v>#NUM!</v>
      </c>
    </row>
    <row r="251" spans="2:4" x14ac:dyDescent="0.45">
      <c r="B251">
        <v>12.6</v>
      </c>
      <c r="C251">
        <v>4.0242333702240951E-2</v>
      </c>
      <c r="D251" t="e">
        <v>#NUM!</v>
      </c>
    </row>
    <row r="252" spans="2:4" x14ac:dyDescent="0.45">
      <c r="B252">
        <v>12.7</v>
      </c>
      <c r="C252">
        <v>4.0242333702240951E-2</v>
      </c>
      <c r="D252" t="e">
        <v>#NUM!</v>
      </c>
    </row>
    <row r="253" spans="2:4" x14ac:dyDescent="0.45">
      <c r="B253">
        <v>12.8</v>
      </c>
      <c r="C253">
        <v>4.0242333702240951E-2</v>
      </c>
      <c r="D253" t="e">
        <v>#NUM!</v>
      </c>
    </row>
    <row r="254" spans="2:4" x14ac:dyDescent="0.45">
      <c r="B254">
        <v>12.9</v>
      </c>
      <c r="C254">
        <v>4.0242333702240951E-2</v>
      </c>
      <c r="D254" t="e">
        <v>#NUM!</v>
      </c>
    </row>
    <row r="255" spans="2:4" x14ac:dyDescent="0.45">
      <c r="B255">
        <v>13</v>
      </c>
      <c r="C255">
        <v>4.0242333702240951E-2</v>
      </c>
      <c r="D255" t="e">
        <v>#NUM!</v>
      </c>
    </row>
    <row r="256" spans="2:4" x14ac:dyDescent="0.45">
      <c r="B256">
        <v>13.1</v>
      </c>
      <c r="C256">
        <v>4.0242333702240951E-2</v>
      </c>
      <c r="D256" t="e">
        <v>#NUM!</v>
      </c>
    </row>
    <row r="257" spans="2:4" x14ac:dyDescent="0.45">
      <c r="B257">
        <v>13.2</v>
      </c>
      <c r="C257">
        <v>4.0242333702240951E-2</v>
      </c>
      <c r="D257" t="e">
        <v>#NUM!</v>
      </c>
    </row>
    <row r="258" spans="2:4" x14ac:dyDescent="0.45">
      <c r="B258">
        <v>13.3</v>
      </c>
      <c r="C258">
        <v>4.0242333702240951E-2</v>
      </c>
      <c r="D258" t="e">
        <v>#NUM!</v>
      </c>
    </row>
    <row r="259" spans="2:4" x14ac:dyDescent="0.45">
      <c r="B259">
        <v>13.4</v>
      </c>
      <c r="C259">
        <v>4.0242333702240951E-2</v>
      </c>
      <c r="D259" t="e">
        <v>#NUM!</v>
      </c>
    </row>
    <row r="260" spans="2:4" x14ac:dyDescent="0.45">
      <c r="B260">
        <v>13.5</v>
      </c>
      <c r="C260">
        <v>4.0242333702240951E-2</v>
      </c>
      <c r="D260" t="e">
        <v>#NUM!</v>
      </c>
    </row>
    <row r="261" spans="2:4" x14ac:dyDescent="0.45">
      <c r="B261">
        <v>13.6</v>
      </c>
      <c r="C261">
        <v>4.0242333702240951E-2</v>
      </c>
      <c r="D261" t="e">
        <v>#NUM!</v>
      </c>
    </row>
    <row r="262" spans="2:4" x14ac:dyDescent="0.45">
      <c r="B262">
        <v>13.7</v>
      </c>
      <c r="C262">
        <v>4.0242333702240951E-2</v>
      </c>
      <c r="D262" t="e">
        <v>#NUM!</v>
      </c>
    </row>
    <row r="263" spans="2:4" x14ac:dyDescent="0.45">
      <c r="B263">
        <v>13.8</v>
      </c>
      <c r="C263">
        <v>4.0242333702240951E-2</v>
      </c>
      <c r="D263" t="e">
        <v>#NUM!</v>
      </c>
    </row>
    <row r="264" spans="2:4" x14ac:dyDescent="0.45">
      <c r="B264">
        <v>13.9</v>
      </c>
      <c r="C264">
        <v>4.0242333702240951E-2</v>
      </c>
      <c r="D264" t="e">
        <v>#NUM!</v>
      </c>
    </row>
    <row r="265" spans="2:4" x14ac:dyDescent="0.45">
      <c r="B265">
        <v>14</v>
      </c>
      <c r="C265">
        <v>4.0242333702240951E-2</v>
      </c>
      <c r="D265" t="e">
        <v>#NUM!</v>
      </c>
    </row>
    <row r="266" spans="2:4" x14ac:dyDescent="0.45">
      <c r="B266">
        <v>14.1</v>
      </c>
      <c r="C266">
        <v>4.0242333702240951E-2</v>
      </c>
      <c r="D266" t="e">
        <v>#NUM!</v>
      </c>
    </row>
    <row r="267" spans="2:4" x14ac:dyDescent="0.45">
      <c r="B267">
        <v>14.2</v>
      </c>
      <c r="C267">
        <v>4.0242333702240951E-2</v>
      </c>
      <c r="D267" t="e">
        <v>#NUM!</v>
      </c>
    </row>
    <row r="268" spans="2:4" x14ac:dyDescent="0.45">
      <c r="B268">
        <v>14.3</v>
      </c>
      <c r="C268">
        <v>4.0242333702240951E-2</v>
      </c>
      <c r="D268" t="e">
        <v>#NUM!</v>
      </c>
    </row>
    <row r="269" spans="2:4" x14ac:dyDescent="0.45">
      <c r="B269">
        <v>14.4</v>
      </c>
      <c r="C269">
        <v>4.0242333702240951E-2</v>
      </c>
      <c r="D269" t="e">
        <v>#NUM!</v>
      </c>
    </row>
    <row r="270" spans="2:4" x14ac:dyDescent="0.45">
      <c r="B270">
        <v>14.5</v>
      </c>
      <c r="C270">
        <v>4.0242333702240951E-2</v>
      </c>
      <c r="D270" t="e">
        <v>#NUM!</v>
      </c>
    </row>
    <row r="271" spans="2:4" x14ac:dyDescent="0.45">
      <c r="B271">
        <v>14.6</v>
      </c>
      <c r="C271">
        <v>4.0242333702240951E-2</v>
      </c>
      <c r="D271" t="e">
        <v>#NUM!</v>
      </c>
    </row>
    <row r="272" spans="2:4" x14ac:dyDescent="0.45">
      <c r="B272">
        <v>14.7</v>
      </c>
      <c r="C272">
        <v>4.0242333702240951E-2</v>
      </c>
      <c r="D272" t="e">
        <v>#NUM!</v>
      </c>
    </row>
    <row r="273" spans="2:4" x14ac:dyDescent="0.45">
      <c r="B273">
        <v>14.8</v>
      </c>
      <c r="C273">
        <v>4.0242333702240951E-2</v>
      </c>
      <c r="D273" t="e">
        <v>#NUM!</v>
      </c>
    </row>
    <row r="274" spans="2:4" x14ac:dyDescent="0.45">
      <c r="B274">
        <v>14.9</v>
      </c>
      <c r="C274">
        <v>4.0242333702240951E-2</v>
      </c>
      <c r="D274" t="e">
        <v>#NUM!</v>
      </c>
    </row>
    <row r="275" spans="2:4" x14ac:dyDescent="0.45">
      <c r="B275">
        <v>15</v>
      </c>
      <c r="C275">
        <v>4.0242333702240951E-2</v>
      </c>
      <c r="D275" t="e">
        <v>#NUM!</v>
      </c>
    </row>
    <row r="276" spans="2:4" x14ac:dyDescent="0.45">
      <c r="B276">
        <v>15.1</v>
      </c>
      <c r="C276">
        <v>4.0069538811482376E-2</v>
      </c>
      <c r="D276" t="e">
        <v>#NUM!</v>
      </c>
    </row>
    <row r="277" spans="2:4" x14ac:dyDescent="0.45">
      <c r="B277">
        <v>15.2</v>
      </c>
      <c r="C277">
        <v>4.0069538811482376E-2</v>
      </c>
      <c r="D277" t="e">
        <v>#NUM!</v>
      </c>
    </row>
    <row r="278" spans="2:4" x14ac:dyDescent="0.45">
      <c r="B278">
        <v>15.3</v>
      </c>
      <c r="C278">
        <v>4.0069538811482376E-2</v>
      </c>
      <c r="D278" t="e">
        <v>#NUM!</v>
      </c>
    </row>
    <row r="279" spans="2:4" x14ac:dyDescent="0.45">
      <c r="B279">
        <v>15.4</v>
      </c>
      <c r="C279">
        <v>4.0069538811482376E-2</v>
      </c>
      <c r="D279" t="e">
        <v>#NUM!</v>
      </c>
    </row>
    <row r="280" spans="2:4" x14ac:dyDescent="0.45">
      <c r="B280">
        <v>15.5</v>
      </c>
      <c r="C280">
        <v>4.0069538811482376E-2</v>
      </c>
      <c r="D280" t="e">
        <v>#NUM!</v>
      </c>
    </row>
    <row r="281" spans="2:4" x14ac:dyDescent="0.45">
      <c r="B281">
        <v>15.6</v>
      </c>
      <c r="C281">
        <v>4.0069538811482376E-2</v>
      </c>
      <c r="D281" t="e">
        <v>#NUM!</v>
      </c>
    </row>
    <row r="282" spans="2:4" x14ac:dyDescent="0.45">
      <c r="B282">
        <v>15.7</v>
      </c>
      <c r="C282">
        <v>4.0069538811482376E-2</v>
      </c>
      <c r="D282" t="e">
        <v>#NUM!</v>
      </c>
    </row>
    <row r="283" spans="2:4" x14ac:dyDescent="0.45">
      <c r="B283">
        <v>15.8</v>
      </c>
      <c r="C283">
        <v>4.0069538811482376E-2</v>
      </c>
      <c r="D283" t="e">
        <v>#NUM!</v>
      </c>
    </row>
    <row r="284" spans="2:4" x14ac:dyDescent="0.45">
      <c r="B284">
        <v>15.9</v>
      </c>
      <c r="C284">
        <v>4.0069538811482376E-2</v>
      </c>
      <c r="D284" t="e">
        <v>#NUM!</v>
      </c>
    </row>
    <row r="285" spans="2:4" x14ac:dyDescent="0.45">
      <c r="B285">
        <v>16</v>
      </c>
      <c r="C285">
        <v>4.0069538811482376E-2</v>
      </c>
      <c r="D285" t="e">
        <v>#NUM!</v>
      </c>
    </row>
    <row r="286" spans="2:4" x14ac:dyDescent="0.45">
      <c r="B286">
        <v>16.100000000000001</v>
      </c>
      <c r="C286">
        <v>4.0069538811482376E-2</v>
      </c>
      <c r="D286" t="e">
        <v>#NUM!</v>
      </c>
    </row>
    <row r="287" spans="2:4" x14ac:dyDescent="0.45">
      <c r="B287">
        <v>16.2</v>
      </c>
      <c r="C287">
        <v>4.0069538811482376E-2</v>
      </c>
      <c r="D287" t="e">
        <v>#NUM!</v>
      </c>
    </row>
    <row r="288" spans="2:4" x14ac:dyDescent="0.45">
      <c r="B288">
        <v>16.3</v>
      </c>
      <c r="C288">
        <v>4.0069538811482376E-2</v>
      </c>
      <c r="D288" t="e">
        <v>#NUM!</v>
      </c>
    </row>
    <row r="289" spans="2:4" x14ac:dyDescent="0.45">
      <c r="B289">
        <v>16.399999999999999</v>
      </c>
      <c r="C289">
        <v>4.0069538811482376E-2</v>
      </c>
      <c r="D289" t="e">
        <v>#NUM!</v>
      </c>
    </row>
    <row r="290" spans="2:4" x14ac:dyDescent="0.45">
      <c r="B290">
        <v>16.5</v>
      </c>
      <c r="C290">
        <v>4.0069538811482376E-2</v>
      </c>
      <c r="D290" t="e">
        <v>#NUM!</v>
      </c>
    </row>
    <row r="291" spans="2:4" x14ac:dyDescent="0.45">
      <c r="B291">
        <v>16.600000000000001</v>
      </c>
      <c r="C291">
        <v>4.0069538811482376E-2</v>
      </c>
      <c r="D291" t="e">
        <v>#NUM!</v>
      </c>
    </row>
    <row r="292" spans="2:4" x14ac:dyDescent="0.45">
      <c r="B292">
        <v>16.7</v>
      </c>
      <c r="C292">
        <v>4.0069538811482376E-2</v>
      </c>
      <c r="D292" t="e">
        <v>#NUM!</v>
      </c>
    </row>
    <row r="293" spans="2:4" x14ac:dyDescent="0.45">
      <c r="B293">
        <v>16.8</v>
      </c>
      <c r="C293">
        <v>4.0069538811482376E-2</v>
      </c>
      <c r="D293" t="e">
        <v>#NUM!</v>
      </c>
    </row>
    <row r="294" spans="2:4" x14ac:dyDescent="0.45">
      <c r="B294">
        <v>16.899999999999999</v>
      </c>
      <c r="C294">
        <v>4.0069538811482376E-2</v>
      </c>
      <c r="D294" t="e">
        <v>#NUM!</v>
      </c>
    </row>
    <row r="295" spans="2:4" x14ac:dyDescent="0.45">
      <c r="B295">
        <v>17</v>
      </c>
      <c r="C295">
        <v>4.0069538811482376E-2</v>
      </c>
      <c r="D295" t="e">
        <v>#NUM!</v>
      </c>
    </row>
    <row r="296" spans="2:4" x14ac:dyDescent="0.45">
      <c r="B296">
        <v>17.100000000000001</v>
      </c>
      <c r="C296">
        <v>4.0069538811482376E-2</v>
      </c>
      <c r="D296" t="e">
        <v>#NUM!</v>
      </c>
    </row>
    <row r="297" spans="2:4" x14ac:dyDescent="0.45">
      <c r="B297">
        <v>17.2</v>
      </c>
      <c r="C297">
        <v>4.0069538811482376E-2</v>
      </c>
      <c r="D297" t="e">
        <v>#NUM!</v>
      </c>
    </row>
    <row r="298" spans="2:4" x14ac:dyDescent="0.45">
      <c r="B298">
        <v>17.3</v>
      </c>
      <c r="C298">
        <v>4.0069538811482376E-2</v>
      </c>
      <c r="D298" t="e">
        <v>#NUM!</v>
      </c>
    </row>
    <row r="299" spans="2:4" x14ac:dyDescent="0.45">
      <c r="B299">
        <v>17.399999999999999</v>
      </c>
      <c r="C299">
        <v>4.0069538811482376E-2</v>
      </c>
      <c r="D299" t="e">
        <v>#NUM!</v>
      </c>
    </row>
    <row r="300" spans="2:4" x14ac:dyDescent="0.45">
      <c r="B300">
        <v>17.5</v>
      </c>
      <c r="C300">
        <v>4.0069538811482376E-2</v>
      </c>
      <c r="D300" t="e">
        <v>#NUM!</v>
      </c>
    </row>
    <row r="301" spans="2:4" x14ac:dyDescent="0.45">
      <c r="B301">
        <v>17.600000000000001</v>
      </c>
      <c r="C301">
        <v>4.0069538811482376E-2</v>
      </c>
      <c r="D301" t="e">
        <v>#NUM!</v>
      </c>
    </row>
    <row r="302" spans="2:4" x14ac:dyDescent="0.45">
      <c r="B302">
        <v>17.7</v>
      </c>
      <c r="C302">
        <v>4.0069538811482376E-2</v>
      </c>
      <c r="D302" t="e">
        <v>#NUM!</v>
      </c>
    </row>
    <row r="303" spans="2:4" x14ac:dyDescent="0.45">
      <c r="B303">
        <v>17.8</v>
      </c>
      <c r="C303">
        <v>4.0069538811482376E-2</v>
      </c>
      <c r="D303" t="e">
        <v>#NUM!</v>
      </c>
    </row>
    <row r="304" spans="2:4" x14ac:dyDescent="0.45">
      <c r="B304">
        <v>17.899999999999999</v>
      </c>
      <c r="C304">
        <v>4.0069538811482376E-2</v>
      </c>
      <c r="D304" t="e">
        <v>#NUM!</v>
      </c>
    </row>
    <row r="305" spans="2:4" x14ac:dyDescent="0.45">
      <c r="B305">
        <v>18</v>
      </c>
      <c r="C305">
        <v>4.0069538811482376E-2</v>
      </c>
      <c r="D305" t="e">
        <v>#NUM!</v>
      </c>
    </row>
    <row r="306" spans="2:4" x14ac:dyDescent="0.45">
      <c r="B306">
        <v>18.100000000000001</v>
      </c>
      <c r="C306">
        <v>4.0069538811482376E-2</v>
      </c>
      <c r="D306" t="e">
        <v>#NUM!</v>
      </c>
    </row>
    <row r="307" spans="2:4" x14ac:dyDescent="0.45">
      <c r="B307">
        <v>18.2</v>
      </c>
      <c r="C307">
        <v>4.0069538811482376E-2</v>
      </c>
      <c r="D307" t="e">
        <v>#NUM!</v>
      </c>
    </row>
    <row r="308" spans="2:4" x14ac:dyDescent="0.45">
      <c r="B308">
        <v>18.3</v>
      </c>
      <c r="C308">
        <v>4.0069538811482376E-2</v>
      </c>
      <c r="D308" t="e">
        <v>#NUM!</v>
      </c>
    </row>
    <row r="309" spans="2:4" x14ac:dyDescent="0.45">
      <c r="B309">
        <v>18.399999999999999</v>
      </c>
      <c r="C309">
        <v>4.0069538811482376E-2</v>
      </c>
      <c r="D309" t="e">
        <v>#NUM!</v>
      </c>
    </row>
    <row r="310" spans="2:4" x14ac:dyDescent="0.45">
      <c r="B310">
        <v>18.5</v>
      </c>
      <c r="C310">
        <v>4.0069538811482376E-2</v>
      </c>
      <c r="D310" t="e">
        <v>#NUM!</v>
      </c>
    </row>
    <row r="311" spans="2:4" x14ac:dyDescent="0.45">
      <c r="B311">
        <v>18.600000000000001</v>
      </c>
      <c r="C311">
        <v>4.0069538811482376E-2</v>
      </c>
      <c r="D311" t="e">
        <v>#NUM!</v>
      </c>
    </row>
    <row r="312" spans="2:4" x14ac:dyDescent="0.45">
      <c r="B312">
        <v>18.7</v>
      </c>
      <c r="C312">
        <v>4.0069538811482376E-2</v>
      </c>
      <c r="D312" t="e">
        <v>#NUM!</v>
      </c>
    </row>
    <row r="313" spans="2:4" x14ac:dyDescent="0.45">
      <c r="B313">
        <v>18.8</v>
      </c>
      <c r="C313">
        <v>4.0069538811482376E-2</v>
      </c>
      <c r="D313" t="e">
        <v>#NUM!</v>
      </c>
    </row>
    <row r="314" spans="2:4" x14ac:dyDescent="0.45">
      <c r="B314">
        <v>18.899999999999999</v>
      </c>
      <c r="C314">
        <v>4.0069538811482376E-2</v>
      </c>
      <c r="D314" t="e">
        <v>#NUM!</v>
      </c>
    </row>
    <row r="315" spans="2:4" x14ac:dyDescent="0.45">
      <c r="B315">
        <v>19</v>
      </c>
      <c r="C315">
        <v>4.0069538811482376E-2</v>
      </c>
      <c r="D315" t="e">
        <v>#NUM!</v>
      </c>
    </row>
    <row r="316" spans="2:4" x14ac:dyDescent="0.45">
      <c r="B316">
        <v>19.100000000000001</v>
      </c>
      <c r="C316">
        <v>4.0069538811482376E-2</v>
      </c>
      <c r="D316" t="e">
        <v>#NUM!</v>
      </c>
    </row>
    <row r="317" spans="2:4" x14ac:dyDescent="0.45">
      <c r="B317">
        <v>19.2</v>
      </c>
      <c r="C317">
        <v>4.0069538811482376E-2</v>
      </c>
      <c r="D317" t="e">
        <v>#NUM!</v>
      </c>
    </row>
    <row r="318" spans="2:4" x14ac:dyDescent="0.45">
      <c r="B318">
        <v>19.3</v>
      </c>
      <c r="C318">
        <v>4.0069538811482376E-2</v>
      </c>
      <c r="D318" t="e">
        <v>#NUM!</v>
      </c>
    </row>
    <row r="319" spans="2:4" x14ac:dyDescent="0.45">
      <c r="B319">
        <v>19.399999999999999</v>
      </c>
      <c r="C319">
        <v>4.0069538811482376E-2</v>
      </c>
      <c r="D319" t="e">
        <v>#NUM!</v>
      </c>
    </row>
    <row r="320" spans="2:4" x14ac:dyDescent="0.45">
      <c r="B320">
        <v>19.5</v>
      </c>
      <c r="C320">
        <v>4.0069538811482376E-2</v>
      </c>
      <c r="D320" t="e">
        <v>#NUM!</v>
      </c>
    </row>
    <row r="321" spans="2:4" x14ac:dyDescent="0.45">
      <c r="B321">
        <v>19.600000000000001</v>
      </c>
      <c r="C321">
        <v>4.0069538811482376E-2</v>
      </c>
      <c r="D321" t="e">
        <v>#NUM!</v>
      </c>
    </row>
    <row r="322" spans="2:4" x14ac:dyDescent="0.45">
      <c r="B322">
        <v>19.7</v>
      </c>
      <c r="C322">
        <v>4.0069538811482376E-2</v>
      </c>
      <c r="D322" t="e">
        <v>#NUM!</v>
      </c>
    </row>
    <row r="323" spans="2:4" x14ac:dyDescent="0.45">
      <c r="B323">
        <v>19.8</v>
      </c>
      <c r="C323">
        <v>4.0069538811482376E-2</v>
      </c>
      <c r="D323" t="e">
        <v>#NUM!</v>
      </c>
    </row>
    <row r="324" spans="2:4" x14ac:dyDescent="0.45">
      <c r="B324">
        <v>19.899999999999999</v>
      </c>
      <c r="C324">
        <v>4.0069538811482376E-2</v>
      </c>
      <c r="D324" t="e">
        <v>#NUM!</v>
      </c>
    </row>
    <row r="325" spans="2:4" x14ac:dyDescent="0.45">
      <c r="B325">
        <v>20</v>
      </c>
      <c r="C325">
        <v>4.0069538811482376E-2</v>
      </c>
      <c r="D325" t="e">
        <v>#NUM!</v>
      </c>
    </row>
    <row r="326" spans="2:4" x14ac:dyDescent="0.45">
      <c r="B326">
        <v>20.100000000000001</v>
      </c>
      <c r="C326">
        <v>3.8538575519112279E-2</v>
      </c>
      <c r="D326" t="e">
        <v>#NUM!</v>
      </c>
    </row>
    <row r="327" spans="2:4" x14ac:dyDescent="0.45">
      <c r="B327">
        <v>20.2</v>
      </c>
      <c r="C327">
        <v>3.8538575519112279E-2</v>
      </c>
      <c r="D327" t="e">
        <v>#NUM!</v>
      </c>
    </row>
    <row r="328" spans="2:4" x14ac:dyDescent="0.45">
      <c r="B328">
        <v>20.3</v>
      </c>
      <c r="C328">
        <v>3.8538575519112279E-2</v>
      </c>
      <c r="D328" t="e">
        <v>#NUM!</v>
      </c>
    </row>
    <row r="329" spans="2:4" x14ac:dyDescent="0.45">
      <c r="B329">
        <v>20.399999999999999</v>
      </c>
      <c r="C329">
        <v>3.8538575519112279E-2</v>
      </c>
      <c r="D329" t="e">
        <v>#NUM!</v>
      </c>
    </row>
    <row r="330" spans="2:4" x14ac:dyDescent="0.45">
      <c r="B330">
        <v>20.5</v>
      </c>
      <c r="C330">
        <v>3.8538575519112279E-2</v>
      </c>
      <c r="D330" t="e">
        <v>#NUM!</v>
      </c>
    </row>
    <row r="331" spans="2:4" x14ac:dyDescent="0.45">
      <c r="B331">
        <v>20.6</v>
      </c>
      <c r="C331">
        <v>3.8538575519112279E-2</v>
      </c>
      <c r="D331" t="e">
        <v>#NUM!</v>
      </c>
    </row>
    <row r="332" spans="2:4" x14ac:dyDescent="0.45">
      <c r="B332">
        <v>20.7</v>
      </c>
      <c r="C332">
        <v>3.8538575519112279E-2</v>
      </c>
      <c r="D332" t="e">
        <v>#NUM!</v>
      </c>
    </row>
    <row r="333" spans="2:4" x14ac:dyDescent="0.45">
      <c r="B333">
        <v>20.8</v>
      </c>
      <c r="C333">
        <v>3.8538575519112279E-2</v>
      </c>
      <c r="D333" t="e">
        <v>#NUM!</v>
      </c>
    </row>
    <row r="334" spans="2:4" x14ac:dyDescent="0.45">
      <c r="B334">
        <v>20.9</v>
      </c>
      <c r="C334">
        <v>3.8538575519112279E-2</v>
      </c>
      <c r="D334" t="e">
        <v>#NUM!</v>
      </c>
    </row>
    <row r="335" spans="2:4" x14ac:dyDescent="0.45">
      <c r="B335">
        <v>21</v>
      </c>
      <c r="C335">
        <v>3.8538575519112279E-2</v>
      </c>
      <c r="D335" t="e">
        <v>#NUM!</v>
      </c>
    </row>
    <row r="336" spans="2:4" x14ac:dyDescent="0.45">
      <c r="B336">
        <v>21.1</v>
      </c>
      <c r="C336">
        <v>3.8538575519112279E-2</v>
      </c>
      <c r="D336" t="e">
        <v>#NUM!</v>
      </c>
    </row>
    <row r="337" spans="2:4" x14ac:dyDescent="0.45">
      <c r="B337">
        <v>21.2</v>
      </c>
      <c r="C337">
        <v>3.8538575519112279E-2</v>
      </c>
      <c r="D337" t="e">
        <v>#NUM!</v>
      </c>
    </row>
    <row r="338" spans="2:4" x14ac:dyDescent="0.45">
      <c r="B338">
        <v>21.3</v>
      </c>
      <c r="C338">
        <v>3.8538575519112279E-2</v>
      </c>
      <c r="D338" t="e">
        <v>#NUM!</v>
      </c>
    </row>
    <row r="339" spans="2:4" x14ac:dyDescent="0.45">
      <c r="B339">
        <v>21.4</v>
      </c>
      <c r="C339">
        <v>3.8538575519112279E-2</v>
      </c>
      <c r="D339" t="e">
        <v>#NUM!</v>
      </c>
    </row>
    <row r="340" spans="2:4" x14ac:dyDescent="0.45">
      <c r="B340">
        <v>21.5</v>
      </c>
      <c r="C340">
        <v>3.8538575519112279E-2</v>
      </c>
      <c r="D340" t="e">
        <v>#NUM!</v>
      </c>
    </row>
    <row r="341" spans="2:4" x14ac:dyDescent="0.45">
      <c r="B341">
        <v>21.6</v>
      </c>
      <c r="C341">
        <v>3.8538575519112279E-2</v>
      </c>
      <c r="D341" t="e">
        <v>#NUM!</v>
      </c>
    </row>
    <row r="342" spans="2:4" x14ac:dyDescent="0.45">
      <c r="B342">
        <v>21.7</v>
      </c>
      <c r="C342">
        <v>3.8538575519112279E-2</v>
      </c>
      <c r="D342" t="e">
        <v>#NUM!</v>
      </c>
    </row>
    <row r="343" spans="2:4" x14ac:dyDescent="0.45">
      <c r="B343">
        <v>21.8</v>
      </c>
      <c r="C343">
        <v>3.8538575519112279E-2</v>
      </c>
      <c r="D343" t="e">
        <v>#NUM!</v>
      </c>
    </row>
    <row r="344" spans="2:4" x14ac:dyDescent="0.45">
      <c r="B344">
        <v>21.9</v>
      </c>
      <c r="C344">
        <v>3.8538575519112279E-2</v>
      </c>
      <c r="D344" t="e">
        <v>#NUM!</v>
      </c>
    </row>
    <row r="345" spans="2:4" x14ac:dyDescent="0.45">
      <c r="B345">
        <v>22</v>
      </c>
      <c r="C345">
        <v>3.8538575519112279E-2</v>
      </c>
      <c r="D345" t="e">
        <v>#NUM!</v>
      </c>
    </row>
    <row r="346" spans="2:4" x14ac:dyDescent="0.45">
      <c r="B346">
        <v>22.1</v>
      </c>
      <c r="C346">
        <v>3.8538575519112279E-2</v>
      </c>
      <c r="D346" t="e">
        <v>#NUM!</v>
      </c>
    </row>
    <row r="347" spans="2:4" x14ac:dyDescent="0.45">
      <c r="B347">
        <v>22.2</v>
      </c>
      <c r="C347">
        <v>3.8538575519112279E-2</v>
      </c>
      <c r="D347" t="e">
        <v>#NUM!</v>
      </c>
    </row>
    <row r="348" spans="2:4" x14ac:dyDescent="0.45">
      <c r="B348">
        <v>22.3</v>
      </c>
      <c r="C348">
        <v>3.8538575519112279E-2</v>
      </c>
      <c r="D348" t="e">
        <v>#NUM!</v>
      </c>
    </row>
    <row r="349" spans="2:4" x14ac:dyDescent="0.45">
      <c r="B349">
        <v>22.4</v>
      </c>
      <c r="C349">
        <v>3.8538575519112279E-2</v>
      </c>
      <c r="D349" t="e">
        <v>#NUM!</v>
      </c>
    </row>
    <row r="350" spans="2:4" x14ac:dyDescent="0.45">
      <c r="B350">
        <v>22.5</v>
      </c>
      <c r="C350">
        <v>3.8538575519112279E-2</v>
      </c>
      <c r="D350" t="e">
        <v>#NUM!</v>
      </c>
    </row>
    <row r="351" spans="2:4" x14ac:dyDescent="0.45">
      <c r="B351">
        <v>22.6</v>
      </c>
      <c r="C351">
        <v>3.8538575519112279E-2</v>
      </c>
      <c r="D351" t="e">
        <v>#NUM!</v>
      </c>
    </row>
    <row r="352" spans="2:4" x14ac:dyDescent="0.45">
      <c r="B352">
        <v>22.7</v>
      </c>
      <c r="C352">
        <v>3.8538575519112279E-2</v>
      </c>
      <c r="D352" t="e">
        <v>#NUM!</v>
      </c>
    </row>
    <row r="353" spans="2:4" x14ac:dyDescent="0.45">
      <c r="B353">
        <v>22.8</v>
      </c>
      <c r="C353">
        <v>3.8538575519112279E-2</v>
      </c>
      <c r="D353" t="e">
        <v>#NUM!</v>
      </c>
    </row>
    <row r="354" spans="2:4" x14ac:dyDescent="0.45">
      <c r="B354">
        <v>22.9</v>
      </c>
      <c r="C354">
        <v>3.8538575519112279E-2</v>
      </c>
      <c r="D354" t="e">
        <v>#NUM!</v>
      </c>
    </row>
    <row r="355" spans="2:4" x14ac:dyDescent="0.45">
      <c r="B355">
        <v>23</v>
      </c>
      <c r="C355">
        <v>3.8538575519112279E-2</v>
      </c>
      <c r="D355" t="e">
        <v>#NUM!</v>
      </c>
    </row>
    <row r="356" spans="2:4" x14ac:dyDescent="0.45">
      <c r="B356">
        <v>23.1</v>
      </c>
      <c r="C356">
        <v>3.8538575519112279E-2</v>
      </c>
      <c r="D356" t="e">
        <v>#NUM!</v>
      </c>
    </row>
    <row r="357" spans="2:4" x14ac:dyDescent="0.45">
      <c r="B357">
        <v>23.2</v>
      </c>
      <c r="C357">
        <v>3.8538575519112279E-2</v>
      </c>
      <c r="D357" t="e">
        <v>#NUM!</v>
      </c>
    </row>
    <row r="358" spans="2:4" x14ac:dyDescent="0.45">
      <c r="B358">
        <v>23.3</v>
      </c>
      <c r="C358">
        <v>3.8538575519112279E-2</v>
      </c>
      <c r="D358" t="e">
        <v>#NUM!</v>
      </c>
    </row>
    <row r="359" spans="2:4" x14ac:dyDescent="0.45">
      <c r="B359">
        <v>23.4</v>
      </c>
      <c r="C359">
        <v>3.8538575519112279E-2</v>
      </c>
      <c r="D359" t="e">
        <v>#NUM!</v>
      </c>
    </row>
    <row r="360" spans="2:4" x14ac:dyDescent="0.45">
      <c r="B360">
        <v>23.5</v>
      </c>
      <c r="C360">
        <v>3.8538575519112279E-2</v>
      </c>
      <c r="D360" t="e">
        <v>#NUM!</v>
      </c>
    </row>
    <row r="361" spans="2:4" x14ac:dyDescent="0.45">
      <c r="B361">
        <v>23.6</v>
      </c>
      <c r="C361">
        <v>3.8538575519112279E-2</v>
      </c>
      <c r="D361" t="e">
        <v>#NUM!</v>
      </c>
    </row>
    <row r="362" spans="2:4" x14ac:dyDescent="0.45">
      <c r="B362">
        <v>23.7</v>
      </c>
      <c r="C362">
        <v>3.8538575519112279E-2</v>
      </c>
      <c r="D362" t="e">
        <v>#NUM!</v>
      </c>
    </row>
    <row r="363" spans="2:4" x14ac:dyDescent="0.45">
      <c r="B363">
        <v>23.8</v>
      </c>
      <c r="C363">
        <v>3.8538575519112279E-2</v>
      </c>
      <c r="D363" t="e">
        <v>#NUM!</v>
      </c>
    </row>
    <row r="364" spans="2:4" x14ac:dyDescent="0.45">
      <c r="B364">
        <v>23.9</v>
      </c>
      <c r="C364">
        <v>3.8538575519112279E-2</v>
      </c>
      <c r="D364" t="e">
        <v>#NUM!</v>
      </c>
    </row>
    <row r="365" spans="2:4" x14ac:dyDescent="0.45">
      <c r="B365">
        <v>24</v>
      </c>
      <c r="C365">
        <v>3.8538575519112279E-2</v>
      </c>
      <c r="D365" t="e">
        <v>#NUM!</v>
      </c>
    </row>
    <row r="366" spans="2:4" x14ac:dyDescent="0.45">
      <c r="B366">
        <v>24.1</v>
      </c>
      <c r="C366">
        <v>3.8538575519112279E-2</v>
      </c>
      <c r="D366" t="e">
        <v>#NUM!</v>
      </c>
    </row>
    <row r="367" spans="2:4" x14ac:dyDescent="0.45">
      <c r="B367">
        <v>24.2</v>
      </c>
      <c r="C367">
        <v>3.8538575519112279E-2</v>
      </c>
      <c r="D367" t="e">
        <v>#NUM!</v>
      </c>
    </row>
    <row r="368" spans="2:4" x14ac:dyDescent="0.45">
      <c r="B368">
        <v>24.3</v>
      </c>
      <c r="C368">
        <v>3.8538575519112279E-2</v>
      </c>
      <c r="D368" t="e">
        <v>#NUM!</v>
      </c>
    </row>
    <row r="369" spans="2:4" x14ac:dyDescent="0.45">
      <c r="B369">
        <v>24.4</v>
      </c>
      <c r="C369">
        <v>3.8538575519112279E-2</v>
      </c>
      <c r="D369" t="e">
        <v>#NUM!</v>
      </c>
    </row>
    <row r="370" spans="2:4" x14ac:dyDescent="0.45">
      <c r="B370">
        <v>24.5</v>
      </c>
      <c r="C370">
        <v>3.8538575519112279E-2</v>
      </c>
      <c r="D370" t="e">
        <v>#NUM!</v>
      </c>
    </row>
    <row r="371" spans="2:4" x14ac:dyDescent="0.45">
      <c r="B371">
        <v>24.6</v>
      </c>
      <c r="C371">
        <v>3.8538575519112279E-2</v>
      </c>
      <c r="D371" t="e">
        <v>#NUM!</v>
      </c>
    </row>
    <row r="372" spans="2:4" x14ac:dyDescent="0.45">
      <c r="B372">
        <v>24.7</v>
      </c>
      <c r="C372">
        <v>3.8538575519112279E-2</v>
      </c>
      <c r="D372" t="e">
        <v>#NUM!</v>
      </c>
    </row>
    <row r="373" spans="2:4" x14ac:dyDescent="0.45">
      <c r="B373">
        <v>24.8</v>
      </c>
      <c r="C373">
        <v>3.8538575519112279E-2</v>
      </c>
      <c r="D373" t="e">
        <v>#NUM!</v>
      </c>
    </row>
    <row r="374" spans="2:4" x14ac:dyDescent="0.45">
      <c r="B374">
        <v>24.9</v>
      </c>
      <c r="C374">
        <v>3.8538575519112279E-2</v>
      </c>
      <c r="D374" t="e">
        <v>#NUM!</v>
      </c>
    </row>
    <row r="375" spans="2:4" x14ac:dyDescent="0.45">
      <c r="B375">
        <v>25</v>
      </c>
      <c r="C375">
        <v>3.8538575519112279E-2</v>
      </c>
      <c r="D375" t="e">
        <v>#NUM!</v>
      </c>
    </row>
    <row r="376" spans="2:4" x14ac:dyDescent="0.45">
      <c r="B376">
        <v>25.1</v>
      </c>
      <c r="C376">
        <v>3.7126570168970814E-2</v>
      </c>
      <c r="D376" t="e">
        <v>#NUM!</v>
      </c>
    </row>
    <row r="377" spans="2:4" x14ac:dyDescent="0.45">
      <c r="B377">
        <v>25.2</v>
      </c>
      <c r="C377">
        <v>3.7126570168970814E-2</v>
      </c>
      <c r="D377" t="e">
        <v>#NUM!</v>
      </c>
    </row>
    <row r="378" spans="2:4" x14ac:dyDescent="0.45">
      <c r="B378">
        <v>25.3</v>
      </c>
      <c r="C378">
        <v>3.7126570168970814E-2</v>
      </c>
      <c r="D378" t="e">
        <v>#NUM!</v>
      </c>
    </row>
    <row r="379" spans="2:4" x14ac:dyDescent="0.45">
      <c r="B379">
        <v>25.4</v>
      </c>
      <c r="C379">
        <v>3.7126570168970814E-2</v>
      </c>
      <c r="D379" t="e">
        <v>#NUM!</v>
      </c>
    </row>
    <row r="380" spans="2:4" x14ac:dyDescent="0.45">
      <c r="B380">
        <v>25.5</v>
      </c>
      <c r="C380">
        <v>3.7126570168970814E-2</v>
      </c>
      <c r="D380" t="e">
        <v>#NUM!</v>
      </c>
    </row>
    <row r="381" spans="2:4" x14ac:dyDescent="0.45">
      <c r="B381">
        <v>25.6</v>
      </c>
      <c r="C381">
        <v>3.7126570168970814E-2</v>
      </c>
      <c r="D381" t="e">
        <v>#NUM!</v>
      </c>
    </row>
    <row r="382" spans="2:4" x14ac:dyDescent="0.45">
      <c r="B382">
        <v>25.7</v>
      </c>
      <c r="C382">
        <v>3.7126570168970814E-2</v>
      </c>
      <c r="D382" t="e">
        <v>#NUM!</v>
      </c>
    </row>
    <row r="383" spans="2:4" x14ac:dyDescent="0.45">
      <c r="B383">
        <v>25.8</v>
      </c>
      <c r="C383">
        <v>3.7126570168970814E-2</v>
      </c>
      <c r="D383" t="e">
        <v>#NUM!</v>
      </c>
    </row>
    <row r="384" spans="2:4" x14ac:dyDescent="0.45">
      <c r="B384">
        <v>25.9</v>
      </c>
      <c r="C384">
        <v>3.7126570168970814E-2</v>
      </c>
      <c r="D384" t="e">
        <v>#NUM!</v>
      </c>
    </row>
    <row r="385" spans="2:4" x14ac:dyDescent="0.45">
      <c r="B385">
        <v>26</v>
      </c>
      <c r="C385">
        <v>3.7126570168970814E-2</v>
      </c>
      <c r="D385" t="e">
        <v>#NUM!</v>
      </c>
    </row>
    <row r="386" spans="2:4" x14ac:dyDescent="0.45">
      <c r="B386">
        <v>26.1</v>
      </c>
      <c r="C386">
        <v>3.7126570168970814E-2</v>
      </c>
      <c r="D386" t="e">
        <v>#NUM!</v>
      </c>
    </row>
    <row r="387" spans="2:4" x14ac:dyDescent="0.45">
      <c r="B387">
        <v>26.2</v>
      </c>
      <c r="C387">
        <v>3.7126570168970814E-2</v>
      </c>
      <c r="D387" t="e">
        <v>#NUM!</v>
      </c>
    </row>
    <row r="388" spans="2:4" x14ac:dyDescent="0.45">
      <c r="B388">
        <v>26.3</v>
      </c>
      <c r="C388">
        <v>3.7126570168970814E-2</v>
      </c>
      <c r="D388" t="e">
        <v>#NUM!</v>
      </c>
    </row>
    <row r="389" spans="2:4" x14ac:dyDescent="0.45">
      <c r="B389">
        <v>26.4</v>
      </c>
      <c r="C389">
        <v>3.7126570168970814E-2</v>
      </c>
      <c r="D389" t="e">
        <v>#NUM!</v>
      </c>
    </row>
    <row r="390" spans="2:4" x14ac:dyDescent="0.45">
      <c r="B390">
        <v>26.5</v>
      </c>
      <c r="C390">
        <v>3.7126570168970814E-2</v>
      </c>
      <c r="D390" t="e">
        <v>#NUM!</v>
      </c>
    </row>
    <row r="391" spans="2:4" x14ac:dyDescent="0.45">
      <c r="B391">
        <v>26.6</v>
      </c>
      <c r="C391">
        <v>3.7126570168970814E-2</v>
      </c>
      <c r="D391" t="e">
        <v>#NUM!</v>
      </c>
    </row>
    <row r="392" spans="2:4" x14ac:dyDescent="0.45">
      <c r="B392">
        <v>26.7</v>
      </c>
      <c r="C392">
        <v>3.7126570168970814E-2</v>
      </c>
      <c r="D392" t="e">
        <v>#NUM!</v>
      </c>
    </row>
    <row r="393" spans="2:4" x14ac:dyDescent="0.45">
      <c r="B393">
        <v>26.8</v>
      </c>
      <c r="C393">
        <v>3.7126570168970814E-2</v>
      </c>
      <c r="D393" t="e">
        <v>#NUM!</v>
      </c>
    </row>
    <row r="394" spans="2:4" x14ac:dyDescent="0.45">
      <c r="B394">
        <v>26.9</v>
      </c>
      <c r="C394">
        <v>3.7126570168970814E-2</v>
      </c>
      <c r="D394" t="e">
        <v>#NUM!</v>
      </c>
    </row>
    <row r="395" spans="2:4" x14ac:dyDescent="0.45">
      <c r="B395">
        <v>27</v>
      </c>
      <c r="C395">
        <v>3.7126570168970814E-2</v>
      </c>
      <c r="D395" t="e">
        <v>#NUM!</v>
      </c>
    </row>
    <row r="396" spans="2:4" x14ac:dyDescent="0.45">
      <c r="B396">
        <v>27.1</v>
      </c>
      <c r="C396">
        <v>3.7126570168970814E-2</v>
      </c>
      <c r="D396" t="e">
        <v>#NUM!</v>
      </c>
    </row>
    <row r="397" spans="2:4" x14ac:dyDescent="0.45">
      <c r="B397">
        <v>27.2</v>
      </c>
      <c r="C397">
        <v>3.7126570168970814E-2</v>
      </c>
      <c r="D397" t="e">
        <v>#NUM!</v>
      </c>
    </row>
    <row r="398" spans="2:4" x14ac:dyDescent="0.45">
      <c r="B398">
        <v>27.3</v>
      </c>
      <c r="C398">
        <v>3.7126570168970814E-2</v>
      </c>
      <c r="D398" t="e">
        <v>#NUM!</v>
      </c>
    </row>
    <row r="399" spans="2:4" x14ac:dyDescent="0.45">
      <c r="B399">
        <v>27.4</v>
      </c>
      <c r="C399">
        <v>3.7126570168970814E-2</v>
      </c>
      <c r="D399" t="e">
        <v>#NUM!</v>
      </c>
    </row>
    <row r="400" spans="2:4" x14ac:dyDescent="0.45">
      <c r="B400">
        <v>27.5</v>
      </c>
      <c r="C400">
        <v>3.7126570168970814E-2</v>
      </c>
      <c r="D400" t="e">
        <v>#NUM!</v>
      </c>
    </row>
    <row r="401" spans="2:4" x14ac:dyDescent="0.45">
      <c r="B401">
        <v>27.6</v>
      </c>
      <c r="C401">
        <v>3.7126570168970814E-2</v>
      </c>
      <c r="D401" t="e">
        <v>#NUM!</v>
      </c>
    </row>
    <row r="402" spans="2:4" x14ac:dyDescent="0.45">
      <c r="B402">
        <v>27.7</v>
      </c>
      <c r="C402">
        <v>3.7126570168970814E-2</v>
      </c>
      <c r="D402" t="e">
        <v>#NUM!</v>
      </c>
    </row>
    <row r="403" spans="2:4" x14ac:dyDescent="0.45">
      <c r="B403">
        <v>27.8</v>
      </c>
      <c r="C403">
        <v>3.7126570168970814E-2</v>
      </c>
      <c r="D403" t="e">
        <v>#NUM!</v>
      </c>
    </row>
    <row r="404" spans="2:4" x14ac:dyDescent="0.45">
      <c r="B404">
        <v>27.9</v>
      </c>
      <c r="C404">
        <v>3.7126570168970814E-2</v>
      </c>
      <c r="D404" t="e">
        <v>#NUM!</v>
      </c>
    </row>
    <row r="405" spans="2:4" x14ac:dyDescent="0.45">
      <c r="B405">
        <v>28</v>
      </c>
      <c r="C405">
        <v>3.7126570168970814E-2</v>
      </c>
      <c r="D405" t="e">
        <v>#NUM!</v>
      </c>
    </row>
    <row r="406" spans="2:4" x14ac:dyDescent="0.45">
      <c r="B406">
        <v>28.1</v>
      </c>
      <c r="C406">
        <v>3.7126570168970814E-2</v>
      </c>
      <c r="D406" t="e">
        <v>#NUM!</v>
      </c>
    </row>
    <row r="407" spans="2:4" x14ac:dyDescent="0.45">
      <c r="B407">
        <v>28.2</v>
      </c>
      <c r="C407">
        <v>3.7126570168970814E-2</v>
      </c>
      <c r="D407" t="e">
        <v>#NUM!</v>
      </c>
    </row>
    <row r="408" spans="2:4" x14ac:dyDescent="0.45">
      <c r="B408">
        <v>28.3</v>
      </c>
      <c r="C408">
        <v>3.7126570168970814E-2</v>
      </c>
      <c r="D408" t="e">
        <v>#NUM!</v>
      </c>
    </row>
    <row r="409" spans="2:4" x14ac:dyDescent="0.45">
      <c r="B409">
        <v>28.4</v>
      </c>
      <c r="C409">
        <v>3.7126570168970814E-2</v>
      </c>
      <c r="D409" t="e">
        <v>#NUM!</v>
      </c>
    </row>
    <row r="410" spans="2:4" x14ac:dyDescent="0.45">
      <c r="B410">
        <v>28.5</v>
      </c>
      <c r="C410">
        <v>3.7126570168970814E-2</v>
      </c>
      <c r="D410" t="e">
        <v>#NUM!</v>
      </c>
    </row>
    <row r="411" spans="2:4" x14ac:dyDescent="0.45">
      <c r="B411">
        <v>28.6</v>
      </c>
      <c r="C411">
        <v>3.7126570168970814E-2</v>
      </c>
      <c r="D411" t="e">
        <v>#NUM!</v>
      </c>
    </row>
    <row r="412" spans="2:4" x14ac:dyDescent="0.45">
      <c r="B412">
        <v>28.7</v>
      </c>
      <c r="C412">
        <v>3.7126570168970814E-2</v>
      </c>
      <c r="D412" t="e">
        <v>#NUM!</v>
      </c>
    </row>
    <row r="413" spans="2:4" x14ac:dyDescent="0.45">
      <c r="B413">
        <v>28.8</v>
      </c>
      <c r="C413">
        <v>3.7126570168970814E-2</v>
      </c>
      <c r="D413" t="e">
        <v>#NUM!</v>
      </c>
    </row>
    <row r="414" spans="2:4" x14ac:dyDescent="0.45">
      <c r="B414">
        <v>28.9</v>
      </c>
      <c r="C414">
        <v>3.7126570168970814E-2</v>
      </c>
      <c r="D414" t="e">
        <v>#NUM!</v>
      </c>
    </row>
    <row r="415" spans="2:4" x14ac:dyDescent="0.45">
      <c r="B415">
        <v>29</v>
      </c>
      <c r="C415">
        <v>3.7126570168970814E-2</v>
      </c>
      <c r="D415" t="e">
        <v>#NUM!</v>
      </c>
    </row>
    <row r="416" spans="2:4" x14ac:dyDescent="0.45">
      <c r="B416">
        <v>29.1</v>
      </c>
      <c r="C416">
        <v>3.7126570168970814E-2</v>
      </c>
      <c r="D416" t="e">
        <v>#NUM!</v>
      </c>
    </row>
    <row r="417" spans="2:4" x14ac:dyDescent="0.45">
      <c r="B417">
        <v>29.2</v>
      </c>
      <c r="C417">
        <v>3.7126570168970814E-2</v>
      </c>
      <c r="D417" t="e">
        <v>#NUM!</v>
      </c>
    </row>
    <row r="418" spans="2:4" x14ac:dyDescent="0.45">
      <c r="B418">
        <v>29.3</v>
      </c>
      <c r="C418">
        <v>3.7126570168970814E-2</v>
      </c>
      <c r="D418" t="e">
        <v>#NUM!</v>
      </c>
    </row>
    <row r="419" spans="2:4" x14ac:dyDescent="0.45">
      <c r="B419">
        <v>29.4</v>
      </c>
      <c r="C419">
        <v>3.7126570168970814E-2</v>
      </c>
      <c r="D419" t="e">
        <v>#NUM!</v>
      </c>
    </row>
    <row r="420" spans="2:4" x14ac:dyDescent="0.45">
      <c r="B420">
        <v>29.5</v>
      </c>
      <c r="C420">
        <v>3.7126570168970814E-2</v>
      </c>
      <c r="D420" t="e">
        <v>#NUM!</v>
      </c>
    </row>
    <row r="421" spans="2:4" x14ac:dyDescent="0.45">
      <c r="B421">
        <v>29.6</v>
      </c>
      <c r="C421">
        <v>3.7126570168970814E-2</v>
      </c>
      <c r="D421" t="e">
        <v>#NUM!</v>
      </c>
    </row>
    <row r="422" spans="2:4" x14ac:dyDescent="0.45">
      <c r="B422">
        <v>29.7</v>
      </c>
      <c r="C422">
        <v>3.7126570168970814E-2</v>
      </c>
      <c r="D422" t="e">
        <v>#NUM!</v>
      </c>
    </row>
    <row r="423" spans="2:4" x14ac:dyDescent="0.45">
      <c r="B423">
        <v>29.8</v>
      </c>
      <c r="C423">
        <v>3.7126570168970814E-2</v>
      </c>
      <c r="D423" t="e">
        <v>#NUM!</v>
      </c>
    </row>
    <row r="424" spans="2:4" x14ac:dyDescent="0.45">
      <c r="B424">
        <v>29.9</v>
      </c>
      <c r="C424">
        <v>3.7126570168970814E-2</v>
      </c>
      <c r="D424" t="e">
        <v>#NUM!</v>
      </c>
    </row>
    <row r="425" spans="2:4" x14ac:dyDescent="0.45">
      <c r="B425">
        <v>30</v>
      </c>
      <c r="C425">
        <v>3.7126570168970814E-2</v>
      </c>
      <c r="D425" t="e">
        <v>#NUM!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Keith Lewis</cp:lastModifiedBy>
  <dcterms:created xsi:type="dcterms:W3CDTF">2017-11-03T00:20:59Z</dcterms:created>
  <dcterms:modified xsi:type="dcterms:W3CDTF">2019-11-14T23:42:04Z</dcterms:modified>
</cp:coreProperties>
</file>