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tmp\GR6250-2019\hw6\"/>
    </mc:Choice>
  </mc:AlternateContent>
  <xr:revisionPtr revIDLastSave="0" documentId="13_ncr:1_{1E596120-B428-42FF-ACA5-0F53BFD0F51B}" xr6:coauthVersionLast="45" xr6:coauthVersionMax="45" xr10:uidLastSave="{00000000-0000-0000-0000-000000000000}"/>
  <bookViews>
    <workbookView xWindow="-98" yWindow="-98" windowWidth="20715" windowHeight="13875" xr2:uid="{D3B39B31-0FCC-485C-968B-EB7A4BAB9E1D}"/>
  </bookViews>
  <sheets>
    <sheet name="Normal" sheetId="2" r:id="rId1"/>
    <sheet name="Poisson" sheetId="1" r:id="rId2"/>
  </sheets>
  <definedNames>
    <definedName name="f">Normal!$L$3</definedName>
    <definedName name="k">Normal!$L$5</definedName>
    <definedName name="sigma">Normal!$L$4</definedName>
    <definedName name="t">Normal!$L$6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2" l="1" a="1"/>
  <c r="E2" i="1" a="1"/>
  <c r="C7" i="2" a="1"/>
  <c r="C7" i="1" a="1"/>
  <c r="E2" i="1" l="1"/>
  <c r="E2" i="2"/>
  <c r="C7" i="1"/>
  <c r="C7" i="2"/>
  <c r="J76" i="2" a="1"/>
  <c r="J80" i="2" a="1"/>
  <c r="J11" i="2" a="1"/>
  <c r="J87" i="2" a="1"/>
  <c r="J98" i="2" a="1"/>
  <c r="J102" i="2" a="1"/>
  <c r="J92" i="2" a="1"/>
  <c r="J52" i="2" a="1"/>
  <c r="J83" i="2" a="1"/>
  <c r="J79" i="2" a="1"/>
  <c r="J28" i="2" a="1"/>
  <c r="J46" i="2" a="1"/>
  <c r="J77" i="2" a="1"/>
  <c r="J105" i="2" a="1"/>
  <c r="J110" i="2" a="1"/>
  <c r="J96" i="2" a="1"/>
  <c r="J48" i="2" a="1"/>
  <c r="J44" i="2" a="1"/>
  <c r="J57" i="2" a="1"/>
  <c r="J23" i="2" a="1"/>
  <c r="J84" i="2" a="1"/>
  <c r="J86" i="2" a="1"/>
  <c r="J39" i="2" a="1"/>
  <c r="J106" i="2" a="1"/>
  <c r="J89" i="2" a="1"/>
  <c r="J42" i="2" a="1"/>
  <c r="J72" i="2" a="1"/>
  <c r="J85" i="2" a="1"/>
  <c r="J53" i="2" a="1"/>
  <c r="J73" i="2" a="1"/>
  <c r="J40" i="2" a="1"/>
  <c r="J34" i="2" a="1"/>
  <c r="J90" i="2" a="1"/>
  <c r="J27" i="2" a="1"/>
  <c r="J24" i="2" a="1"/>
  <c r="J51" i="2" a="1"/>
  <c r="J88" i="2" a="1"/>
  <c r="J31" i="2" a="1"/>
  <c r="J21" i="2" a="1"/>
  <c r="L64" i="2" a="1"/>
  <c r="L16" i="2" a="1"/>
  <c r="L94" i="2" a="1"/>
  <c r="L78" i="2" a="1"/>
  <c r="L62" i="2" a="1"/>
  <c r="L46" i="2" a="1"/>
  <c r="L30" i="2" a="1"/>
  <c r="L14" i="2" a="1"/>
  <c r="L105" i="2" a="1"/>
  <c r="L97" i="2" a="1"/>
  <c r="L89" i="2" a="1"/>
  <c r="L81" i="2" a="1"/>
  <c r="L73" i="2" a="1"/>
  <c r="L65" i="2" a="1"/>
  <c r="L57" i="2" a="1"/>
  <c r="L49" i="2" a="1"/>
  <c r="L41" i="2" a="1"/>
  <c r="L33" i="2" a="1"/>
  <c r="L25" i="2" a="1"/>
  <c r="L17" i="2" a="1"/>
  <c r="L104" i="2" a="1"/>
  <c r="L32" i="2" a="1"/>
  <c r="L100" i="2" a="1"/>
  <c r="L96" i="2" a="1"/>
  <c r="L76" i="2" a="1"/>
  <c r="L60" i="2" a="1"/>
  <c r="L44" i="2" a="1"/>
  <c r="L28" i="2" a="1"/>
  <c r="L106" i="2" a="1"/>
  <c r="L90" i="2" a="1"/>
  <c r="L74" i="2" a="1"/>
  <c r="L58" i="2" a="1"/>
  <c r="L42" i="2" a="1"/>
  <c r="L26" i="2" a="1"/>
  <c r="L12" i="2" a="1"/>
  <c r="L103" i="2" a="1"/>
  <c r="L95" i="2" a="1"/>
  <c r="L87" i="2" a="1"/>
  <c r="L79" i="2" a="1"/>
  <c r="L71" i="2" a="1"/>
  <c r="L63" i="2" a="1"/>
  <c r="L55" i="2" a="1"/>
  <c r="L47" i="2" a="1"/>
  <c r="L39" i="2" a="1"/>
  <c r="L31" i="2" a="1"/>
  <c r="L23" i="2" a="1"/>
  <c r="L15" i="2" a="1"/>
  <c r="L110" i="2" a="1"/>
  <c r="L48" i="2" a="1"/>
  <c r="L9" i="2" a="1"/>
  <c r="L84" i="2" a="1"/>
  <c r="L92" i="2" a="1"/>
  <c r="L72" i="2" a="1"/>
  <c r="L56" i="2" a="1"/>
  <c r="L40" i="2" a="1"/>
  <c r="L24" i="2" a="1"/>
  <c r="L102" i="2" a="1"/>
  <c r="L86" i="2" a="1"/>
  <c r="L70" i="2" a="1"/>
  <c r="L54" i="2" a="1"/>
  <c r="L38" i="2" a="1"/>
  <c r="L22" i="2" a="1"/>
  <c r="L109" i="2" a="1"/>
  <c r="L101" i="2" a="1"/>
  <c r="L93" i="2" a="1"/>
  <c r="L85" i="2" a="1"/>
  <c r="L77" i="2" a="1"/>
  <c r="L69" i="2" a="1"/>
  <c r="L61" i="2" a="1"/>
  <c r="L53" i="2" a="1"/>
  <c r="L45" i="2" a="1"/>
  <c r="L37" i="2" a="1"/>
  <c r="L29" i="2" a="1"/>
  <c r="L21" i="2" a="1"/>
  <c r="L13" i="2" a="1"/>
  <c r="L80" i="2" a="1"/>
  <c r="L10" i="2" a="1"/>
  <c r="L108" i="2" a="1"/>
  <c r="L88" i="2" a="1"/>
  <c r="L68" i="2" a="1"/>
  <c r="L52" i="2" a="1"/>
  <c r="L36" i="2" a="1"/>
  <c r="L20" i="2" a="1"/>
  <c r="L98" i="2" a="1"/>
  <c r="L82" i="2" a="1"/>
  <c r="L66" i="2" a="1"/>
  <c r="L50" i="2" a="1"/>
  <c r="L34" i="2" a="1"/>
  <c r="L18" i="2" a="1"/>
  <c r="L107" i="2" a="1"/>
  <c r="L99" i="2" a="1"/>
  <c r="L91" i="2" a="1"/>
  <c r="L83" i="2" a="1"/>
  <c r="L75" i="2" a="1"/>
  <c r="L67" i="2" a="1"/>
  <c r="L59" i="2" a="1"/>
  <c r="L51" i="2" a="1"/>
  <c r="L43" i="2" a="1"/>
  <c r="L35" i="2" a="1"/>
  <c r="L27" i="2" a="1"/>
  <c r="L19" i="2" a="1"/>
  <c r="L11" i="2" a="1"/>
  <c r="J18" i="2" a="1"/>
  <c r="J97" i="2" a="1"/>
  <c r="J50" i="2" a="1"/>
  <c r="J14" i="2" a="1"/>
  <c r="C8" i="1" a="1"/>
  <c r="J69" i="2" a="1"/>
  <c r="J43" i="2" a="1"/>
  <c r="J75" i="2" a="1"/>
  <c r="J64" i="2" a="1"/>
  <c r="J104" i="2" a="1"/>
  <c r="J59" i="2" a="1"/>
  <c r="J60" i="2" a="1"/>
  <c r="J61" i="2" a="1"/>
  <c r="J33" i="2" a="1"/>
  <c r="J32" i="2" a="1"/>
  <c r="J101" i="2" a="1"/>
  <c r="J56" i="2" a="1"/>
  <c r="J36" i="2" a="1"/>
  <c r="J22" i="2" a="1"/>
  <c r="J37" i="2" a="1"/>
  <c r="J94" i="2" a="1"/>
  <c r="J15" i="2" a="1"/>
  <c r="J58" i="2" a="1"/>
  <c r="C8" i="2" a="1"/>
  <c r="J30" i="2" a="1"/>
  <c r="J9" i="1" a="1"/>
  <c r="J81" i="2" a="1"/>
  <c r="J16" i="2" a="1"/>
  <c r="J35" i="2" a="1"/>
  <c r="J38" i="2" a="1"/>
  <c r="J63" i="2" a="1"/>
  <c r="J54" i="2" a="1"/>
  <c r="J91" i="2" a="1"/>
  <c r="J65" i="2" a="1"/>
  <c r="J45" i="2" a="1"/>
  <c r="J49" i="2" a="1"/>
  <c r="J95" i="2" a="1"/>
  <c r="J67" i="2" a="1"/>
  <c r="J47" i="2" a="1"/>
  <c r="J10" i="2" a="1"/>
  <c r="J78" i="2" a="1"/>
  <c r="J41" i="2" a="1"/>
  <c r="J12" i="2" a="1"/>
  <c r="J100" i="2" a="1"/>
  <c r="J17" i="2" a="1"/>
  <c r="J70" i="2" a="1"/>
  <c r="J71" i="2" a="1"/>
  <c r="J62" i="2" a="1"/>
  <c r="J29" i="2" a="1"/>
  <c r="J108" i="2" a="1"/>
  <c r="J82" i="2" a="1"/>
  <c r="J99" i="2" a="1"/>
  <c r="J9" i="2" a="1"/>
  <c r="J68" i="2" a="1"/>
  <c r="J93" i="2" a="1"/>
  <c r="J103" i="2" a="1"/>
  <c r="J25" i="2" a="1"/>
  <c r="J55" i="2" a="1"/>
  <c r="J13" i="2" a="1"/>
  <c r="J107" i="2" a="1"/>
  <c r="J109" i="2" a="1"/>
  <c r="J19" i="2" a="1"/>
  <c r="J74" i="2" a="1"/>
  <c r="J26" i="2" a="1"/>
  <c r="J20" i="2" a="1"/>
  <c r="J66" i="2" a="1"/>
  <c r="L11" i="2" l="1"/>
  <c r="L19" i="2"/>
  <c r="L27" i="2"/>
  <c r="L35" i="2"/>
  <c r="L43" i="2"/>
  <c r="L51" i="2"/>
  <c r="L59" i="2"/>
  <c r="L67" i="2"/>
  <c r="L75" i="2"/>
  <c r="L83" i="2"/>
  <c r="L91" i="2"/>
  <c r="L99" i="2"/>
  <c r="L107" i="2"/>
  <c r="L18" i="2"/>
  <c r="L34" i="2"/>
  <c r="L50" i="2"/>
  <c r="L66" i="2"/>
  <c r="L82" i="2"/>
  <c r="L98" i="2"/>
  <c r="L20" i="2"/>
  <c r="L36" i="2"/>
  <c r="L52" i="2"/>
  <c r="L68" i="2"/>
  <c r="L88" i="2"/>
  <c r="L108" i="2"/>
  <c r="L10" i="2"/>
  <c r="L80" i="2"/>
  <c r="L13" i="2"/>
  <c r="L21" i="2"/>
  <c r="L29" i="2"/>
  <c r="L37" i="2"/>
  <c r="L45" i="2"/>
  <c r="L53" i="2"/>
  <c r="L61" i="2"/>
  <c r="L69" i="2"/>
  <c r="L77" i="2"/>
  <c r="L85" i="2"/>
  <c r="L93" i="2"/>
  <c r="L101" i="2"/>
  <c r="L109" i="2"/>
  <c r="L22" i="2"/>
  <c r="L38" i="2"/>
  <c r="L54" i="2"/>
  <c r="L70" i="2"/>
  <c r="L86" i="2"/>
  <c r="L102" i="2"/>
  <c r="L24" i="2"/>
  <c r="L40" i="2"/>
  <c r="L56" i="2"/>
  <c r="L72" i="2"/>
  <c r="L92" i="2"/>
  <c r="L84" i="2"/>
  <c r="L9" i="2"/>
  <c r="L48" i="2"/>
  <c r="L110" i="2"/>
  <c r="L15" i="2"/>
  <c r="L23" i="2"/>
  <c r="L31" i="2"/>
  <c r="L39" i="2"/>
  <c r="L47" i="2"/>
  <c r="L55" i="2"/>
  <c r="L63" i="2"/>
  <c r="L71" i="2"/>
  <c r="L79" i="2"/>
  <c r="L87" i="2"/>
  <c r="L95" i="2"/>
  <c r="L103" i="2"/>
  <c r="L12" i="2"/>
  <c r="L26" i="2"/>
  <c r="L42" i="2"/>
  <c r="L58" i="2"/>
  <c r="L74" i="2"/>
  <c r="L90" i="2"/>
  <c r="L106" i="2"/>
  <c r="L28" i="2"/>
  <c r="L44" i="2"/>
  <c r="L60" i="2"/>
  <c r="L76" i="2"/>
  <c r="L96" i="2"/>
  <c r="L100" i="2"/>
  <c r="L32" i="2"/>
  <c r="L104" i="2"/>
  <c r="L17" i="2"/>
  <c r="L25" i="2"/>
  <c r="L33" i="2"/>
  <c r="L41" i="2"/>
  <c r="L49" i="2"/>
  <c r="L57" i="2"/>
  <c r="L65" i="2"/>
  <c r="L73" i="2"/>
  <c r="L81" i="2"/>
  <c r="L89" i="2"/>
  <c r="L97" i="2"/>
  <c r="L105" i="2"/>
  <c r="L14" i="2"/>
  <c r="L30" i="2"/>
  <c r="L46" i="2"/>
  <c r="L62" i="2"/>
  <c r="L78" i="2"/>
  <c r="L94" i="2"/>
  <c r="L16" i="2"/>
  <c r="L64" i="2"/>
  <c r="J103" i="2"/>
  <c r="J65" i="2"/>
  <c r="J9" i="2"/>
  <c r="J48" i="2"/>
  <c r="J10" i="2"/>
  <c r="J21" i="2"/>
  <c r="J15" i="2"/>
  <c r="J51" i="2"/>
  <c r="J98" i="2"/>
  <c r="J14" i="2"/>
  <c r="J39" i="2"/>
  <c r="J70" i="2"/>
  <c r="J53" i="2"/>
  <c r="J93" i="2"/>
  <c r="J31" i="2"/>
  <c r="J101" i="2"/>
  <c r="J104" i="2"/>
  <c r="J87" i="2"/>
  <c r="J99" i="2"/>
  <c r="J96" i="2"/>
  <c r="J40" i="2"/>
  <c r="J58" i="2"/>
  <c r="J72" i="2"/>
  <c r="J81" i="2"/>
  <c r="J42" i="2"/>
  <c r="J89" i="2"/>
  <c r="J86" i="2"/>
  <c r="J17" i="2"/>
  <c r="J79" i="2"/>
  <c r="J55" i="2"/>
  <c r="J20" i="2"/>
  <c r="J32" i="2"/>
  <c r="J90" i="2"/>
  <c r="J66" i="2"/>
  <c r="J82" i="2"/>
  <c r="J110" i="2"/>
  <c r="J47" i="2"/>
  <c r="J91" i="2"/>
  <c r="J94" i="2"/>
  <c r="J19" i="2"/>
  <c r="J64" i="2"/>
  <c r="J68" i="2"/>
  <c r="J84" i="2"/>
  <c r="J100" i="2"/>
  <c r="J83" i="2"/>
  <c r="J50" i="2"/>
  <c r="J88" i="2"/>
  <c r="J33" i="2"/>
  <c r="J107" i="2"/>
  <c r="J85" i="2"/>
  <c r="J108" i="2"/>
  <c r="J105" i="2"/>
  <c r="J67" i="2"/>
  <c r="J11" i="2"/>
  <c r="J37" i="2"/>
  <c r="J24" i="2"/>
  <c r="J75" i="2"/>
  <c r="J106" i="2"/>
  <c r="J23" i="2"/>
  <c r="J12" i="2"/>
  <c r="J52" i="2"/>
  <c r="C8" i="2"/>
  <c r="J26" i="2"/>
  <c r="J61" i="2"/>
  <c r="J30" i="2"/>
  <c r="J54" i="2"/>
  <c r="J29" i="2"/>
  <c r="J77" i="2"/>
  <c r="J95" i="2"/>
  <c r="J35" i="2"/>
  <c r="J22" i="2"/>
  <c r="J27" i="2"/>
  <c r="J43" i="2"/>
  <c r="J97" i="2"/>
  <c r="J57" i="2"/>
  <c r="J41" i="2"/>
  <c r="J92" i="2"/>
  <c r="J80" i="2"/>
  <c r="J16" i="2"/>
  <c r="J60" i="2"/>
  <c r="J34" i="2"/>
  <c r="J73" i="2"/>
  <c r="J62" i="2"/>
  <c r="J46" i="2"/>
  <c r="J49" i="2"/>
  <c r="J63" i="2"/>
  <c r="J36" i="2"/>
  <c r="J109" i="2"/>
  <c r="J69" i="2"/>
  <c r="J18" i="2"/>
  <c r="J44" i="2"/>
  <c r="J78" i="2"/>
  <c r="J102" i="2"/>
  <c r="J76" i="2"/>
  <c r="J74" i="2"/>
  <c r="J59" i="2"/>
  <c r="J13" i="2"/>
  <c r="J25" i="2"/>
  <c r="J71" i="2"/>
  <c r="J28" i="2"/>
  <c r="J45" i="2"/>
  <c r="J38" i="2"/>
  <c r="J56" i="2"/>
  <c r="J9" i="1"/>
  <c r="C8" i="1"/>
  <c r="M11" i="2" a="1"/>
  <c r="M43" i="2" a="1"/>
  <c r="M75" i="2" a="1"/>
  <c r="M107" i="2" a="1"/>
  <c r="M66" i="2" a="1"/>
  <c r="M36" i="2" a="1"/>
  <c r="M108" i="2" a="1"/>
  <c r="M21" i="2" a="1"/>
  <c r="M53" i="2" a="1"/>
  <c r="M85" i="2" a="1"/>
  <c r="M22" i="2" a="1"/>
  <c r="M86" i="2" a="1"/>
  <c r="M56" i="2" a="1"/>
  <c r="M9" i="2" a="1"/>
  <c r="M23" i="2" a="1"/>
  <c r="M55" i="2" a="1"/>
  <c r="M87" i="2" a="1"/>
  <c r="M26" i="2" a="1"/>
  <c r="M90" i="2" a="1"/>
  <c r="M60" i="2" a="1"/>
  <c r="M32" i="2" a="1"/>
  <c r="M33" i="2" a="1"/>
  <c r="M65" i="2" a="1"/>
  <c r="M97" i="2" a="1"/>
  <c r="M46" i="2" a="1"/>
  <c r="M16" i="2" a="1"/>
  <c r="K35" i="2" a="1"/>
  <c r="K36" i="2" a="1"/>
  <c r="K52" i="2" a="1"/>
  <c r="K85" i="2" a="1"/>
  <c r="K81" i="2" a="1"/>
  <c r="K15" i="2" a="1"/>
  <c r="K9" i="2" a="1"/>
  <c r="K17" i="2" a="1"/>
  <c r="K68" i="2" a="1"/>
  <c r="K23" i="2" a="1"/>
  <c r="K83" i="2" a="1"/>
  <c r="K89" i="2" a="1"/>
  <c r="K60" i="2" a="1"/>
  <c r="K94" i="2" a="1"/>
  <c r="K84" i="2" a="1"/>
  <c r="K75" i="2" a="1"/>
  <c r="M19" i="2" a="1"/>
  <c r="M51" i="2" a="1"/>
  <c r="M83" i="2" a="1"/>
  <c r="M18" i="2" a="1"/>
  <c r="M82" i="2" a="1"/>
  <c r="M52" i="2" a="1"/>
  <c r="M10" i="2" a="1"/>
  <c r="M29" i="2" a="1"/>
  <c r="M61" i="2" a="1"/>
  <c r="M93" i="2" a="1"/>
  <c r="M38" i="2" a="1"/>
  <c r="M102" i="2" a="1"/>
  <c r="M72" i="2" a="1"/>
  <c r="M48" i="2" a="1"/>
  <c r="M31" i="2" a="1"/>
  <c r="M63" i="2" a="1"/>
  <c r="M95" i="2" a="1"/>
  <c r="M42" i="2" a="1"/>
  <c r="M106" i="2" a="1"/>
  <c r="M76" i="2" a="1"/>
  <c r="M104" i="2" a="1"/>
  <c r="M41" i="2" a="1"/>
  <c r="M73" i="2" a="1"/>
  <c r="M105" i="2" a="1"/>
  <c r="M62" i="2" a="1"/>
  <c r="M64" i="2" a="1"/>
  <c r="K10" i="2" a="1"/>
  <c r="K90" i="2" a="1"/>
  <c r="K106" i="2" a="1"/>
  <c r="K107" i="2" a="1"/>
  <c r="K61" i="2" a="1"/>
  <c r="K46" i="2" a="1"/>
  <c r="K29" i="2" a="1"/>
  <c r="K51" i="2" a="1"/>
  <c r="K28" i="2" a="1"/>
  <c r="K64" i="2" a="1"/>
  <c r="K104" i="2" a="1"/>
  <c r="K48" i="2" a="1"/>
  <c r="K62" i="2" a="1"/>
  <c r="K26" i="2" a="1"/>
  <c r="K44" i="2" a="1"/>
  <c r="K21" i="2" a="1"/>
  <c r="K99" i="2" a="1"/>
  <c r="K43" i="2" a="1"/>
  <c r="K66" i="2" a="1"/>
  <c r="K74" i="2" a="1"/>
  <c r="K97" i="2" a="1"/>
  <c r="K45" i="2" a="1"/>
  <c r="K71" i="2" a="1"/>
  <c r="K86" i="2" a="1"/>
  <c r="K58" i="2" a="1"/>
  <c r="K87" i="2" a="1"/>
  <c r="K25" i="2" a="1"/>
  <c r="K38" i="2" a="1"/>
  <c r="K30" i="2" a="1"/>
  <c r="K77" i="2" a="1"/>
  <c r="K33" i="2" a="1"/>
  <c r="K82" i="2" a="1"/>
  <c r="K39" i="2" a="1"/>
  <c r="K76" i="2" a="1"/>
  <c r="K19" i="2" a="1"/>
  <c r="K109" i="2" a="1"/>
  <c r="K101" i="2" a="1"/>
  <c r="M27" i="2" a="1"/>
  <c r="M59" i="2" a="1"/>
  <c r="M91" i="2" a="1"/>
  <c r="M34" i="2" a="1"/>
  <c r="M98" i="2" a="1"/>
  <c r="M68" i="2" a="1"/>
  <c r="M80" i="2" a="1"/>
  <c r="M37" i="2" a="1"/>
  <c r="M69" i="2" a="1"/>
  <c r="M101" i="2" a="1"/>
  <c r="M54" i="2" a="1"/>
  <c r="M24" i="2" a="1"/>
  <c r="M92" i="2" a="1"/>
  <c r="M110" i="2" a="1"/>
  <c r="M39" i="2" a="1"/>
  <c r="M71" i="2" a="1"/>
  <c r="M103" i="2" a="1"/>
  <c r="M58" i="2" a="1"/>
  <c r="M28" i="2" a="1"/>
  <c r="M96" i="2" a="1"/>
  <c r="M17" i="2" a="1"/>
  <c r="M49" i="2" a="1"/>
  <c r="M81" i="2" a="1"/>
  <c r="M14" i="2" a="1"/>
  <c r="M78" i="2" a="1"/>
  <c r="K91" i="2" a="1"/>
  <c r="K108" i="2" a="1"/>
  <c r="K73" i="2" a="1"/>
  <c r="K20" i="2" a="1"/>
  <c r="K103" i="2" a="1"/>
  <c r="K100" i="2" a="1"/>
  <c r="K54" i="2" a="1"/>
  <c r="K78" i="2" a="1"/>
  <c r="K37" i="2" a="1"/>
  <c r="K32" i="2" a="1"/>
  <c r="K40" i="2" a="1"/>
  <c r="K72" i="2" a="1"/>
  <c r="K11" i="2" a="1"/>
  <c r="K18" i="2" a="1"/>
  <c r="K95" i="2" a="1"/>
  <c r="K80" i="2" a="1"/>
  <c r="D5" i="1" a="1"/>
  <c r="M35" i="2" a="1"/>
  <c r="M67" i="2" a="1"/>
  <c r="M99" i="2" a="1"/>
  <c r="M50" i="2" a="1"/>
  <c r="M20" i="2" a="1"/>
  <c r="M88" i="2" a="1"/>
  <c r="M13" i="2" a="1"/>
  <c r="M45" i="2" a="1"/>
  <c r="M77" i="2" a="1"/>
  <c r="M109" i="2" a="1"/>
  <c r="M70" i="2" a="1"/>
  <c r="M40" i="2" a="1"/>
  <c r="M84" i="2" a="1"/>
  <c r="M15" i="2" a="1"/>
  <c r="M47" i="2" a="1"/>
  <c r="M79" i="2" a="1"/>
  <c r="M12" i="2" a="1"/>
  <c r="M74" i="2" a="1"/>
  <c r="M44" i="2" a="1"/>
  <c r="M100" i="2" a="1"/>
  <c r="M25" i="2" a="1"/>
  <c r="M57" i="2" a="1"/>
  <c r="M89" i="2" a="1"/>
  <c r="M30" i="2" a="1"/>
  <c r="M94" i="2" a="1"/>
  <c r="K96" i="2" a="1"/>
  <c r="K98" i="2" a="1"/>
  <c r="K16" i="2" a="1"/>
  <c r="K47" i="2" a="1"/>
  <c r="K31" i="2" a="1"/>
  <c r="K14" i="2" a="1"/>
  <c r="K110" i="2" a="1"/>
  <c r="K50" i="2" a="1"/>
  <c r="K93" i="2" a="1"/>
  <c r="K63" i="2" a="1"/>
  <c r="K102" i="2" a="1"/>
  <c r="K24" i="2" a="1"/>
  <c r="K57" i="2" a="1"/>
  <c r="K55" i="2" a="1"/>
  <c r="K69" i="2" a="1"/>
  <c r="K22" i="2" a="1"/>
  <c r="K105" i="2" a="1"/>
  <c r="K59" i="2" a="1"/>
  <c r="K13" i="2" a="1"/>
  <c r="K12" i="2" a="1"/>
  <c r="K92" i="2" a="1"/>
  <c r="D5" i="2" a="1"/>
  <c r="E3" i="2" s="1" a="1"/>
  <c r="K27" i="2" a="1"/>
  <c r="K56" i="2" a="1"/>
  <c r="K41" i="2" a="1"/>
  <c r="K65" i="2" a="1"/>
  <c r="D12" i="2" a="1"/>
  <c r="K42" i="2" a="1"/>
  <c r="K67" i="2" a="1"/>
  <c r="K53" i="2" a="1"/>
  <c r="K79" i="2" a="1"/>
  <c r="K70" i="2" a="1"/>
  <c r="K88" i="2" a="1"/>
  <c r="K34" i="2" a="1"/>
  <c r="C10" i="2" a="1"/>
  <c r="K49" i="2" a="1"/>
  <c r="C10" i="1" a="1"/>
  <c r="E3" i="1" a="1"/>
  <c r="D12" i="1" a="1"/>
  <c r="M94" i="2" l="1"/>
  <c r="M30" i="2"/>
  <c r="M89" i="2"/>
  <c r="M57" i="2"/>
  <c r="M25" i="2"/>
  <c r="M100" i="2"/>
  <c r="M44" i="2"/>
  <c r="M74" i="2"/>
  <c r="M12" i="2"/>
  <c r="M79" i="2"/>
  <c r="M47" i="2"/>
  <c r="M15" i="2"/>
  <c r="M84" i="2"/>
  <c r="M40" i="2"/>
  <c r="M70" i="2"/>
  <c r="M109" i="2"/>
  <c r="M77" i="2"/>
  <c r="M45" i="2"/>
  <c r="M13" i="2"/>
  <c r="M88" i="2"/>
  <c r="M20" i="2"/>
  <c r="M50" i="2"/>
  <c r="M99" i="2"/>
  <c r="M67" i="2"/>
  <c r="M35" i="2"/>
  <c r="M78" i="2"/>
  <c r="M14" i="2"/>
  <c r="M81" i="2"/>
  <c r="M49" i="2"/>
  <c r="M17" i="2"/>
  <c r="M96" i="2"/>
  <c r="M28" i="2"/>
  <c r="M58" i="2"/>
  <c r="M103" i="2"/>
  <c r="M71" i="2"/>
  <c r="M39" i="2"/>
  <c r="M110" i="2"/>
  <c r="M92" i="2"/>
  <c r="M24" i="2"/>
  <c r="M54" i="2"/>
  <c r="M101" i="2"/>
  <c r="M69" i="2"/>
  <c r="M37" i="2"/>
  <c r="M80" i="2"/>
  <c r="M68" i="2"/>
  <c r="M98" i="2"/>
  <c r="M34" i="2"/>
  <c r="M91" i="2"/>
  <c r="M59" i="2"/>
  <c r="M27" i="2"/>
  <c r="M64" i="2"/>
  <c r="M62" i="2"/>
  <c r="M105" i="2"/>
  <c r="M73" i="2"/>
  <c r="M41" i="2"/>
  <c r="M104" i="2"/>
  <c r="M76" i="2"/>
  <c r="M106" i="2"/>
  <c r="M42" i="2"/>
  <c r="M95" i="2"/>
  <c r="M63" i="2"/>
  <c r="M31" i="2"/>
  <c r="M48" i="2"/>
  <c r="M72" i="2"/>
  <c r="M102" i="2"/>
  <c r="M38" i="2"/>
  <c r="M93" i="2"/>
  <c r="M61" i="2"/>
  <c r="M29" i="2"/>
  <c r="M10" i="2"/>
  <c r="M52" i="2"/>
  <c r="M82" i="2"/>
  <c r="M18" i="2"/>
  <c r="M83" i="2"/>
  <c r="M51" i="2"/>
  <c r="M19" i="2"/>
  <c r="M16" i="2"/>
  <c r="M46" i="2"/>
  <c r="M97" i="2"/>
  <c r="M65" i="2"/>
  <c r="M33" i="2"/>
  <c r="M32" i="2"/>
  <c r="M60" i="2"/>
  <c r="M90" i="2"/>
  <c r="M26" i="2"/>
  <c r="M87" i="2"/>
  <c r="M55" i="2"/>
  <c r="M23" i="2"/>
  <c r="M9" i="2"/>
  <c r="M56" i="2"/>
  <c r="M86" i="2"/>
  <c r="M22" i="2"/>
  <c r="M85" i="2"/>
  <c r="M53" i="2"/>
  <c r="M21" i="2"/>
  <c r="M108" i="2"/>
  <c r="M36" i="2"/>
  <c r="M66" i="2"/>
  <c r="M107" i="2"/>
  <c r="M75" i="2"/>
  <c r="M43" i="2"/>
  <c r="M11" i="2"/>
  <c r="D12" i="1"/>
  <c r="E3" i="1"/>
  <c r="D12" i="2"/>
  <c r="E3" i="2"/>
  <c r="C10" i="1"/>
  <c r="D5" i="1"/>
  <c r="H3" i="1" s="1"/>
  <c r="K25" i="2"/>
  <c r="K54" i="2"/>
  <c r="K65" i="2"/>
  <c r="K74" i="2"/>
  <c r="K57" i="2"/>
  <c r="K29" i="2"/>
  <c r="K101" i="2"/>
  <c r="K88" i="2"/>
  <c r="K110" i="2"/>
  <c r="K15" i="2"/>
  <c r="K87" i="2"/>
  <c r="K13" i="2"/>
  <c r="K77" i="2"/>
  <c r="K14" i="2"/>
  <c r="K75" i="2"/>
  <c r="K39" i="2"/>
  <c r="K62" i="2"/>
  <c r="K100" i="2"/>
  <c r="K41" i="2"/>
  <c r="K66" i="2"/>
  <c r="K23" i="2"/>
  <c r="K46" i="2"/>
  <c r="K80" i="2"/>
  <c r="K60" i="2"/>
  <c r="K24" i="2"/>
  <c r="K81" i="2"/>
  <c r="K58" i="2"/>
  <c r="K59" i="2"/>
  <c r="K32" i="2"/>
  <c r="K31" i="2"/>
  <c r="K49" i="2"/>
  <c r="K11" i="2"/>
  <c r="K48" i="2"/>
  <c r="K103" i="2"/>
  <c r="K56" i="2"/>
  <c r="K43" i="2"/>
  <c r="K67" i="2"/>
  <c r="K61" i="2"/>
  <c r="K109" i="2"/>
  <c r="K70" i="2"/>
  <c r="K102" i="2"/>
  <c r="K85" i="2"/>
  <c r="K86" i="2"/>
  <c r="K105" i="2"/>
  <c r="K30" i="2"/>
  <c r="K47" i="2"/>
  <c r="K84" i="2"/>
  <c r="K82" i="2"/>
  <c r="K104" i="2"/>
  <c r="K20" i="2"/>
  <c r="K27" i="2"/>
  <c r="K99" i="2"/>
  <c r="K68" i="2"/>
  <c r="K107" i="2"/>
  <c r="K19" i="2"/>
  <c r="K89" i="2"/>
  <c r="K63" i="2"/>
  <c r="K52" i="2"/>
  <c r="K71" i="2"/>
  <c r="K22" i="2"/>
  <c r="K37" i="2"/>
  <c r="K16" i="2"/>
  <c r="C10" i="2"/>
  <c r="K72" i="2"/>
  <c r="K64" i="2"/>
  <c r="K73" i="2"/>
  <c r="D5" i="2"/>
  <c r="H3" i="2" s="1"/>
  <c r="K21" i="2"/>
  <c r="K17" i="2"/>
  <c r="K106" i="2"/>
  <c r="K95" i="2"/>
  <c r="K79" i="2"/>
  <c r="K93" i="2"/>
  <c r="K36" i="2"/>
  <c r="K45" i="2"/>
  <c r="K69" i="2"/>
  <c r="K78" i="2"/>
  <c r="K98" i="2"/>
  <c r="K34" i="2"/>
  <c r="K33" i="2"/>
  <c r="K28" i="2"/>
  <c r="K108" i="2"/>
  <c r="K92" i="2"/>
  <c r="K44" i="2"/>
  <c r="K42" i="2"/>
  <c r="K90" i="2"/>
  <c r="K76" i="2"/>
  <c r="K83" i="2"/>
  <c r="K50" i="2"/>
  <c r="K35" i="2"/>
  <c r="K97" i="2"/>
  <c r="K55" i="2"/>
  <c r="K38" i="2"/>
  <c r="K96" i="2"/>
  <c r="K94" i="2"/>
  <c r="K40" i="2"/>
  <c r="K51" i="2"/>
  <c r="K91" i="2"/>
  <c r="K12" i="2"/>
  <c r="K26" i="2"/>
  <c r="K9" i="2"/>
  <c r="K10" i="2"/>
  <c r="K18" i="2"/>
  <c r="K53" i="2"/>
  <c r="F8" i="2" a="1"/>
  <c r="E8" i="2" a="1"/>
  <c r="F8" i="1" a="1"/>
  <c r="E8" i="1" a="1"/>
  <c r="F8" i="1" l="1"/>
  <c r="E8" i="1"/>
  <c r="E8" i="2"/>
  <c r="F8" i="2"/>
  <c r="F10" i="2" a="1"/>
  <c r="G8" i="1" a="1"/>
  <c r="E10" i="1" a="1"/>
  <c r="F10" i="1" a="1"/>
  <c r="E10" i="2" a="1"/>
  <c r="G8" i="2" a="1"/>
  <c r="F10" i="1" l="1"/>
  <c r="F10" i="2"/>
  <c r="G8" i="1"/>
  <c r="E10" i="1"/>
  <c r="E10" i="2"/>
  <c r="G8" i="2"/>
  <c r="G6" i="1"/>
  <c r="G7" i="1"/>
  <c r="G10" i="2" a="1"/>
  <c r="G6" i="2"/>
  <c r="G7" i="2"/>
  <c r="G10" i="1" a="1"/>
  <c r="G10" i="2" l="1"/>
  <c r="G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<sst xmlns="http://schemas.openxmlformats.org/spreadsheetml/2006/main" count="31" uniqueCount="20">
  <si>
    <t>scale</t>
  </si>
  <si>
    <t>lambda</t>
  </si>
  <si>
    <t>Poisson</t>
  </si>
  <si>
    <t>bell</t>
  </si>
  <si>
    <t>Hermite</t>
  </si>
  <si>
    <t>x</t>
  </si>
  <si>
    <t>x_</t>
  </si>
  <si>
    <t>pdf</t>
  </si>
  <si>
    <t>{0,0}</t>
  </si>
  <si>
    <t>concatenate</t>
  </si>
  <si>
    <t>max</t>
  </si>
  <si>
    <t>min</t>
  </si>
  <si>
    <t>cdf</t>
  </si>
  <si>
    <t>take</t>
  </si>
  <si>
    <t>put</t>
  </si>
  <si>
    <t>f</t>
  </si>
  <si>
    <t>k</t>
  </si>
  <si>
    <t>sigma</t>
  </si>
  <si>
    <t>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</si>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</sst>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4851-E416-476B-A3BE-EC3AA0559FF7}">
  <dimension ref="B2:M110"/>
  <sheetViews>
    <sheetView tabSelected="1" workbookViewId="0"/>
  </sheetViews>
  <sheetFormatPr defaultRowHeight="14.25" x14ac:dyDescent="0.45"/>
  <cols>
    <col min="1" max="1" width="3.59765625" customWidth="1"/>
    <col min="5" max="5" width="9.73046875" bestFit="1" customWidth="1"/>
    <col min="7" max="7" width="12.19921875" bestFit="1" customWidth="1"/>
    <col min="12" max="12" width="12.19921875" bestFit="1" customWidth="1"/>
  </cols>
  <sheetData>
    <row r="2" spans="2:13" x14ac:dyDescent="0.45">
      <c r="D2" s="3" t="s">
        <v>8</v>
      </c>
      <c r="E2" cm="1">
        <f t="array" ref="E2">_xll.XLL.SEQUENCE.LIST({0,0})</f>
        <v>28247486</v>
      </c>
      <c r="G2" s="1" t="s">
        <v>5</v>
      </c>
      <c r="H2">
        <v>1</v>
      </c>
    </row>
    <row r="3" spans="2:13" x14ac:dyDescent="0.45">
      <c r="D3" s="1" t="s">
        <v>9</v>
      </c>
      <c r="E3" cm="1">
        <f t="array" ref="E3">_xll.XLL.SEQUENCE.CONCATENATE(E2,D7)</f>
        <v>29750150</v>
      </c>
      <c r="G3" s="1" t="s">
        <v>6</v>
      </c>
      <c r="H3">
        <f>(H2-D5)/D6</f>
        <v>1</v>
      </c>
      <c r="K3" s="1" t="s">
        <v>15</v>
      </c>
      <c r="L3">
        <v>100</v>
      </c>
    </row>
    <row r="4" spans="2:13" x14ac:dyDescent="0.45">
      <c r="K4" s="1" t="s">
        <v>17</v>
      </c>
      <c r="L4">
        <v>0.1</v>
      </c>
    </row>
    <row r="5" spans="2:13" x14ac:dyDescent="0.45">
      <c r="B5" s="1" t="s">
        <v>0</v>
      </c>
      <c r="C5">
        <v>1</v>
      </c>
      <c r="D5" cm="1">
        <f t="array" ref="D5:D7">_xll.XLL.CUMULANT.NORMALIZE(C8)</f>
        <v>0</v>
      </c>
      <c r="K5" s="1" t="s">
        <v>16</v>
      </c>
      <c r="L5">
        <v>100</v>
      </c>
    </row>
    <row r="6" spans="2:13" x14ac:dyDescent="0.45">
      <c r="B6" s="1"/>
      <c r="D6">
        <v>1</v>
      </c>
      <c r="E6" t="s">
        <v>3</v>
      </c>
      <c r="F6" t="s">
        <v>4</v>
      </c>
      <c r="G6">
        <f>MAX(_xll.XLL.SEQUENCE.TAKE(C9,G8))</f>
        <v>1</v>
      </c>
      <c r="H6" s="4" t="s">
        <v>10</v>
      </c>
      <c r="K6" s="1" t="s">
        <v>18</v>
      </c>
      <c r="L6">
        <v>0.25</v>
      </c>
    </row>
    <row r="7" spans="2:13" x14ac:dyDescent="0.45">
      <c r="B7" s="1" t="s">
        <v>19</v>
      </c>
      <c r="C7" cm="1">
        <f t="array" ref="C7">_xll.XLL.CUMULANT.NORMAL()</f>
        <v>28156024</v>
      </c>
      <c r="D7">
        <v>28155864</v>
      </c>
      <c r="G7">
        <f>MIN(_xll.XLL.SEQUENCE.TAKE(C9,G8))</f>
        <v>0</v>
      </c>
      <c r="H7" s="4" t="s">
        <v>11</v>
      </c>
    </row>
    <row r="8" spans="2:13" x14ac:dyDescent="0.45">
      <c r="C8" cm="1">
        <f t="array" ref="C8">_xll.XLL.CUMULANT.SCALE(C7, C5)</f>
        <v>28155664</v>
      </c>
      <c r="E8" cm="1">
        <f t="array" ref="E8">_xll.XLL.BELL.REDUCED(E3,1)</f>
        <v>28247090</v>
      </c>
      <c r="F8" cm="1">
        <f t="array" ref="F8">_xll.XLL.HERMITE(H3)</f>
        <v>28593144</v>
      </c>
      <c r="G8" cm="1">
        <f t="array" ref="G8">_xll.XLL.SEQUENCE.MUL(E8,F8)</f>
        <v>29750136</v>
      </c>
      <c r="J8" s="2" t="s">
        <v>7</v>
      </c>
      <c r="K8" s="2" t="s">
        <v>12</v>
      </c>
      <c r="L8" s="2" t="s">
        <v>14</v>
      </c>
    </row>
    <row r="9" spans="2:13" x14ac:dyDescent="0.45">
      <c r="B9" s="1" t="s">
        <v>13</v>
      </c>
      <c r="C9">
        <v>10</v>
      </c>
      <c r="I9">
        <v>-2</v>
      </c>
      <c r="J9" cm="1">
        <f t="array" ref="J9">_xll.XLL.OPTION.PDF(I9, $C$7)</f>
        <v>5.3990966513188049E-2</v>
      </c>
      <c r="K9" cm="1">
        <f t="array" ref="K9">_xll.XLL.OPTION.CDF(I9, $C$8)</f>
        <v>2.2750131948179153E-2</v>
      </c>
      <c r="L9" cm="1">
        <f t="array" ref="L9">_xll.XLL.OPTION.PUT(f, sigma*SQRT(t), k + I9, $C$7)</f>
        <v>1.1335440964903825</v>
      </c>
      <c r="M9" cm="1">
        <f t="array" ref="M9">_xll.XLL.BLACK.PUT.IMPLIED(f, L9, k + I9, t)</f>
        <v>9.9999999999999756E-2</v>
      </c>
    </row>
    <row r="10" spans="2:13" x14ac:dyDescent="0.45">
      <c r="C10" s="5" cm="1">
        <f t="array" ref="C10:C19">_xll.XLL.SEQUENCE.TAKE(C9,C8)</f>
        <v>0</v>
      </c>
      <c r="D10" s="5"/>
      <c r="E10" s="5" cm="1">
        <f t="array" ref="E10:E19">_xll.XLL.SEQUENCE.TAKE(C9,E8)</f>
        <v>1</v>
      </c>
      <c r="F10" s="5" cm="1">
        <f t="array" ref="F10:F19">_xll.XLL.SEQUENCE.TAKE(C9,F8)</f>
        <v>1</v>
      </c>
      <c r="G10" s="5" cm="1">
        <f t="array" ref="G10:G19">_xll.XLL.SEQUENCE.TAKE(C9,G8)</f>
        <v>1</v>
      </c>
      <c r="I10">
        <v>-1.9</v>
      </c>
      <c r="J10" cm="1">
        <f t="array" ref="J10">_xll.XLL.OPTION.PDF(I10, $C$7)</f>
        <v>6.5615814774676581E-2</v>
      </c>
      <c r="K10" cm="1">
        <f t="array" ref="K10">_xll.XLL.OPTION.CDF(I10, $C$8)</f>
        <v>2.8716559816001852E-2</v>
      </c>
      <c r="L10" cm="1">
        <f t="array" ref="L10">_xll.XLL.OPTION.PUT(f, sigma*SQRT(t), k + I10, $C$7)</f>
        <v>1.1691561797939087</v>
      </c>
      <c r="M10" cm="1">
        <f t="array" ref="M10">_xll.XLL.BLACK.PUT.IMPLIED(f, L10, k + I10, t)</f>
        <v>9.9999999999999797E-2</v>
      </c>
    </row>
    <row r="11" spans="2:13" x14ac:dyDescent="0.45">
      <c r="C11">
        <v>1</v>
      </c>
      <c r="E11">
        <v>0</v>
      </c>
      <c r="F11">
        <v>1</v>
      </c>
      <c r="G11">
        <v>0</v>
      </c>
      <c r="I11">
        <v>-1.8</v>
      </c>
      <c r="J11" cm="1">
        <f t="array" ref="J11">_xll.XLL.OPTION.PDF(I11, $C$7)</f>
        <v>7.8950158300894135E-2</v>
      </c>
      <c r="K11" cm="1">
        <f t="array" ref="K11">_xll.XLL.OPTION.CDF(I11, $C$8)</f>
        <v>3.5930319112925768E-2</v>
      </c>
      <c r="L11" cm="1">
        <f t="array" ref="L11">_xll.XLL.OPTION.PUT(f, sigma*SQRT(t), k + I11, $C$7)</f>
        <v>1.2055309119244129</v>
      </c>
      <c r="M11" cm="1">
        <f t="array" ref="M11">_xll.XLL.BLACK.PUT.IMPLIED(f, L11, k + I11, t)</f>
        <v>0.10000000000000019</v>
      </c>
    </row>
    <row r="12" spans="2:13" x14ac:dyDescent="0.45">
      <c r="C12">
        <v>0</v>
      </c>
      <c r="D12" cm="1">
        <f t="array" ref="D12:D21">_xll.XLL.SEQUENCE.TAKE(C9,D7)</f>
        <v>0</v>
      </c>
      <c r="E12">
        <v>0</v>
      </c>
      <c r="F12">
        <v>0</v>
      </c>
      <c r="G12">
        <v>0</v>
      </c>
      <c r="I12">
        <v>-1.7</v>
      </c>
      <c r="J12" cm="1">
        <f t="array" ref="J12">_xll.XLL.OPTION.PDF(I12, $C$7)</f>
        <v>9.4049077376886933E-2</v>
      </c>
      <c r="K12" cm="1">
        <f t="array" ref="K12">_xll.XLL.OPTION.CDF(I12, $C$8)</f>
        <v>4.4565462758543062E-2</v>
      </c>
      <c r="L12" cm="1">
        <f t="array" ref="L12">_xll.XLL.OPTION.PUT(f, sigma*SQRT(t), k + I12, $C$7)</f>
        <v>1.2426729451030099</v>
      </c>
      <c r="M12" cm="1">
        <f t="array" ref="M12">_xll.XLL.BLACK.PUT.IMPLIED(f, L12, k + I12, t)</f>
        <v>9.9999999999999922E-2</v>
      </c>
    </row>
    <row r="13" spans="2:13" x14ac:dyDescent="0.45">
      <c r="C13">
        <v>0</v>
      </c>
      <c r="D13">
        <v>0</v>
      </c>
      <c r="E13">
        <v>0</v>
      </c>
      <c r="F13">
        <v>-2</v>
      </c>
      <c r="G13">
        <v>0</v>
      </c>
      <c r="I13">
        <v>-1.6</v>
      </c>
      <c r="J13" cm="1">
        <f t="array" ref="J13">_xll.XLL.OPTION.PDF(I13, $C$7)</f>
        <v>0.11092083467945553</v>
      </c>
      <c r="K13" cm="1">
        <f t="array" ref="K13">_xll.XLL.OPTION.CDF(I13, $C$8)</f>
        <v>5.4799291699557939E-2</v>
      </c>
      <c r="L13" cm="1">
        <f t="array" ref="L13">_xll.XLL.OPTION.PUT(f, sigma*SQRT(t), k + I13, $C$7)</f>
        <v>1.2805866351889676</v>
      </c>
      <c r="M13" cm="1">
        <f t="array" ref="M13">_xll.XLL.BLACK.PUT.IMPLIED(f, L13, k + I13, t)</f>
        <v>0.10000000000000035</v>
      </c>
    </row>
    <row r="14" spans="2:13" x14ac:dyDescent="0.45">
      <c r="C14">
        <v>0</v>
      </c>
      <c r="D14">
        <v>0</v>
      </c>
      <c r="E14">
        <v>0</v>
      </c>
      <c r="F14">
        <v>-2</v>
      </c>
      <c r="G14">
        <v>0</v>
      </c>
      <c r="I14">
        <v>-1.5</v>
      </c>
      <c r="J14" cm="1">
        <f t="array" ref="J14">_xll.XLL.OPTION.PDF(I14, $C$7)</f>
        <v>0.12951759566589172</v>
      </c>
      <c r="K14" cm="1">
        <f t="array" ref="K14">_xll.XLL.OPTION.CDF(I14, $C$8)</f>
        <v>6.6807201268858085E-2</v>
      </c>
      <c r="L14" cm="1">
        <f t="array" ref="L14">_xll.XLL.OPTION.PUT(f, sigma*SQRT(t), k + I14, $C$7)</f>
        <v>1.3192760373124983</v>
      </c>
      <c r="M14" cm="1">
        <f t="array" ref="M14">_xll.XLL.BLACK.PUT.IMPLIED(f, L14, k + I14, t)</f>
        <v>9.9999999999999589E-2</v>
      </c>
    </row>
    <row r="15" spans="2:13" x14ac:dyDescent="0.45">
      <c r="C15">
        <v>0</v>
      </c>
      <c r="D15">
        <v>0</v>
      </c>
      <c r="E15">
        <v>0</v>
      </c>
      <c r="F15">
        <v>6</v>
      </c>
      <c r="G15">
        <v>0</v>
      </c>
      <c r="I15">
        <v>-1.4</v>
      </c>
      <c r="J15" cm="1">
        <f t="array" ref="J15">_xll.XLL.OPTION.PDF(I15, $C$7)</f>
        <v>0.14972746563574485</v>
      </c>
      <c r="K15" cm="1">
        <f t="array" ref="K15">_xll.XLL.OPTION.CDF(I15, $C$8)</f>
        <v>8.0756659233771122E-2</v>
      </c>
      <c r="L15" cm="1">
        <f t="array" ref="L15">_xll.XLL.OPTION.PUT(f, sigma*SQRT(t), k + I15, $C$7)</f>
        <v>1.3587449018757169</v>
      </c>
      <c r="M15" cm="1">
        <f t="array" ref="M15">_xll.XLL.BLACK.PUT.IMPLIED(f, L15, k + I15, t)</f>
        <v>9.9999999999999756E-2</v>
      </c>
    </row>
    <row r="16" spans="2:13" x14ac:dyDescent="0.45">
      <c r="C16">
        <v>0</v>
      </c>
      <c r="D16">
        <v>0</v>
      </c>
      <c r="E16">
        <v>0</v>
      </c>
      <c r="F16">
        <v>16</v>
      </c>
      <c r="G16">
        <v>0</v>
      </c>
      <c r="I16">
        <v>-1.3</v>
      </c>
      <c r="J16" cm="1">
        <f t="array" ref="J16">_xll.XLL.OPTION.PDF(I16, $C$7)</f>
        <v>0.17136859204780733</v>
      </c>
      <c r="K16" cm="1">
        <f t="array" ref="K16">_xll.XLL.OPTION.CDF(I16, $C$8)</f>
        <v>9.6800484585610358E-2</v>
      </c>
      <c r="L16" cm="1">
        <f t="array" ref="L16">_xll.XLL.OPTION.PUT(f, sigma*SQRT(t), k + I16, $C$7)</f>
        <v>1.3989966709276658</v>
      </c>
      <c r="M16" cm="1">
        <f t="array" ref="M16">_xll.XLL.BLACK.PUT.IMPLIED(f, L16, k + I16, t)</f>
        <v>0.10000000000001519</v>
      </c>
    </row>
    <row r="17" spans="3:13" x14ac:dyDescent="0.45">
      <c r="C17">
        <v>0</v>
      </c>
      <c r="D17">
        <v>0</v>
      </c>
      <c r="E17">
        <v>0</v>
      </c>
      <c r="F17">
        <v>-20</v>
      </c>
      <c r="G17">
        <v>0</v>
      </c>
      <c r="I17">
        <v>-1.2</v>
      </c>
      <c r="J17" cm="1">
        <f t="array" ref="J17">_xll.XLL.OPTION.PDF(I17, $C$7)</f>
        <v>0.19418605498321292</v>
      </c>
      <c r="K17" cm="1">
        <f t="array" ref="K17">_xll.XLL.OPTION.CDF(I17, $C$8)</f>
        <v>0.11506967022170833</v>
      </c>
      <c r="L17" cm="1">
        <f t="array" ref="L17">_xll.XLL.OPTION.PUT(f, sigma*SQRT(t), k + I17, $C$7)</f>
        <v>1.4400344749191731</v>
      </c>
      <c r="M17" cm="1">
        <f t="array" ref="M17">_xll.XLL.BLACK.PUT.IMPLIED(f, L17, k + I17, t)</f>
        <v>0.1000000000000045</v>
      </c>
    </row>
    <row r="18" spans="3:13" x14ac:dyDescent="0.45">
      <c r="C18">
        <v>0</v>
      </c>
      <c r="D18">
        <v>0</v>
      </c>
      <c r="E18">
        <v>0</v>
      </c>
      <c r="F18">
        <v>-132</v>
      </c>
      <c r="G18">
        <v>0</v>
      </c>
      <c r="I18">
        <v>-1.1000000000000001</v>
      </c>
      <c r="J18" cm="1">
        <f t="array" ref="J18">_xll.XLL.OPTION.PDF(I18, $C$7)</f>
        <v>0.2178521770325505</v>
      </c>
      <c r="K18" cm="1">
        <f t="array" ref="K18">_xll.XLL.OPTION.CDF(I18, $C$8)</f>
        <v>0.13566606094638267</v>
      </c>
      <c r="L18" cm="1">
        <f t="array" ref="L18">_xll.XLL.OPTION.PUT(f, sigma*SQRT(t), k + I18, $C$7)</f>
        <v>1.4818611298421018</v>
      </c>
      <c r="M18" cm="1">
        <f t="array" ref="M18">_xll.XLL.BLACK.PUT.IMPLIED(f, L18, k + I18, t)</f>
        <v>0.10000000000000184</v>
      </c>
    </row>
    <row r="19" spans="3:13" x14ac:dyDescent="0.45">
      <c r="C19">
        <v>0</v>
      </c>
      <c r="D19">
        <v>0</v>
      </c>
      <c r="E19">
        <v>0</v>
      </c>
      <c r="F19">
        <v>28</v>
      </c>
      <c r="G19">
        <v>0</v>
      </c>
      <c r="I19">
        <v>-1</v>
      </c>
      <c r="J19" cm="1">
        <f t="array" ref="J19">_xll.XLL.OPTION.PDF(I19, $C$7)</f>
        <v>0.24197072451914334</v>
      </c>
      <c r="K19" cm="1">
        <f t="array" ref="K19">_xll.XLL.OPTION.CDF(I19, $C$8)</f>
        <v>0.15865525393145713</v>
      </c>
      <c r="L19" cm="1">
        <f t="array" ref="L19">_xll.XLL.OPTION.PUT(f, sigma*SQRT(t), k + I19, $C$7)</f>
        <v>1.5244791347568096</v>
      </c>
      <c r="M19" cm="1">
        <f t="array" ref="M19">_xll.XLL.BLACK.PUT.IMPLIED(f, L19, k + I19, t)</f>
        <v>0.1000000000000006</v>
      </c>
    </row>
    <row r="20" spans="3:13" x14ac:dyDescent="0.45">
      <c r="D20">
        <v>0</v>
      </c>
      <c r="I20">
        <v>-0.9</v>
      </c>
      <c r="J20" cm="1">
        <f t="array" ref="J20">_xll.XLL.OPTION.PDF(I20, $C$7)</f>
        <v>0.26608524989875482</v>
      </c>
      <c r="K20" cm="1">
        <f t="array" ref="K20">_xll.XLL.OPTION.CDF(I20, $C$8)</f>
        <v>0.18406012534675947</v>
      </c>
      <c r="L20" cm="1">
        <f t="array" ref="L20">_xll.XLL.OPTION.PUT(f, sigma*SQRT(t), k + I20, $C$7)</f>
        <v>1.5678906697111401</v>
      </c>
      <c r="M20" cm="1">
        <f t="array" ref="M20">_xll.XLL.BLACK.PUT.IMPLIED(f, L20, k + I20, t)</f>
        <v>9.9999999999999936E-2</v>
      </c>
    </row>
    <row r="21" spans="3:13" x14ac:dyDescent="0.45">
      <c r="D21">
        <v>0</v>
      </c>
      <c r="I21">
        <v>-0.8</v>
      </c>
      <c r="J21" cm="1">
        <f t="array" ref="J21">_xll.XLL.OPTION.PDF(I21, $C$7)</f>
        <v>0.28969155276148267</v>
      </c>
      <c r="K21" cm="1">
        <f t="array" ref="K21">_xll.XLL.OPTION.CDF(I21, $C$8)</f>
        <v>0.21185539858339675</v>
      </c>
      <c r="L21" cm="1">
        <f t="array" ref="L21">_xll.XLL.OPTION.PUT(f, sigma*SQRT(t), k + I21, $C$7)</f>
        <v>1.6120975940529334</v>
      </c>
      <c r="M21" cm="1">
        <f t="array" ref="M21">_xll.XLL.BLACK.PUT.IMPLIED(f, L21, k + I21, t)</f>
        <v>9.9999999999999811E-2</v>
      </c>
    </row>
    <row r="22" spans="3:13" x14ac:dyDescent="0.45">
      <c r="I22">
        <v>-0.7</v>
      </c>
      <c r="J22" cm="1">
        <f t="array" ref="J22">_xll.XLL.OPTION.PDF(I22, $C$7)</f>
        <v>0.31225393336676122</v>
      </c>
      <c r="K22" cm="1">
        <f t="array" ref="K22">_xll.XLL.OPTION.CDF(I22, $C$8)</f>
        <v>0.24196365222307309</v>
      </c>
      <c r="L22" cm="1">
        <f t="array" ref="L22">_xll.XLL.OPTION.PUT(f, sigma*SQRT(t), k + I22, $C$7)</f>
        <v>1.6571014451376413</v>
      </c>
      <c r="M22" cm="1">
        <f t="array" ref="M22">_xll.XLL.BLACK.PUT.IMPLIED(f, L22, k + I22, t)</f>
        <v>9.9999999999999867E-2</v>
      </c>
    </row>
    <row r="23" spans="3:13" x14ac:dyDescent="0.45">
      <c r="I23">
        <v>-0.6</v>
      </c>
      <c r="J23" cm="1">
        <f t="array" ref="J23">_xll.XLL.OPTION.PDF(I23, $C$7)</f>
        <v>0.33322460289179962</v>
      </c>
      <c r="K23" cm="1">
        <f t="array" ref="K23">_xll.XLL.OPTION.CDF(I23, $C$8)</f>
        <v>0.27425311775007361</v>
      </c>
      <c r="L23" cm="1">
        <f t="array" ref="L23">_xll.XLL.OPTION.PUT(f, sigma*SQRT(t), k + I23, $C$7)</f>
        <v>1.7029034374317291</v>
      </c>
      <c r="M23" cm="1">
        <f t="array" ref="M23">_xll.XLL.BLACK.PUT.IMPLIED(f, L23, k + I23, t)</f>
        <v>9.999999999999977E-2</v>
      </c>
    </row>
    <row r="24" spans="3:13" x14ac:dyDescent="0.45">
      <c r="I24">
        <v>-0.5</v>
      </c>
      <c r="J24" cm="1">
        <f t="array" ref="J24">_xll.XLL.OPTION.PDF(I24, $C$7)</f>
        <v>0.35206532676429947</v>
      </c>
      <c r="K24" cm="1">
        <f t="array" ref="K24">_xll.XLL.OPTION.CDF(I24, $C$8)</f>
        <v>0.30853753872598694</v>
      </c>
      <c r="L24" cm="1">
        <f t="array" ref="L24">_xll.XLL.OPTION.PUT(f, sigma*SQRT(t), k + I24, $C$7)</f>
        <v>1.7495044620115578</v>
      </c>
      <c r="M24" cm="1">
        <f t="array" ref="M24">_xll.XLL.BLACK.PUT.IMPLIED(f, L24, k + I24, t)</f>
        <v>9.9999999999999353E-2</v>
      </c>
    </row>
    <row r="25" spans="3:13" x14ac:dyDescent="0.45">
      <c r="I25">
        <v>-0.4</v>
      </c>
      <c r="J25" cm="1">
        <f t="array" ref="J25">_xll.XLL.OPTION.PDF(I25, $C$7)</f>
        <v>0.36827014030332328</v>
      </c>
      <c r="K25" cm="1">
        <f t="array" ref="K25">_xll.XLL.OPTION.CDF(I25, $C$8)</f>
        <v>0.34457825838967582</v>
      </c>
      <c r="L25" cm="1">
        <f t="array" ref="L25">_xll.XLL.OPTION.PUT(f, sigma*SQRT(t), k + I25, $C$7)</f>
        <v>1.796905086456988</v>
      </c>
      <c r="M25" cm="1">
        <f t="array" ref="M25">_xll.XLL.BLACK.PUT.IMPLIED(f, L25, k + I25, t)</f>
        <v>0.10000000000000012</v>
      </c>
    </row>
    <row r="26" spans="3:13" x14ac:dyDescent="0.45">
      <c r="I26">
        <v>-0.3</v>
      </c>
      <c r="J26" cm="1">
        <f t="array" ref="J26">_xll.XLL.OPTION.PDF(I26, $C$7)</f>
        <v>0.38138781546052408</v>
      </c>
      <c r="K26" cm="1">
        <f t="array" ref="K26">_xll.XLL.OPTION.CDF(I26, $C$8)</f>
        <v>0.38208857781104738</v>
      </c>
      <c r="L26" cm="1">
        <f t="array" ref="L26">_xll.XLL.OPTION.PUT(f, sigma*SQRT(t), k + I26, $C$7)</f>
        <v>1.8451055551376427</v>
      </c>
      <c r="M26" cm="1">
        <f t="array" ref="M26">_xll.XLL.BLACK.PUT.IMPLIED(f, L26, k + I26, t)</f>
        <v>0.10000000000000062</v>
      </c>
    </row>
    <row r="27" spans="3:13" x14ac:dyDescent="0.45">
      <c r="I27">
        <v>-0.2</v>
      </c>
      <c r="J27" cm="1">
        <f t="array" ref="J27">_xll.XLL.OPTION.PDF(I27, $C$7)</f>
        <v>0.39104269397545582</v>
      </c>
      <c r="K27" cm="1">
        <f t="array" ref="K27">_xll.XLL.OPTION.CDF(I27, $C$8)</f>
        <v>0.42074029056089696</v>
      </c>
      <c r="L27" cm="1">
        <f t="array" ref="L27">_xll.XLL.OPTION.PUT(f, sigma*SQRT(t), k + I27, $C$7)</f>
        <v>1.8941057898895295</v>
      </c>
      <c r="M27" cm="1">
        <f t="array" ref="M27">_xll.XLL.BLACK.PUT.IMPLIED(f, L27, k + I27, t)</f>
        <v>0.10000000000000064</v>
      </c>
    </row>
    <row r="28" spans="3:13" x14ac:dyDescent="0.45">
      <c r="I28">
        <v>-0.1</v>
      </c>
      <c r="J28" cm="1">
        <f t="array" ref="J28">_xll.XLL.OPTION.PDF(I28, $C$7)</f>
        <v>0.39695254747701175</v>
      </c>
      <c r="K28" cm="1">
        <f t="array" ref="K28">_xll.XLL.OPTION.CDF(I28, $C$8)</f>
        <v>0.46017216272297101</v>
      </c>
      <c r="L28" cm="1">
        <f t="array" ref="L28">_xll.XLL.OPTION.PUT(f, sigma*SQRT(t), k + I28, $C$7)</f>
        <v>1.9439053910786939</v>
      </c>
      <c r="M28" cm="1">
        <f t="array" ref="M28">_xll.XLL.BLACK.PUT.IMPLIED(f, L28, k + I28, t)</f>
        <v>0.10000000000000049</v>
      </c>
    </row>
    <row r="29" spans="3:13" x14ac:dyDescent="0.45">
      <c r="I29">
        <v>0</v>
      </c>
      <c r="J29" cm="1">
        <f t="array" ref="J29">_xll.XLL.OPTION.PDF(I29, $C$7)</f>
        <v>0.39894228040143265</v>
      </c>
      <c r="K29" cm="1">
        <f t="array" ref="K29">_xll.XLL.OPTION.CDF(I29, $C$8)</f>
        <v>0.5</v>
      </c>
      <c r="L29" cm="1">
        <f t="array" ref="L29">_xll.XLL.OPTION.PUT(f, sigma*SQRT(t), k + I29, $C$7)</f>
        <v>1.9945036390476076</v>
      </c>
      <c r="M29" cm="1">
        <f t="array" ref="M29">_xll.XLL.BLACK.PUT.IMPLIED(f, L29, k + I29, t)</f>
        <v>9.9999999999999881E-2</v>
      </c>
    </row>
    <row r="30" spans="3:13" x14ac:dyDescent="0.45">
      <c r="I30">
        <v>0.1</v>
      </c>
      <c r="J30" cm="1">
        <f t="array" ref="J30">_xll.XLL.OPTION.PDF(I30, $C$7)</f>
        <v>0.39695254747701175</v>
      </c>
      <c r="K30" cm="1">
        <f t="array" ref="K30">_xll.XLL.OPTION.CDF(I30, $C$8)</f>
        <v>0.53982783727702899</v>
      </c>
      <c r="L30" cm="1">
        <f t="array" ref="L30">_xll.XLL.OPTION.PUT(f, sigma*SQRT(t), k + I30, $C$7)</f>
        <v>2.0458994959397998</v>
      </c>
      <c r="M30" cm="1">
        <f t="array" ref="M30">_xll.XLL.BLACK.PUT.IMPLIED(f, L30, k + I30, t)</f>
        <v>0.10000000000000005</v>
      </c>
    </row>
    <row r="31" spans="3:13" x14ac:dyDescent="0.45">
      <c r="I31">
        <v>0.2</v>
      </c>
      <c r="J31" cm="1">
        <f t="array" ref="J31">_xll.XLL.OPTION.PDF(I31, $C$7)</f>
        <v>0.39104269397545582</v>
      </c>
      <c r="K31" cm="1">
        <f t="array" ref="K31">_xll.XLL.OPTION.CDF(I31, $C$8)</f>
        <v>0.57925970943910299</v>
      </c>
      <c r="L31" cm="1">
        <f t="array" ref="L31">_xll.XLL.OPTION.PUT(f, sigma*SQRT(t), k + I31, $C$7)</f>
        <v>2.098091607896869</v>
      </c>
      <c r="M31" cm="1">
        <f t="array" ref="M31">_xll.XLL.BLACK.PUT.IMPLIED(f, L31, k + I31, t)</f>
        <v>0.10000000000000027</v>
      </c>
    </row>
    <row r="32" spans="3:13" x14ac:dyDescent="0.45">
      <c r="I32">
        <v>0.3</v>
      </c>
      <c r="J32" cm="1">
        <f t="array" ref="J32">_xll.XLL.OPTION.PDF(I32, $C$7)</f>
        <v>0.38138781546052408</v>
      </c>
      <c r="K32" cm="1">
        <f t="array" ref="K32">_xll.XLL.OPTION.CDF(I32, $C$8)</f>
        <v>0.61791142218895256</v>
      </c>
      <c r="L32" cm="1">
        <f t="array" ref="L32">_xll.XLL.OPTION.PUT(f, sigma*SQRT(t), k + I32, $C$7)</f>
        <v>2.1510783076219155</v>
      </c>
      <c r="M32" cm="1">
        <f t="array" ref="M32">_xll.XLL.BLACK.PUT.IMPLIED(f, L32, k + I32, t)</f>
        <v>9.9999999999999561E-2</v>
      </c>
    </row>
    <row r="33" spans="9:13" x14ac:dyDescent="0.45">
      <c r="I33">
        <v>0.4</v>
      </c>
      <c r="J33" cm="1">
        <f t="array" ref="J33">_xll.XLL.OPTION.PDF(I33, $C$7)</f>
        <v>0.36827014030332328</v>
      </c>
      <c r="K33" cm="1">
        <f t="array" ref="K33">_xll.XLL.OPTION.CDF(I33, $C$8)</f>
        <v>0.65542174161032418</v>
      </c>
      <c r="L33" cm="1">
        <f t="array" ref="L33">_xll.XLL.OPTION.PUT(f, sigma*SQRT(t), k + I33, $C$7)</f>
        <v>2.2048576173023449</v>
      </c>
      <c r="M33" cm="1">
        <f t="array" ref="M33">_xll.XLL.BLACK.PUT.IMPLIED(f, L33, k + I33, t)</f>
        <v>0.10000000000000031</v>
      </c>
    </row>
    <row r="34" spans="9:13" x14ac:dyDescent="0.45">
      <c r="I34">
        <v>0.5</v>
      </c>
      <c r="J34" cm="1">
        <f t="array" ref="J34">_xll.XLL.OPTION.PDF(I34, $C$7)</f>
        <v>0.35206532676429947</v>
      </c>
      <c r="K34" cm="1">
        <f t="array" ref="K34">_xll.XLL.OPTION.CDF(I34, $C$8)</f>
        <v>0.69146246127401301</v>
      </c>
      <c r="L34" cm="1">
        <f t="array" ref="L34">_xll.XLL.OPTION.PUT(f, sigma*SQRT(t), k + I34, $C$7)</f>
        <v>2.2594272518844889</v>
      </c>
      <c r="M34" cm="1">
        <f t="array" ref="M34">_xll.XLL.BLACK.PUT.IMPLIED(f, L34, k + I34, t)</f>
        <v>9.9999999999999645E-2</v>
      </c>
    </row>
    <row r="35" spans="9:13" x14ac:dyDescent="0.45">
      <c r="I35">
        <v>0.6</v>
      </c>
      <c r="J35" cm="1">
        <f t="array" ref="J35">_xll.XLL.OPTION.PDF(I35, $C$7)</f>
        <v>0.33322460289179962</v>
      </c>
      <c r="K35" cm="1">
        <f t="array" ref="K35">_xll.XLL.OPTION.CDF(I35, $C$8)</f>
        <v>0.72574688224992645</v>
      </c>
      <c r="L35" cm="1">
        <f t="array" ref="L35">_xll.XLL.OPTION.PUT(f, sigma*SQRT(t), k + I35, $C$7)</f>
        <v>2.3147846226919455</v>
      </c>
      <c r="M35" cm="1">
        <f t="array" ref="M35">_xll.XLL.BLACK.PUT.IMPLIED(f, L35, k + I35, t)</f>
        <v>0.10000000000000024</v>
      </c>
    </row>
    <row r="36" spans="9:13" x14ac:dyDescent="0.45">
      <c r="I36">
        <v>0.7</v>
      </c>
      <c r="J36" cm="1">
        <f t="array" ref="J36">_xll.XLL.OPTION.PDF(I36, $C$7)</f>
        <v>0.31225393336676122</v>
      </c>
      <c r="K36" cm="1">
        <f t="array" ref="K36">_xll.XLL.OPTION.CDF(I36, $C$8)</f>
        <v>0.75803634777692697</v>
      </c>
      <c r="L36" cm="1">
        <f t="array" ref="L36">_xll.XLL.OPTION.PUT(f, sigma*SQRT(t), k + I36, $C$7)</f>
        <v>2.3709268413786333</v>
      </c>
      <c r="M36" cm="1">
        <f t="array" ref="M36">_xll.XLL.BLACK.PUT.IMPLIED(f, L36, k + I36, t)</f>
        <v>9.9999999999999895E-2</v>
      </c>
    </row>
    <row r="37" spans="9:13" x14ac:dyDescent="0.45">
      <c r="I37">
        <v>0.8</v>
      </c>
      <c r="J37" cm="1">
        <f t="array" ref="J37">_xll.XLL.OPTION.PDF(I37, $C$7)</f>
        <v>0.28969155276148267</v>
      </c>
      <c r="K37" cm="1">
        <f t="array" ref="K37">_xll.XLL.OPTION.CDF(I37, $C$8)</f>
        <v>0.78814460141660325</v>
      </c>
      <c r="L37" cm="1">
        <f t="array" ref="L37">_xll.XLL.OPTION.PUT(f, sigma*SQRT(t), k + I37, $C$7)</f>
        <v>2.4278507242075094</v>
      </c>
      <c r="M37" cm="1">
        <f t="array" ref="M37">_xll.XLL.BLACK.PUT.IMPLIED(f, L37, k + I37, t)</f>
        <v>9.9999999999999881E-2</v>
      </c>
    </row>
    <row r="38" spans="9:13" x14ac:dyDescent="0.45">
      <c r="I38">
        <v>0.9</v>
      </c>
      <c r="J38" cm="1">
        <f t="array" ref="J38">_xll.XLL.OPTION.PDF(I38, $C$7)</f>
        <v>0.26608524989875482</v>
      </c>
      <c r="K38" cm="1">
        <f t="array" ref="K38">_xll.XLL.OPTION.CDF(I38, $C$8)</f>
        <v>0.81593987465324047</v>
      </c>
      <c r="L38" cm="1">
        <f t="array" ref="L38">_xll.XLL.OPTION.PUT(f, sigma*SQRT(t), k + I38, $C$7)</f>
        <v>2.4855527966447042</v>
      </c>
      <c r="M38" cm="1">
        <f t="array" ref="M38">_xll.XLL.BLACK.PUT.IMPLIED(f, L38, k + I38, t)</f>
        <v>0.10000000000000071</v>
      </c>
    </row>
    <row r="39" spans="9:13" x14ac:dyDescent="0.45">
      <c r="I39">
        <v>1</v>
      </c>
      <c r="J39" cm="1">
        <f t="array" ref="J39">_xll.XLL.OPTION.PDF(I39, $C$7)</f>
        <v>0.24197072451914334</v>
      </c>
      <c r="K39" cm="1">
        <f t="array" ref="K39">_xll.XLL.OPTION.CDF(I39, $C$8)</f>
        <v>0.84134474606854281</v>
      </c>
      <c r="L39" cm="1">
        <f t="array" ref="L39">_xll.XLL.OPTION.PUT(f, sigma*SQRT(t), k + I39, $C$7)</f>
        <v>2.5440292982588346</v>
      </c>
      <c r="M39" cm="1">
        <f t="array" ref="M39">_xll.XLL.BLACK.PUT.IMPLIED(f, L39, k + I39, t)</f>
        <v>0.1000000000000006</v>
      </c>
    </row>
    <row r="40" spans="9:13" x14ac:dyDescent="0.45">
      <c r="I40">
        <v>1.1000000000000001</v>
      </c>
      <c r="J40" cm="1">
        <f t="array" ref="J40">_xll.XLL.OPTION.PDF(I40, $C$7)</f>
        <v>0.2178521770325505</v>
      </c>
      <c r="K40" cm="1">
        <f t="array" ref="K40">_xll.XLL.OPTION.CDF(I40, $C$8)</f>
        <v>0.86433393905361733</v>
      </c>
      <c r="L40" cm="1">
        <f t="array" ref="L40">_xll.XLL.OPTION.PUT(f, sigma*SQRT(t), k + I40, $C$7)</f>
        <v>2.6032761879147515</v>
      </c>
      <c r="M40" cm="1">
        <f t="array" ref="M40">_xll.XLL.BLACK.PUT.IMPLIED(f, L40, k + I40, t)</f>
        <v>0.10000000000000096</v>
      </c>
    </row>
    <row r="41" spans="9:13" x14ac:dyDescent="0.45">
      <c r="I41">
        <v>1.2</v>
      </c>
      <c r="J41" cm="1">
        <f t="array" ref="J41">_xll.XLL.OPTION.PDF(I41, $C$7)</f>
        <v>0.19418605498321292</v>
      </c>
      <c r="K41" cm="1">
        <f t="array" ref="K41">_xll.XLL.OPTION.CDF(I41, $C$8)</f>
        <v>0.88493032977829167</v>
      </c>
      <c r="L41" cm="1">
        <f t="array" ref="L41">_xll.XLL.OPTION.PUT(f, sigma*SQRT(t), k + I41, $C$7)</f>
        <v>2.6632891492498629</v>
      </c>
      <c r="M41" cm="1">
        <f t="array" ref="M41">_xll.XLL.BLACK.PUT.IMPLIED(f, L41, k + I41, t)</f>
        <v>0.10000000000000477</v>
      </c>
    </row>
    <row r="42" spans="9:13" x14ac:dyDescent="0.45">
      <c r="I42">
        <v>1.3</v>
      </c>
      <c r="J42" cm="1">
        <f t="array" ref="J42">_xll.XLL.OPTION.PDF(I42, $C$7)</f>
        <v>0.17136859204780733</v>
      </c>
      <c r="K42" cm="1">
        <f t="array" ref="K42">_xll.XLL.OPTION.CDF(I42, $C$8)</f>
        <v>0.9031995154143897</v>
      </c>
      <c r="L42" cm="1">
        <f t="array" ref="L42">_xll.XLL.OPTION.PUT(f, sigma*SQRT(t), k + I42, $C$7)</f>
        <v>2.7240635964217077</v>
      </c>
      <c r="M42" cm="1">
        <f t="array" ref="M42">_xll.XLL.BLACK.PUT.IMPLIED(f, L42, k + I42, t)</f>
        <v>0.10000000000001216</v>
      </c>
    </row>
    <row r="43" spans="9:13" x14ac:dyDescent="0.45">
      <c r="I43">
        <v>1.4</v>
      </c>
      <c r="J43" cm="1">
        <f t="array" ref="J43">_xll.XLL.OPTION.PDF(I43, $C$7)</f>
        <v>0.14972746563574485</v>
      </c>
      <c r="K43" cm="1">
        <f t="array" ref="K43">_xll.XLL.OPTION.CDF(I43, $C$8)</f>
        <v>0.91924334076622882</v>
      </c>
      <c r="L43" cm="1">
        <f t="array" ref="L43">_xll.XLL.OPTION.PUT(f, sigma*SQRT(t), k + I43, $C$7)</f>
        <v>2.7855946801146558</v>
      </c>
      <c r="M43" cm="1">
        <f t="array" ref="M43">_xll.XLL.BLACK.PUT.IMPLIED(f, L43, k + I43, t)</f>
        <v>0.10000000000000045</v>
      </c>
    </row>
    <row r="44" spans="9:13" x14ac:dyDescent="0.45">
      <c r="I44">
        <v>1.5</v>
      </c>
      <c r="J44" cm="1">
        <f t="array" ref="J44">_xll.XLL.OPTION.PDF(I44, $C$7)</f>
        <v>0.12951759566589172</v>
      </c>
      <c r="K44" cm="1">
        <f t="array" ref="K44">_xll.XLL.OPTION.CDF(I44, $C$8)</f>
        <v>0.93319279873114191</v>
      </c>
      <c r="L44" cm="1">
        <f t="array" ref="L44">_xll.XLL.OPTION.PUT(f, sigma*SQRT(t), k + I44, $C$7)</f>
        <v>2.8478772937926635</v>
      </c>
      <c r="M44" cm="1">
        <f t="array" ref="M44">_xll.XLL.BLACK.PUT.IMPLIED(f, L44, k + I44, t)</f>
        <v>0.10000000000000024</v>
      </c>
    </row>
    <row r="45" spans="9:13" x14ac:dyDescent="0.45">
      <c r="I45">
        <v>1.6</v>
      </c>
      <c r="J45" cm="1">
        <f t="array" ref="J45">_xll.XLL.OPTION.PDF(I45, $C$7)</f>
        <v>0.11092083467945553</v>
      </c>
      <c r="K45" cm="1">
        <f t="array" ref="K45">_xll.XLL.OPTION.CDF(I45, $C$8)</f>
        <v>0.94520070830044212</v>
      </c>
      <c r="L45" cm="1">
        <f t="array" ref="L45">_xll.XLL.OPTION.PUT(f, sigma*SQRT(t), k + I45, $C$7)</f>
        <v>2.9109060801860522</v>
      </c>
      <c r="M45" cm="1">
        <f t="array" ref="M45">_xll.XLL.BLACK.PUT.IMPLIED(f, L45, k + I45, t)</f>
        <v>0.1000000000000006</v>
      </c>
    </row>
    <row r="46" spans="9:13" x14ac:dyDescent="0.45">
      <c r="I46">
        <v>1.7</v>
      </c>
      <c r="J46" cm="1">
        <f t="array" ref="J46">_xll.XLL.OPTION.PDF(I46, $C$7)</f>
        <v>9.4049077376886933E-2</v>
      </c>
      <c r="K46" cm="1">
        <f t="array" ref="K46">_xll.XLL.OPTION.CDF(I46, $C$8)</f>
        <v>0.95543453724145699</v>
      </c>
      <c r="L46" cm="1">
        <f t="array" ref="L46">_xll.XLL.OPTION.PUT(f, sigma*SQRT(t), k + I46, $C$7)</f>
        <v>2.974675437998485</v>
      </c>
      <c r="M46" cm="1">
        <f t="array" ref="M46">_xll.XLL.BLACK.PUT.IMPLIED(f, L46, k + I46, t)</f>
        <v>9.9999999999999631E-2</v>
      </c>
    </row>
    <row r="47" spans="9:13" x14ac:dyDescent="0.45">
      <c r="I47">
        <v>1.8</v>
      </c>
      <c r="J47" cm="1">
        <f t="array" ref="J47">_xll.XLL.OPTION.PDF(I47, $C$7)</f>
        <v>7.8950158300894135E-2</v>
      </c>
      <c r="K47" cm="1">
        <f t="array" ref="K47">_xll.XLL.OPTION.CDF(I47, $C$8)</f>
        <v>0.96406968088707423</v>
      </c>
      <c r="L47" cm="1">
        <f t="array" ref="L47">_xll.XLL.OPTION.PUT(f, sigma*SQRT(t), k + I47, $C$7)</f>
        <v>3.0391795288213501</v>
      </c>
      <c r="M47" cm="1">
        <f t="array" ref="M47">_xll.XLL.BLACK.PUT.IMPLIED(f, L47, k + I47, t)</f>
        <v>9.9999999999999228E-2</v>
      </c>
    </row>
    <row r="48" spans="9:13" x14ac:dyDescent="0.45">
      <c r="I48">
        <v>1.9</v>
      </c>
      <c r="J48" cm="1">
        <f t="array" ref="J48">_xll.XLL.OPTION.PDF(I48, $C$7)</f>
        <v>6.5615814774676581E-2</v>
      </c>
      <c r="K48" cm="1">
        <f t="array" ref="K48">_xll.XLL.OPTION.CDF(I48, $C$8)</f>
        <v>0.97128344018399815</v>
      </c>
      <c r="L48" cm="1">
        <f t="array" ref="L48">_xll.XLL.OPTION.PUT(f, sigma*SQRT(t), k + I48, $C$7)</f>
        <v>3.1044122842416968</v>
      </c>
      <c r="M48" cm="1">
        <f t="array" ref="M48">_xll.XLL.BLACK.PUT.IMPLIED(f, L48, k + I48, t)</f>
        <v>0.10000000000000024</v>
      </c>
    </row>
    <row r="49" spans="9:13" x14ac:dyDescent="0.45">
      <c r="I49">
        <v>2</v>
      </c>
      <c r="J49" cm="1">
        <f t="array" ref="J49">_xll.XLL.OPTION.PDF(I49, $C$7)</f>
        <v>5.3990966513188049E-2</v>
      </c>
      <c r="K49" cm="1">
        <f t="array" ref="K49">_xll.XLL.OPTION.CDF(I49, $C$8)</f>
        <v>0.9772498680518209</v>
      </c>
      <c r="L49" cm="1">
        <f t="array" ref="L49">_xll.XLL.OPTION.PUT(f, sigma*SQRT(t), k + I49, $C$7)</f>
        <v>3.1703674131298101</v>
      </c>
      <c r="M49" cm="1">
        <f t="array" ref="M49">_xll.XLL.BLACK.PUT.IMPLIED(f, L49, k + I49, t)</f>
        <v>0.10000000000000034</v>
      </c>
    </row>
    <row r="50" spans="9:13" x14ac:dyDescent="0.45">
      <c r="J50" cm="1">
        <f t="array" ref="J50">_xll.XLL.OPTION.PDF(I50, $C$7)</f>
        <v>0.39894228040143265</v>
      </c>
      <c r="K50" cm="1">
        <f t="array" ref="K50">_xll.XLL.OPTION.CDF(I50, $C$8)</f>
        <v>0.5</v>
      </c>
      <c r="L50" cm="1">
        <f t="array" ref="L50">_xll.XLL.OPTION.PUT(f, sigma*SQRT(t), k + I50, $C$7)</f>
        <v>1.9945036390476076</v>
      </c>
      <c r="M50" cm="1">
        <f t="array" ref="M50">_xll.XLL.BLACK.PUT.IMPLIED(f, L50, k + I50, t)</f>
        <v>9.9999999999999881E-2</v>
      </c>
    </row>
    <row r="51" spans="9:13" x14ac:dyDescent="0.45">
      <c r="J51" cm="1">
        <f t="array" ref="J51">_xll.XLL.OPTION.PDF(I51, $C$7)</f>
        <v>0.39894228040143265</v>
      </c>
      <c r="K51" cm="1">
        <f t="array" ref="K51">_xll.XLL.OPTION.CDF(I51, $C$8)</f>
        <v>0.5</v>
      </c>
      <c r="L51" cm="1">
        <f t="array" ref="L51">_xll.XLL.OPTION.PUT(f, sigma*SQRT(t), k + I51, $C$7)</f>
        <v>1.9945036390476076</v>
      </c>
      <c r="M51" cm="1">
        <f t="array" ref="M51">_xll.XLL.BLACK.PUT.IMPLIED(f, L51, k + I51, t)</f>
        <v>9.9999999999999881E-2</v>
      </c>
    </row>
    <row r="52" spans="9:13" x14ac:dyDescent="0.45">
      <c r="J52" cm="1">
        <f t="array" ref="J52">_xll.XLL.OPTION.PDF(I52, $C$7)</f>
        <v>0.39894228040143265</v>
      </c>
      <c r="K52" cm="1">
        <f t="array" ref="K52">_xll.XLL.OPTION.CDF(I52, $C$8)</f>
        <v>0.5</v>
      </c>
      <c r="L52" cm="1">
        <f t="array" ref="L52">_xll.XLL.OPTION.PUT(f, sigma*SQRT(t), k + I52, $C$7)</f>
        <v>1.9945036390476076</v>
      </c>
      <c r="M52" cm="1">
        <f t="array" ref="M52">_xll.XLL.BLACK.PUT.IMPLIED(f, L52, k + I52, t)</f>
        <v>9.9999999999999881E-2</v>
      </c>
    </row>
    <row r="53" spans="9:13" x14ac:dyDescent="0.45">
      <c r="J53" cm="1">
        <f t="array" ref="J53">_xll.XLL.OPTION.PDF(I53, $C$7)</f>
        <v>0.39894228040143265</v>
      </c>
      <c r="K53" cm="1">
        <f t="array" ref="K53">_xll.XLL.OPTION.CDF(I53, $C$8)</f>
        <v>0.5</v>
      </c>
      <c r="L53" cm="1">
        <f t="array" ref="L53">_xll.XLL.OPTION.PUT(f, sigma*SQRT(t), k + I53, $C$7)</f>
        <v>1.9945036390476076</v>
      </c>
      <c r="M53" cm="1">
        <f t="array" ref="M53">_xll.XLL.BLACK.PUT.IMPLIED(f, L53, k + I53, t)</f>
        <v>9.9999999999999881E-2</v>
      </c>
    </row>
    <row r="54" spans="9:13" x14ac:dyDescent="0.45">
      <c r="J54" cm="1">
        <f t="array" ref="J54">_xll.XLL.OPTION.PDF(I54, $C$7)</f>
        <v>0.39894228040143265</v>
      </c>
      <c r="K54" cm="1">
        <f t="array" ref="K54">_xll.XLL.OPTION.CDF(I54, $C$8)</f>
        <v>0.5</v>
      </c>
      <c r="L54" cm="1">
        <f t="array" ref="L54">_xll.XLL.OPTION.PUT(f, sigma*SQRT(t), k + I54, $C$7)</f>
        <v>1.9945036390476076</v>
      </c>
      <c r="M54" cm="1">
        <f t="array" ref="M54">_xll.XLL.BLACK.PUT.IMPLIED(f, L54, k + I54, t)</f>
        <v>9.9999999999999881E-2</v>
      </c>
    </row>
    <row r="55" spans="9:13" x14ac:dyDescent="0.45">
      <c r="J55" cm="1">
        <f t="array" ref="J55">_xll.XLL.OPTION.PDF(I55, $C$7)</f>
        <v>0.39894228040143265</v>
      </c>
      <c r="K55" cm="1">
        <f t="array" ref="K55">_xll.XLL.OPTION.CDF(I55, $C$8)</f>
        <v>0.5</v>
      </c>
      <c r="L55" cm="1">
        <f t="array" ref="L55">_xll.XLL.OPTION.PUT(f, sigma*SQRT(t), k + I55, $C$7)</f>
        <v>1.9945036390476076</v>
      </c>
      <c r="M55" cm="1">
        <f t="array" ref="M55">_xll.XLL.BLACK.PUT.IMPLIED(f, L55, k + I55, t)</f>
        <v>9.9999999999999881E-2</v>
      </c>
    </row>
    <row r="56" spans="9:13" x14ac:dyDescent="0.45">
      <c r="J56" cm="1">
        <f t="array" ref="J56">_xll.XLL.OPTION.PDF(I56, $C$7)</f>
        <v>0.39894228040143265</v>
      </c>
      <c r="K56" cm="1">
        <f t="array" ref="K56">_xll.XLL.OPTION.CDF(I56, $C$8)</f>
        <v>0.5</v>
      </c>
      <c r="L56" cm="1">
        <f t="array" ref="L56">_xll.XLL.OPTION.PUT(f, sigma*SQRT(t), k + I56, $C$7)</f>
        <v>1.9945036390476076</v>
      </c>
      <c r="M56" cm="1">
        <f t="array" ref="M56">_xll.XLL.BLACK.PUT.IMPLIED(f, L56, k + I56, t)</f>
        <v>9.9999999999999881E-2</v>
      </c>
    </row>
    <row r="57" spans="9:13" x14ac:dyDescent="0.45">
      <c r="J57" cm="1">
        <f t="array" ref="J57">_xll.XLL.OPTION.PDF(I57, $C$7)</f>
        <v>0.39894228040143265</v>
      </c>
      <c r="K57" cm="1">
        <f t="array" ref="K57">_xll.XLL.OPTION.CDF(I57, $C$8)</f>
        <v>0.5</v>
      </c>
      <c r="L57" cm="1">
        <f t="array" ref="L57">_xll.XLL.OPTION.PUT(f, sigma*SQRT(t), k + I57, $C$7)</f>
        <v>1.9945036390476076</v>
      </c>
      <c r="M57" cm="1">
        <f t="array" ref="M57">_xll.XLL.BLACK.PUT.IMPLIED(f, L57, k + I57, t)</f>
        <v>9.9999999999999881E-2</v>
      </c>
    </row>
    <row r="58" spans="9:13" x14ac:dyDescent="0.45">
      <c r="J58" cm="1">
        <f t="array" ref="J58">_xll.XLL.OPTION.PDF(I58, $C$7)</f>
        <v>0.39894228040143265</v>
      </c>
      <c r="K58" cm="1">
        <f t="array" ref="K58">_xll.XLL.OPTION.CDF(I58, $C$8)</f>
        <v>0.5</v>
      </c>
      <c r="L58" cm="1">
        <f t="array" ref="L58">_xll.XLL.OPTION.PUT(f, sigma*SQRT(t), k + I58, $C$7)</f>
        <v>1.9945036390476076</v>
      </c>
      <c r="M58" cm="1">
        <f t="array" ref="M58">_xll.XLL.BLACK.PUT.IMPLIED(f, L58, k + I58, t)</f>
        <v>9.9999999999999881E-2</v>
      </c>
    </row>
    <row r="59" spans="9:13" x14ac:dyDescent="0.45">
      <c r="J59" cm="1">
        <f t="array" ref="J59">_xll.XLL.OPTION.PDF(I59, $C$7)</f>
        <v>0.39894228040143265</v>
      </c>
      <c r="K59" cm="1">
        <f t="array" ref="K59">_xll.XLL.OPTION.CDF(I59, $C$8)</f>
        <v>0.5</v>
      </c>
      <c r="L59" cm="1">
        <f t="array" ref="L59">_xll.XLL.OPTION.PUT(f, sigma*SQRT(t), k + I59, $C$7)</f>
        <v>1.9945036390476076</v>
      </c>
      <c r="M59" cm="1">
        <f t="array" ref="M59">_xll.XLL.BLACK.PUT.IMPLIED(f, L59, k + I59, t)</f>
        <v>9.9999999999999881E-2</v>
      </c>
    </row>
    <row r="60" spans="9:13" x14ac:dyDescent="0.45">
      <c r="J60" cm="1">
        <f t="array" ref="J60">_xll.XLL.OPTION.PDF(I60, $C$7)</f>
        <v>0.39894228040143265</v>
      </c>
      <c r="K60" cm="1">
        <f t="array" ref="K60">_xll.XLL.OPTION.CDF(I60, $C$8)</f>
        <v>0.5</v>
      </c>
      <c r="L60" cm="1">
        <f t="array" ref="L60">_xll.XLL.OPTION.PUT(f, sigma*SQRT(t), k + I60, $C$7)</f>
        <v>1.9945036390476076</v>
      </c>
      <c r="M60" cm="1">
        <f t="array" ref="M60">_xll.XLL.BLACK.PUT.IMPLIED(f, L60, k + I60, t)</f>
        <v>9.9999999999999881E-2</v>
      </c>
    </row>
    <row r="61" spans="9:13" x14ac:dyDescent="0.45">
      <c r="J61" cm="1">
        <f t="array" ref="J61">_xll.XLL.OPTION.PDF(I61, $C$7)</f>
        <v>0.39894228040143265</v>
      </c>
      <c r="K61" cm="1">
        <f t="array" ref="K61">_xll.XLL.OPTION.CDF(I61, $C$8)</f>
        <v>0.5</v>
      </c>
      <c r="L61" cm="1">
        <f t="array" ref="L61">_xll.XLL.OPTION.PUT(f, sigma*SQRT(t), k + I61, $C$7)</f>
        <v>1.9945036390476076</v>
      </c>
      <c r="M61" cm="1">
        <f t="array" ref="M61">_xll.XLL.BLACK.PUT.IMPLIED(f, L61, k + I61, t)</f>
        <v>9.9999999999999881E-2</v>
      </c>
    </row>
    <row r="62" spans="9:13" x14ac:dyDescent="0.45">
      <c r="J62" cm="1">
        <f t="array" ref="J62">_xll.XLL.OPTION.PDF(I62, $C$7)</f>
        <v>0.39894228040143265</v>
      </c>
      <c r="K62" cm="1">
        <f t="array" ref="K62">_xll.XLL.OPTION.CDF(I62, $C$8)</f>
        <v>0.5</v>
      </c>
      <c r="L62" cm="1">
        <f t="array" ref="L62">_xll.XLL.OPTION.PUT(f, sigma*SQRT(t), k + I62, $C$7)</f>
        <v>1.9945036390476076</v>
      </c>
      <c r="M62" cm="1">
        <f t="array" ref="M62">_xll.XLL.BLACK.PUT.IMPLIED(f, L62, k + I62, t)</f>
        <v>9.9999999999999881E-2</v>
      </c>
    </row>
    <row r="63" spans="9:13" x14ac:dyDescent="0.45">
      <c r="J63" cm="1">
        <f t="array" ref="J63">_xll.XLL.OPTION.PDF(I63, $C$7)</f>
        <v>0.39894228040143265</v>
      </c>
      <c r="K63" cm="1">
        <f t="array" ref="K63">_xll.XLL.OPTION.CDF(I63, $C$8)</f>
        <v>0.5</v>
      </c>
      <c r="L63" cm="1">
        <f t="array" ref="L63">_xll.XLL.OPTION.PUT(f, sigma*SQRT(t), k + I63, $C$7)</f>
        <v>1.9945036390476076</v>
      </c>
      <c r="M63" cm="1">
        <f t="array" ref="M63">_xll.XLL.BLACK.PUT.IMPLIED(f, L63, k + I63, t)</f>
        <v>9.9999999999999881E-2</v>
      </c>
    </row>
    <row r="64" spans="9:13" x14ac:dyDescent="0.45">
      <c r="J64" cm="1">
        <f t="array" ref="J64">_xll.XLL.OPTION.PDF(I64, $C$7)</f>
        <v>0.39894228040143265</v>
      </c>
      <c r="K64" cm="1">
        <f t="array" ref="K64">_xll.XLL.OPTION.CDF(I64, $C$8)</f>
        <v>0.5</v>
      </c>
      <c r="L64" cm="1">
        <f t="array" ref="L64">_xll.XLL.OPTION.PUT(f, sigma*SQRT(t), k + I64, $C$7)</f>
        <v>1.9945036390476076</v>
      </c>
      <c r="M64" cm="1">
        <f t="array" ref="M64">_xll.XLL.BLACK.PUT.IMPLIED(f, L64, k + I64, t)</f>
        <v>9.9999999999999881E-2</v>
      </c>
    </row>
    <row r="65" spans="10:13" x14ac:dyDescent="0.45">
      <c r="J65" cm="1">
        <f t="array" ref="J65">_xll.XLL.OPTION.PDF(I65, $C$7)</f>
        <v>0.39894228040143265</v>
      </c>
      <c r="K65" cm="1">
        <f t="array" ref="K65">_xll.XLL.OPTION.CDF(I65, $C$8)</f>
        <v>0.5</v>
      </c>
      <c r="L65" cm="1">
        <f t="array" ref="L65">_xll.XLL.OPTION.PUT(f, sigma*SQRT(t), k + I65, $C$7)</f>
        <v>1.9945036390476076</v>
      </c>
      <c r="M65" cm="1">
        <f t="array" ref="M65">_xll.XLL.BLACK.PUT.IMPLIED(f, L65, k + I65, t)</f>
        <v>9.9999999999999881E-2</v>
      </c>
    </row>
    <row r="66" spans="10:13" x14ac:dyDescent="0.45">
      <c r="J66" cm="1">
        <f t="array" ref="J66">_xll.XLL.OPTION.PDF(I66, $C$7)</f>
        <v>0.39894228040143265</v>
      </c>
      <c r="K66" cm="1">
        <f t="array" ref="K66">_xll.XLL.OPTION.CDF(I66, $C$8)</f>
        <v>0.5</v>
      </c>
      <c r="L66" cm="1">
        <f t="array" ref="L66">_xll.XLL.OPTION.PUT(f, sigma*SQRT(t), k + I66, $C$7)</f>
        <v>1.9945036390476076</v>
      </c>
      <c r="M66" cm="1">
        <f t="array" ref="M66">_xll.XLL.BLACK.PUT.IMPLIED(f, L66, k + I66, t)</f>
        <v>9.9999999999999881E-2</v>
      </c>
    </row>
    <row r="67" spans="10:13" x14ac:dyDescent="0.45">
      <c r="J67" cm="1">
        <f t="array" ref="J67">_xll.XLL.OPTION.PDF(I67, $C$7)</f>
        <v>0.39894228040143265</v>
      </c>
      <c r="K67" cm="1">
        <f t="array" ref="K67">_xll.XLL.OPTION.CDF(I67, $C$8)</f>
        <v>0.5</v>
      </c>
      <c r="L67" cm="1">
        <f t="array" ref="L67">_xll.XLL.OPTION.PUT(f, sigma*SQRT(t), k + I67, $C$7)</f>
        <v>1.9945036390476076</v>
      </c>
      <c r="M67" cm="1">
        <f t="array" ref="M67">_xll.XLL.BLACK.PUT.IMPLIED(f, L67, k + I67, t)</f>
        <v>9.9999999999999881E-2</v>
      </c>
    </row>
    <row r="68" spans="10:13" x14ac:dyDescent="0.45">
      <c r="J68" cm="1">
        <f t="array" ref="J68">_xll.XLL.OPTION.PDF(I68, $C$7)</f>
        <v>0.39894228040143265</v>
      </c>
      <c r="K68" cm="1">
        <f t="array" ref="K68">_xll.XLL.OPTION.CDF(I68, $C$8)</f>
        <v>0.5</v>
      </c>
      <c r="L68" cm="1">
        <f t="array" ref="L68">_xll.XLL.OPTION.PUT(f, sigma*SQRT(t), k + I68, $C$7)</f>
        <v>1.9945036390476076</v>
      </c>
      <c r="M68" cm="1">
        <f t="array" ref="M68">_xll.XLL.BLACK.PUT.IMPLIED(f, L68, k + I68, t)</f>
        <v>9.9999999999999881E-2</v>
      </c>
    </row>
    <row r="69" spans="10:13" x14ac:dyDescent="0.45">
      <c r="J69" cm="1">
        <f t="array" ref="J69">_xll.XLL.OPTION.PDF(I69, $C$7)</f>
        <v>0.39894228040143265</v>
      </c>
      <c r="K69" cm="1">
        <f t="array" ref="K69">_xll.XLL.OPTION.CDF(I69, $C$8)</f>
        <v>0.5</v>
      </c>
      <c r="L69" cm="1">
        <f t="array" ref="L69">_xll.XLL.OPTION.PUT(f, sigma*SQRT(t), k + I69, $C$7)</f>
        <v>1.9945036390476076</v>
      </c>
      <c r="M69" cm="1">
        <f t="array" ref="M69">_xll.XLL.BLACK.PUT.IMPLIED(f, L69, k + I69, t)</f>
        <v>9.9999999999999881E-2</v>
      </c>
    </row>
    <row r="70" spans="10:13" x14ac:dyDescent="0.45">
      <c r="J70" cm="1">
        <f t="array" ref="J70">_xll.XLL.OPTION.PDF(I70, $C$7)</f>
        <v>0.39894228040143265</v>
      </c>
      <c r="K70" cm="1">
        <f t="array" ref="K70">_xll.XLL.OPTION.CDF(I70, $C$8)</f>
        <v>0.5</v>
      </c>
      <c r="L70" cm="1">
        <f t="array" ref="L70">_xll.XLL.OPTION.PUT(f, sigma*SQRT(t), k + I70, $C$7)</f>
        <v>1.9945036390476076</v>
      </c>
      <c r="M70" cm="1">
        <f t="array" ref="M70">_xll.XLL.BLACK.PUT.IMPLIED(f, L70, k + I70, t)</f>
        <v>9.9999999999999881E-2</v>
      </c>
    </row>
    <row r="71" spans="10:13" x14ac:dyDescent="0.45">
      <c r="J71" cm="1">
        <f t="array" ref="J71">_xll.XLL.OPTION.PDF(I71, $C$7)</f>
        <v>0.39894228040143265</v>
      </c>
      <c r="K71" cm="1">
        <f t="array" ref="K71">_xll.XLL.OPTION.CDF(I71, $C$8)</f>
        <v>0.5</v>
      </c>
      <c r="L71" cm="1">
        <f t="array" ref="L71">_xll.XLL.OPTION.PUT(f, sigma*SQRT(t), k + I71, $C$7)</f>
        <v>1.9945036390476076</v>
      </c>
      <c r="M71" cm="1">
        <f t="array" ref="M71">_xll.XLL.BLACK.PUT.IMPLIED(f, L71, k + I71, t)</f>
        <v>9.9999999999999881E-2</v>
      </c>
    </row>
    <row r="72" spans="10:13" x14ac:dyDescent="0.45">
      <c r="J72" cm="1">
        <f t="array" ref="J72">_xll.XLL.OPTION.PDF(I72, $C$7)</f>
        <v>0.39894228040143265</v>
      </c>
      <c r="K72" cm="1">
        <f t="array" ref="K72">_xll.XLL.OPTION.CDF(I72, $C$8)</f>
        <v>0.5</v>
      </c>
      <c r="L72" cm="1">
        <f t="array" ref="L72">_xll.XLL.OPTION.PUT(f, sigma*SQRT(t), k + I72, $C$7)</f>
        <v>1.9945036390476076</v>
      </c>
      <c r="M72" cm="1">
        <f t="array" ref="M72">_xll.XLL.BLACK.PUT.IMPLIED(f, L72, k + I72, t)</f>
        <v>9.9999999999999881E-2</v>
      </c>
    </row>
    <row r="73" spans="10:13" x14ac:dyDescent="0.45">
      <c r="J73" cm="1">
        <f t="array" ref="J73">_xll.XLL.OPTION.PDF(I73, $C$7)</f>
        <v>0.39894228040143265</v>
      </c>
      <c r="K73" cm="1">
        <f t="array" ref="K73">_xll.XLL.OPTION.CDF(I73, $C$8)</f>
        <v>0.5</v>
      </c>
      <c r="L73" cm="1">
        <f t="array" ref="L73">_xll.XLL.OPTION.PUT(f, sigma*SQRT(t), k + I73, $C$7)</f>
        <v>1.9945036390476076</v>
      </c>
      <c r="M73" cm="1">
        <f t="array" ref="M73">_xll.XLL.BLACK.PUT.IMPLIED(f, L73, k + I73, t)</f>
        <v>9.9999999999999881E-2</v>
      </c>
    </row>
    <row r="74" spans="10:13" x14ac:dyDescent="0.45">
      <c r="J74" cm="1">
        <f t="array" ref="J74">_xll.XLL.OPTION.PDF(I74, $C$7)</f>
        <v>0.39894228040143265</v>
      </c>
      <c r="K74" cm="1">
        <f t="array" ref="K74">_xll.XLL.OPTION.CDF(I74, $C$8)</f>
        <v>0.5</v>
      </c>
      <c r="L74" cm="1">
        <f t="array" ref="L74">_xll.XLL.OPTION.PUT(f, sigma*SQRT(t), k + I74, $C$7)</f>
        <v>1.9945036390476076</v>
      </c>
      <c r="M74" cm="1">
        <f t="array" ref="M74">_xll.XLL.BLACK.PUT.IMPLIED(f, L74, k + I74, t)</f>
        <v>9.9999999999999881E-2</v>
      </c>
    </row>
    <row r="75" spans="10:13" x14ac:dyDescent="0.45">
      <c r="J75" cm="1">
        <f t="array" ref="J75">_xll.XLL.OPTION.PDF(I75, $C$7)</f>
        <v>0.39894228040143265</v>
      </c>
      <c r="K75" cm="1">
        <f t="array" ref="K75">_xll.XLL.OPTION.CDF(I75, $C$8)</f>
        <v>0.5</v>
      </c>
      <c r="L75" cm="1">
        <f t="array" ref="L75">_xll.XLL.OPTION.PUT(f, sigma*SQRT(t), k + I75, $C$7)</f>
        <v>1.9945036390476076</v>
      </c>
      <c r="M75" cm="1">
        <f t="array" ref="M75">_xll.XLL.BLACK.PUT.IMPLIED(f, L75, k + I75, t)</f>
        <v>9.9999999999999881E-2</v>
      </c>
    </row>
    <row r="76" spans="10:13" x14ac:dyDescent="0.45">
      <c r="J76" cm="1">
        <f t="array" ref="J76">_xll.XLL.OPTION.PDF(I76, $C$7)</f>
        <v>0.39894228040143265</v>
      </c>
      <c r="K76" cm="1">
        <f t="array" ref="K76">_xll.XLL.OPTION.CDF(I76, $C$8)</f>
        <v>0.5</v>
      </c>
      <c r="L76" cm="1">
        <f t="array" ref="L76">_xll.XLL.OPTION.PUT(f, sigma*SQRT(t), k + I76, $C$7)</f>
        <v>1.9945036390476076</v>
      </c>
      <c r="M76" cm="1">
        <f t="array" ref="M76">_xll.XLL.BLACK.PUT.IMPLIED(f, L76, k + I76, t)</f>
        <v>9.9999999999999881E-2</v>
      </c>
    </row>
    <row r="77" spans="10:13" x14ac:dyDescent="0.45">
      <c r="J77" cm="1">
        <f t="array" ref="J77">_xll.XLL.OPTION.PDF(I77, $C$7)</f>
        <v>0.39894228040143265</v>
      </c>
      <c r="K77" cm="1">
        <f t="array" ref="K77">_xll.XLL.OPTION.CDF(I77, $C$8)</f>
        <v>0.5</v>
      </c>
      <c r="L77" cm="1">
        <f t="array" ref="L77">_xll.XLL.OPTION.PUT(f, sigma*SQRT(t), k + I77, $C$7)</f>
        <v>1.9945036390476076</v>
      </c>
      <c r="M77" cm="1">
        <f t="array" ref="M77">_xll.XLL.BLACK.PUT.IMPLIED(f, L77, k + I77, t)</f>
        <v>9.9999999999999881E-2</v>
      </c>
    </row>
    <row r="78" spans="10:13" x14ac:dyDescent="0.45">
      <c r="J78" cm="1">
        <f t="array" ref="J78">_xll.XLL.OPTION.PDF(I78, $C$7)</f>
        <v>0.39894228040143265</v>
      </c>
      <c r="K78" cm="1">
        <f t="array" ref="K78">_xll.XLL.OPTION.CDF(I78, $C$8)</f>
        <v>0.5</v>
      </c>
      <c r="L78" cm="1">
        <f t="array" ref="L78">_xll.XLL.OPTION.PUT(f, sigma*SQRT(t), k + I78, $C$7)</f>
        <v>1.9945036390476076</v>
      </c>
      <c r="M78" cm="1">
        <f t="array" ref="M78">_xll.XLL.BLACK.PUT.IMPLIED(f, L78, k + I78, t)</f>
        <v>9.9999999999999881E-2</v>
      </c>
    </row>
    <row r="79" spans="10:13" x14ac:dyDescent="0.45">
      <c r="J79" cm="1">
        <f t="array" ref="J79">_xll.XLL.OPTION.PDF(I79, $C$7)</f>
        <v>0.39894228040143265</v>
      </c>
      <c r="K79" cm="1">
        <f t="array" ref="K79">_xll.XLL.OPTION.CDF(I79, $C$8)</f>
        <v>0.5</v>
      </c>
      <c r="L79" cm="1">
        <f t="array" ref="L79">_xll.XLL.OPTION.PUT(f, sigma*SQRT(t), k + I79, $C$7)</f>
        <v>1.9945036390476076</v>
      </c>
      <c r="M79" cm="1">
        <f t="array" ref="M79">_xll.XLL.BLACK.PUT.IMPLIED(f, L79, k + I79, t)</f>
        <v>9.9999999999999881E-2</v>
      </c>
    </row>
    <row r="80" spans="10:13" x14ac:dyDescent="0.45">
      <c r="J80" cm="1">
        <f t="array" ref="J80">_xll.XLL.OPTION.PDF(I80, $C$7)</f>
        <v>0.39894228040143265</v>
      </c>
      <c r="K80" cm="1">
        <f t="array" ref="K80">_xll.XLL.OPTION.CDF(I80, $C$8)</f>
        <v>0.5</v>
      </c>
      <c r="L80" cm="1">
        <f t="array" ref="L80">_xll.XLL.OPTION.PUT(f, sigma*SQRT(t), k + I80, $C$7)</f>
        <v>1.9945036390476076</v>
      </c>
      <c r="M80" cm="1">
        <f t="array" ref="M80">_xll.XLL.BLACK.PUT.IMPLIED(f, L80, k + I80, t)</f>
        <v>9.9999999999999881E-2</v>
      </c>
    </row>
    <row r="81" spans="10:13" x14ac:dyDescent="0.45">
      <c r="J81" cm="1">
        <f t="array" ref="J81">_xll.XLL.OPTION.PDF(I81, $C$7)</f>
        <v>0.39894228040143265</v>
      </c>
      <c r="K81" cm="1">
        <f t="array" ref="K81">_xll.XLL.OPTION.CDF(I81, $C$8)</f>
        <v>0.5</v>
      </c>
      <c r="L81" cm="1">
        <f t="array" ref="L81">_xll.XLL.OPTION.PUT(f, sigma*SQRT(t), k + I81, $C$7)</f>
        <v>1.9945036390476076</v>
      </c>
      <c r="M81" cm="1">
        <f t="array" ref="M81">_xll.XLL.BLACK.PUT.IMPLIED(f, L81, k + I81, t)</f>
        <v>9.9999999999999881E-2</v>
      </c>
    </row>
    <row r="82" spans="10:13" x14ac:dyDescent="0.45">
      <c r="J82" cm="1">
        <f t="array" ref="J82">_xll.XLL.OPTION.PDF(I82, $C$7)</f>
        <v>0.39894228040143265</v>
      </c>
      <c r="K82" cm="1">
        <f t="array" ref="K82">_xll.XLL.OPTION.CDF(I82, $C$8)</f>
        <v>0.5</v>
      </c>
      <c r="L82" cm="1">
        <f t="array" ref="L82">_xll.XLL.OPTION.PUT(f, sigma*SQRT(t), k + I82, $C$7)</f>
        <v>1.9945036390476076</v>
      </c>
      <c r="M82" cm="1">
        <f t="array" ref="M82">_xll.XLL.BLACK.PUT.IMPLIED(f, L82, k + I82, t)</f>
        <v>9.9999999999999881E-2</v>
      </c>
    </row>
    <row r="83" spans="10:13" x14ac:dyDescent="0.45">
      <c r="J83" cm="1">
        <f t="array" ref="J83">_xll.XLL.OPTION.PDF(I83, $C$7)</f>
        <v>0.39894228040143265</v>
      </c>
      <c r="K83" cm="1">
        <f t="array" ref="K83">_xll.XLL.OPTION.CDF(I83, $C$8)</f>
        <v>0.5</v>
      </c>
      <c r="L83" cm="1">
        <f t="array" ref="L83">_xll.XLL.OPTION.PUT(f, sigma*SQRT(t), k + I83, $C$7)</f>
        <v>1.9945036390476076</v>
      </c>
      <c r="M83" cm="1">
        <f t="array" ref="M83">_xll.XLL.BLACK.PUT.IMPLIED(f, L83, k + I83, t)</f>
        <v>9.9999999999999881E-2</v>
      </c>
    </row>
    <row r="84" spans="10:13" x14ac:dyDescent="0.45">
      <c r="J84" cm="1">
        <f t="array" ref="J84">_xll.XLL.OPTION.PDF(I84, $C$7)</f>
        <v>0.39894228040143265</v>
      </c>
      <c r="K84" cm="1">
        <f t="array" ref="K84">_xll.XLL.OPTION.CDF(I84, $C$8)</f>
        <v>0.5</v>
      </c>
      <c r="L84" cm="1">
        <f t="array" ref="L84">_xll.XLL.OPTION.PUT(f, sigma*SQRT(t), k + I84, $C$7)</f>
        <v>1.9945036390476076</v>
      </c>
      <c r="M84" cm="1">
        <f t="array" ref="M84">_xll.XLL.BLACK.PUT.IMPLIED(f, L84, k + I84, t)</f>
        <v>9.9999999999999881E-2</v>
      </c>
    </row>
    <row r="85" spans="10:13" x14ac:dyDescent="0.45">
      <c r="J85" cm="1">
        <f t="array" ref="J85">_xll.XLL.OPTION.PDF(I85, $C$7)</f>
        <v>0.39894228040143265</v>
      </c>
      <c r="K85" cm="1">
        <f t="array" ref="K85">_xll.XLL.OPTION.CDF(I85, $C$8)</f>
        <v>0.5</v>
      </c>
      <c r="L85" cm="1">
        <f t="array" ref="L85">_xll.XLL.OPTION.PUT(f, sigma*SQRT(t), k + I85, $C$7)</f>
        <v>1.9945036390476076</v>
      </c>
      <c r="M85" cm="1">
        <f t="array" ref="M85">_xll.XLL.BLACK.PUT.IMPLIED(f, L85, k + I85, t)</f>
        <v>9.9999999999999881E-2</v>
      </c>
    </row>
    <row r="86" spans="10:13" x14ac:dyDescent="0.45">
      <c r="J86" cm="1">
        <f t="array" ref="J86">_xll.XLL.OPTION.PDF(I86, $C$7)</f>
        <v>0.39894228040143265</v>
      </c>
      <c r="K86" cm="1">
        <f t="array" ref="K86">_xll.XLL.OPTION.CDF(I86, $C$8)</f>
        <v>0.5</v>
      </c>
      <c r="L86" cm="1">
        <f t="array" ref="L86">_xll.XLL.OPTION.PUT(f, sigma*SQRT(t), k + I86, $C$7)</f>
        <v>1.9945036390476076</v>
      </c>
      <c r="M86" cm="1">
        <f t="array" ref="M86">_xll.XLL.BLACK.PUT.IMPLIED(f, L86, k + I86, t)</f>
        <v>9.9999999999999881E-2</v>
      </c>
    </row>
    <row r="87" spans="10:13" x14ac:dyDescent="0.45">
      <c r="J87" cm="1">
        <f t="array" ref="J87">_xll.XLL.OPTION.PDF(I87, $C$7)</f>
        <v>0.39894228040143265</v>
      </c>
      <c r="K87" cm="1">
        <f t="array" ref="K87">_xll.XLL.OPTION.CDF(I87, $C$8)</f>
        <v>0.5</v>
      </c>
      <c r="L87" cm="1">
        <f t="array" ref="L87">_xll.XLL.OPTION.PUT(f, sigma*SQRT(t), k + I87, $C$7)</f>
        <v>1.9945036390476076</v>
      </c>
      <c r="M87" cm="1">
        <f t="array" ref="M87">_xll.XLL.BLACK.PUT.IMPLIED(f, L87, k + I87, t)</f>
        <v>9.9999999999999881E-2</v>
      </c>
    </row>
    <row r="88" spans="10:13" x14ac:dyDescent="0.45">
      <c r="J88" cm="1">
        <f t="array" ref="J88">_xll.XLL.OPTION.PDF(I88, $C$7)</f>
        <v>0.39894228040143265</v>
      </c>
      <c r="K88" cm="1">
        <f t="array" ref="K88">_xll.XLL.OPTION.CDF(I88, $C$8)</f>
        <v>0.5</v>
      </c>
      <c r="L88" cm="1">
        <f t="array" ref="L88">_xll.XLL.OPTION.PUT(f, sigma*SQRT(t), k + I88, $C$7)</f>
        <v>1.9945036390476076</v>
      </c>
      <c r="M88" cm="1">
        <f t="array" ref="M88">_xll.XLL.BLACK.PUT.IMPLIED(f, L88, k + I88, t)</f>
        <v>9.9999999999999881E-2</v>
      </c>
    </row>
    <row r="89" spans="10:13" x14ac:dyDescent="0.45">
      <c r="J89" cm="1">
        <f t="array" ref="J89">_xll.XLL.OPTION.PDF(I89, $C$7)</f>
        <v>0.39894228040143265</v>
      </c>
      <c r="K89" cm="1">
        <f t="array" ref="K89">_xll.XLL.OPTION.CDF(I89, $C$8)</f>
        <v>0.5</v>
      </c>
      <c r="L89" cm="1">
        <f t="array" ref="L89">_xll.XLL.OPTION.PUT(f, sigma*SQRT(t), k + I89, $C$7)</f>
        <v>1.9945036390476076</v>
      </c>
      <c r="M89" cm="1">
        <f t="array" ref="M89">_xll.XLL.BLACK.PUT.IMPLIED(f, L89, k + I89, t)</f>
        <v>9.9999999999999881E-2</v>
      </c>
    </row>
    <row r="90" spans="10:13" x14ac:dyDescent="0.45">
      <c r="J90" cm="1">
        <f t="array" ref="J90">_xll.XLL.OPTION.PDF(I90, $C$7)</f>
        <v>0.39894228040143265</v>
      </c>
      <c r="K90" cm="1">
        <f t="array" ref="K90">_xll.XLL.OPTION.CDF(I90, $C$8)</f>
        <v>0.5</v>
      </c>
      <c r="L90" cm="1">
        <f t="array" ref="L90">_xll.XLL.OPTION.PUT(f, sigma*SQRT(t), k + I90, $C$7)</f>
        <v>1.9945036390476076</v>
      </c>
      <c r="M90" cm="1">
        <f t="array" ref="M90">_xll.XLL.BLACK.PUT.IMPLIED(f, L90, k + I90, t)</f>
        <v>9.9999999999999881E-2</v>
      </c>
    </row>
    <row r="91" spans="10:13" x14ac:dyDescent="0.45">
      <c r="J91" cm="1">
        <f t="array" ref="J91">_xll.XLL.OPTION.PDF(I91, $C$7)</f>
        <v>0.39894228040143265</v>
      </c>
      <c r="K91" cm="1">
        <f t="array" ref="K91">_xll.XLL.OPTION.CDF(I91, $C$8)</f>
        <v>0.5</v>
      </c>
      <c r="L91" cm="1">
        <f t="array" ref="L91">_xll.XLL.OPTION.PUT(f, sigma*SQRT(t), k + I91, $C$7)</f>
        <v>1.9945036390476076</v>
      </c>
      <c r="M91" cm="1">
        <f t="array" ref="M91">_xll.XLL.BLACK.PUT.IMPLIED(f, L91, k + I91, t)</f>
        <v>9.9999999999999881E-2</v>
      </c>
    </row>
    <row r="92" spans="10:13" x14ac:dyDescent="0.45">
      <c r="J92" cm="1">
        <f t="array" ref="J92">_xll.XLL.OPTION.PDF(I92, $C$7)</f>
        <v>0.39894228040143265</v>
      </c>
      <c r="K92" cm="1">
        <f t="array" ref="K92">_xll.XLL.OPTION.CDF(I92, $C$8)</f>
        <v>0.5</v>
      </c>
      <c r="L92" cm="1">
        <f t="array" ref="L92">_xll.XLL.OPTION.PUT(f, sigma*SQRT(t), k + I92, $C$7)</f>
        <v>1.9945036390476076</v>
      </c>
      <c r="M92" cm="1">
        <f t="array" ref="M92">_xll.XLL.BLACK.PUT.IMPLIED(f, L92, k + I92, t)</f>
        <v>9.9999999999999881E-2</v>
      </c>
    </row>
    <row r="93" spans="10:13" x14ac:dyDescent="0.45">
      <c r="J93" cm="1">
        <f t="array" ref="J93">_xll.XLL.OPTION.PDF(I93, $C$7)</f>
        <v>0.39894228040143265</v>
      </c>
      <c r="K93" cm="1">
        <f t="array" ref="K93">_xll.XLL.OPTION.CDF(I93, $C$8)</f>
        <v>0.5</v>
      </c>
      <c r="L93" cm="1">
        <f t="array" ref="L93">_xll.XLL.OPTION.PUT(f, sigma*SQRT(t), k + I93, $C$7)</f>
        <v>1.9945036390476076</v>
      </c>
      <c r="M93" cm="1">
        <f t="array" ref="M93">_xll.XLL.BLACK.PUT.IMPLIED(f, L93, k + I93, t)</f>
        <v>9.9999999999999881E-2</v>
      </c>
    </row>
    <row r="94" spans="10:13" x14ac:dyDescent="0.45">
      <c r="J94" cm="1">
        <f t="array" ref="J94">_xll.XLL.OPTION.PDF(I94, $C$7)</f>
        <v>0.39894228040143265</v>
      </c>
      <c r="K94" cm="1">
        <f t="array" ref="K94">_xll.XLL.OPTION.CDF(I94, $C$8)</f>
        <v>0.5</v>
      </c>
      <c r="L94" cm="1">
        <f t="array" ref="L94">_xll.XLL.OPTION.PUT(f, sigma*SQRT(t), k + I94, $C$7)</f>
        <v>1.9945036390476076</v>
      </c>
      <c r="M94" cm="1">
        <f t="array" ref="M94">_xll.XLL.BLACK.PUT.IMPLIED(f, L94, k + I94, t)</f>
        <v>9.9999999999999881E-2</v>
      </c>
    </row>
    <row r="95" spans="10:13" x14ac:dyDescent="0.45">
      <c r="J95" cm="1">
        <f t="array" ref="J95">_xll.XLL.OPTION.PDF(I95, $C$7)</f>
        <v>0.39894228040143265</v>
      </c>
      <c r="K95" cm="1">
        <f t="array" ref="K95">_xll.XLL.OPTION.CDF(I95, $C$8)</f>
        <v>0.5</v>
      </c>
      <c r="L95" cm="1">
        <f t="array" ref="L95">_xll.XLL.OPTION.PUT(f, sigma*SQRT(t), k + I95, $C$7)</f>
        <v>1.9945036390476076</v>
      </c>
      <c r="M95" cm="1">
        <f t="array" ref="M95">_xll.XLL.BLACK.PUT.IMPLIED(f, L95, k + I95, t)</f>
        <v>9.9999999999999881E-2</v>
      </c>
    </row>
    <row r="96" spans="10:13" x14ac:dyDescent="0.45">
      <c r="J96" cm="1">
        <f t="array" ref="J96">_xll.XLL.OPTION.PDF(I96, $C$7)</f>
        <v>0.39894228040143265</v>
      </c>
      <c r="K96" cm="1">
        <f t="array" ref="K96">_xll.XLL.OPTION.CDF(I96, $C$8)</f>
        <v>0.5</v>
      </c>
      <c r="L96" cm="1">
        <f t="array" ref="L96">_xll.XLL.OPTION.PUT(f, sigma*SQRT(t), k + I96, $C$7)</f>
        <v>1.9945036390476076</v>
      </c>
      <c r="M96" cm="1">
        <f t="array" ref="M96">_xll.XLL.BLACK.PUT.IMPLIED(f, L96, k + I96, t)</f>
        <v>9.9999999999999881E-2</v>
      </c>
    </row>
    <row r="97" spans="10:13" x14ac:dyDescent="0.45">
      <c r="J97" cm="1">
        <f t="array" ref="J97">_xll.XLL.OPTION.PDF(I97, $C$7)</f>
        <v>0.39894228040143265</v>
      </c>
      <c r="K97" cm="1">
        <f t="array" ref="K97">_xll.XLL.OPTION.CDF(I97, $C$8)</f>
        <v>0.5</v>
      </c>
      <c r="L97" cm="1">
        <f t="array" ref="L97">_xll.XLL.OPTION.PUT(f, sigma*SQRT(t), k + I97, $C$7)</f>
        <v>1.9945036390476076</v>
      </c>
      <c r="M97" cm="1">
        <f t="array" ref="M97">_xll.XLL.BLACK.PUT.IMPLIED(f, L97, k + I97, t)</f>
        <v>9.9999999999999881E-2</v>
      </c>
    </row>
    <row r="98" spans="10:13" x14ac:dyDescent="0.45">
      <c r="J98" cm="1">
        <f t="array" ref="J98">_xll.XLL.OPTION.PDF(I98, $C$7)</f>
        <v>0.39894228040143265</v>
      </c>
      <c r="K98" cm="1">
        <f t="array" ref="K98">_xll.XLL.OPTION.CDF(I98, $C$8)</f>
        <v>0.5</v>
      </c>
      <c r="L98" cm="1">
        <f t="array" ref="L98">_xll.XLL.OPTION.PUT(f, sigma*SQRT(t), k + I98, $C$7)</f>
        <v>1.9945036390476076</v>
      </c>
      <c r="M98" cm="1">
        <f t="array" ref="M98">_xll.XLL.BLACK.PUT.IMPLIED(f, L98, k + I98, t)</f>
        <v>9.9999999999999881E-2</v>
      </c>
    </row>
    <row r="99" spans="10:13" x14ac:dyDescent="0.45">
      <c r="J99" cm="1">
        <f t="array" ref="J99">_xll.XLL.OPTION.PDF(I99, $C$7)</f>
        <v>0.39894228040143265</v>
      </c>
      <c r="K99" cm="1">
        <f t="array" ref="K99">_xll.XLL.OPTION.CDF(I99, $C$8)</f>
        <v>0.5</v>
      </c>
      <c r="L99" cm="1">
        <f t="array" ref="L99">_xll.XLL.OPTION.PUT(f, sigma*SQRT(t), k + I99, $C$7)</f>
        <v>1.9945036390476076</v>
      </c>
      <c r="M99" cm="1">
        <f t="array" ref="M99">_xll.XLL.BLACK.PUT.IMPLIED(f, L99, k + I99, t)</f>
        <v>9.9999999999999881E-2</v>
      </c>
    </row>
    <row r="100" spans="10:13" x14ac:dyDescent="0.45">
      <c r="J100" cm="1">
        <f t="array" ref="J100">_xll.XLL.OPTION.PDF(I100, $C$7)</f>
        <v>0.39894228040143265</v>
      </c>
      <c r="K100" cm="1">
        <f t="array" ref="K100">_xll.XLL.OPTION.CDF(I100, $C$8)</f>
        <v>0.5</v>
      </c>
      <c r="L100" cm="1">
        <f t="array" ref="L100">_xll.XLL.OPTION.PUT(f, sigma*SQRT(t), k + I100, $C$7)</f>
        <v>1.9945036390476076</v>
      </c>
      <c r="M100" cm="1">
        <f t="array" ref="M100">_xll.XLL.BLACK.PUT.IMPLIED(f, L100, k + I100, t)</f>
        <v>9.9999999999999881E-2</v>
      </c>
    </row>
    <row r="101" spans="10:13" x14ac:dyDescent="0.45">
      <c r="J101" cm="1">
        <f t="array" ref="J101">_xll.XLL.OPTION.PDF(I101, $C$7)</f>
        <v>0.39894228040143265</v>
      </c>
      <c r="K101" cm="1">
        <f t="array" ref="K101">_xll.XLL.OPTION.CDF(I101, $C$8)</f>
        <v>0.5</v>
      </c>
      <c r="L101" cm="1">
        <f t="array" ref="L101">_xll.XLL.OPTION.PUT(f, sigma*SQRT(t), k + I101, $C$7)</f>
        <v>1.9945036390476076</v>
      </c>
      <c r="M101" cm="1">
        <f t="array" ref="M101">_xll.XLL.BLACK.PUT.IMPLIED(f, L101, k + I101, t)</f>
        <v>9.9999999999999881E-2</v>
      </c>
    </row>
    <row r="102" spans="10:13" x14ac:dyDescent="0.45">
      <c r="J102" cm="1">
        <f t="array" ref="J102">_xll.XLL.OPTION.PDF(I102, $C$7)</f>
        <v>0.39894228040143265</v>
      </c>
      <c r="K102" cm="1">
        <f t="array" ref="K102">_xll.XLL.OPTION.CDF(I102, $C$8)</f>
        <v>0.5</v>
      </c>
      <c r="L102" cm="1">
        <f t="array" ref="L102">_xll.XLL.OPTION.PUT(f, sigma*SQRT(t), k + I102, $C$7)</f>
        <v>1.9945036390476076</v>
      </c>
      <c r="M102" cm="1">
        <f t="array" ref="M102">_xll.XLL.BLACK.PUT.IMPLIED(f, L102, k + I102, t)</f>
        <v>9.9999999999999881E-2</v>
      </c>
    </row>
    <row r="103" spans="10:13" x14ac:dyDescent="0.45">
      <c r="J103" cm="1">
        <f t="array" ref="J103">_xll.XLL.OPTION.PDF(I103, $C$7)</f>
        <v>0.39894228040143265</v>
      </c>
      <c r="K103" cm="1">
        <f t="array" ref="K103">_xll.XLL.OPTION.CDF(I103, $C$8)</f>
        <v>0.5</v>
      </c>
      <c r="L103" cm="1">
        <f t="array" ref="L103">_xll.XLL.OPTION.PUT(f, sigma*SQRT(t), k + I103, $C$7)</f>
        <v>1.9945036390476076</v>
      </c>
      <c r="M103" cm="1">
        <f t="array" ref="M103">_xll.XLL.BLACK.PUT.IMPLIED(f, L103, k + I103, t)</f>
        <v>9.9999999999999881E-2</v>
      </c>
    </row>
    <row r="104" spans="10:13" x14ac:dyDescent="0.45">
      <c r="J104" cm="1">
        <f t="array" ref="J104">_xll.XLL.OPTION.PDF(I104, $C$7)</f>
        <v>0.39894228040143265</v>
      </c>
      <c r="K104" cm="1">
        <f t="array" ref="K104">_xll.XLL.OPTION.CDF(I104, $C$8)</f>
        <v>0.5</v>
      </c>
      <c r="L104" cm="1">
        <f t="array" ref="L104">_xll.XLL.OPTION.PUT(f, sigma*SQRT(t), k + I104, $C$7)</f>
        <v>1.9945036390476076</v>
      </c>
      <c r="M104" cm="1">
        <f t="array" ref="M104">_xll.XLL.BLACK.PUT.IMPLIED(f, L104, k + I104, t)</f>
        <v>9.9999999999999881E-2</v>
      </c>
    </row>
    <row r="105" spans="10:13" x14ac:dyDescent="0.45">
      <c r="J105" cm="1">
        <f t="array" ref="J105">_xll.XLL.OPTION.PDF(I105, $C$7)</f>
        <v>0.39894228040143265</v>
      </c>
      <c r="K105" cm="1">
        <f t="array" ref="K105">_xll.XLL.OPTION.CDF(I105, $C$8)</f>
        <v>0.5</v>
      </c>
      <c r="L105" cm="1">
        <f t="array" ref="L105">_xll.XLL.OPTION.PUT(f, sigma*SQRT(t), k + I105, $C$7)</f>
        <v>1.9945036390476076</v>
      </c>
      <c r="M105" cm="1">
        <f t="array" ref="M105">_xll.XLL.BLACK.PUT.IMPLIED(f, L105, k + I105, t)</f>
        <v>9.9999999999999881E-2</v>
      </c>
    </row>
    <row r="106" spans="10:13" x14ac:dyDescent="0.45">
      <c r="J106" cm="1">
        <f t="array" ref="J106">_xll.XLL.OPTION.PDF(I106, $C$7)</f>
        <v>0.39894228040143265</v>
      </c>
      <c r="K106" cm="1">
        <f t="array" ref="K106">_xll.XLL.OPTION.CDF(I106, $C$8)</f>
        <v>0.5</v>
      </c>
      <c r="L106" cm="1">
        <f t="array" ref="L106">_xll.XLL.OPTION.PUT(f, sigma*SQRT(t), k + I106, $C$7)</f>
        <v>1.9945036390476076</v>
      </c>
      <c r="M106" cm="1">
        <f t="array" ref="M106">_xll.XLL.BLACK.PUT.IMPLIED(f, L106, k + I106, t)</f>
        <v>9.9999999999999881E-2</v>
      </c>
    </row>
    <row r="107" spans="10:13" x14ac:dyDescent="0.45">
      <c r="J107" cm="1">
        <f t="array" ref="J107">_xll.XLL.OPTION.PDF(I107, $C$7)</f>
        <v>0.39894228040143265</v>
      </c>
      <c r="K107" cm="1">
        <f t="array" ref="K107">_xll.XLL.OPTION.CDF(I107, $C$8)</f>
        <v>0.5</v>
      </c>
      <c r="L107" cm="1">
        <f t="array" ref="L107">_xll.XLL.OPTION.PUT(f, sigma*SQRT(t), k + I107, $C$7)</f>
        <v>1.9945036390476076</v>
      </c>
      <c r="M107" cm="1">
        <f t="array" ref="M107">_xll.XLL.BLACK.PUT.IMPLIED(f, L107, k + I107, t)</f>
        <v>9.9999999999999881E-2</v>
      </c>
    </row>
    <row r="108" spans="10:13" x14ac:dyDescent="0.45">
      <c r="J108" cm="1">
        <f t="array" ref="J108">_xll.XLL.OPTION.PDF(I108, $C$7)</f>
        <v>0.39894228040143265</v>
      </c>
      <c r="K108" cm="1">
        <f t="array" ref="K108">_xll.XLL.OPTION.CDF(I108, $C$8)</f>
        <v>0.5</v>
      </c>
      <c r="L108" cm="1">
        <f t="array" ref="L108">_xll.XLL.OPTION.PUT(f, sigma*SQRT(t), k + I108, $C$7)</f>
        <v>1.9945036390476076</v>
      </c>
      <c r="M108" cm="1">
        <f t="array" ref="M108">_xll.XLL.BLACK.PUT.IMPLIED(f, L108, k + I108, t)</f>
        <v>9.9999999999999881E-2</v>
      </c>
    </row>
    <row r="109" spans="10:13" x14ac:dyDescent="0.45">
      <c r="J109" cm="1">
        <f t="array" ref="J109">_xll.XLL.OPTION.PDF(I109, $C$7)</f>
        <v>0.39894228040143265</v>
      </c>
      <c r="K109" cm="1">
        <f t="array" ref="K109">_xll.XLL.OPTION.CDF(I109, $C$8)</f>
        <v>0.5</v>
      </c>
      <c r="L109" cm="1">
        <f t="array" ref="L109">_xll.XLL.OPTION.PUT(f, sigma*SQRT(t), k + I109, $C$7)</f>
        <v>1.9945036390476076</v>
      </c>
      <c r="M109" cm="1">
        <f t="array" ref="M109">_xll.XLL.BLACK.PUT.IMPLIED(f, L109, k + I109, t)</f>
        <v>9.9999999999999881E-2</v>
      </c>
    </row>
    <row r="110" spans="10:13" x14ac:dyDescent="0.45">
      <c r="J110" cm="1">
        <f t="array" ref="J110">_xll.XLL.OPTION.PDF(I110, $C$7)</f>
        <v>0.39894228040143265</v>
      </c>
      <c r="K110" cm="1">
        <f t="array" ref="K110">_xll.XLL.OPTION.CDF(I110, $C$8)</f>
        <v>0.5</v>
      </c>
      <c r="L110" cm="1">
        <f t="array" ref="L110">_xll.XLL.OPTION.PUT(f, sigma*SQRT(t), k + I110, $C$7)</f>
        <v>1.9945036390476076</v>
      </c>
      <c r="M110" cm="1">
        <f t="array" ref="M110">_xll.XLL.BLACK.PUT.IMPLIED(f, L110, k + I110, t)</f>
        <v>9.9999999999999881E-2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54B9-6FD0-4A8A-AD90-E09EBAA5AE26}">
  <dimension ref="B2:J21"/>
  <sheetViews>
    <sheetView workbookViewId="0"/>
  </sheetViews>
  <sheetFormatPr defaultRowHeight="14.25" x14ac:dyDescent="0.45"/>
  <cols>
    <col min="1" max="1" width="3.59765625" customWidth="1"/>
    <col min="5" max="5" width="9.73046875" bestFit="1" customWidth="1"/>
    <col min="7" max="7" width="12.19921875" bestFit="1" customWidth="1"/>
    <col min="12" max="12" width="12.19921875" bestFit="1" customWidth="1"/>
  </cols>
  <sheetData>
    <row r="2" spans="2:10" x14ac:dyDescent="0.45">
      <c r="D2" s="3" t="s">
        <v>8</v>
      </c>
      <c r="E2" cm="1">
        <f t="array" ref="E2">_xll.XLL.SEQUENCE.LIST({0,0})</f>
        <v>28247072</v>
      </c>
      <c r="G2" s="1" t="s">
        <v>5</v>
      </c>
      <c r="H2">
        <v>0</v>
      </c>
    </row>
    <row r="3" spans="2:10" x14ac:dyDescent="0.45">
      <c r="D3" s="1" t="s">
        <v>9</v>
      </c>
      <c r="E3" cm="1">
        <f t="array" ref="E3">_xll.XLL.SEQUENCE.CONCATENATE(E2,D7)</f>
        <v>29750430</v>
      </c>
      <c r="G3" s="1" t="s">
        <v>6</v>
      </c>
      <c r="H3">
        <f>(H2-D5)/D6</f>
        <v>-1</v>
      </c>
    </row>
    <row r="5" spans="2:10" x14ac:dyDescent="0.45">
      <c r="B5" s="1" t="s">
        <v>0</v>
      </c>
      <c r="C5">
        <v>0.1</v>
      </c>
      <c r="D5" cm="1">
        <f t="array" ref="D5:D7">_xll.XLL.CUMULANT.NORMALIZE(C8)</f>
        <v>0.1</v>
      </c>
    </row>
    <row r="6" spans="2:10" x14ac:dyDescent="0.45">
      <c r="B6" s="1" t="s">
        <v>1</v>
      </c>
      <c r="C6">
        <v>1</v>
      </c>
      <c r="D6">
        <v>0.1</v>
      </c>
      <c r="E6" t="s">
        <v>3</v>
      </c>
      <c r="F6" t="s">
        <v>4</v>
      </c>
      <c r="G6">
        <f>MAX(_xll.XLL.SEQUENCE.TAKE(C9,G8))</f>
        <v>1</v>
      </c>
      <c r="H6" s="4" t="s">
        <v>10</v>
      </c>
    </row>
    <row r="7" spans="2:10" x14ac:dyDescent="0.45">
      <c r="B7" s="1" t="s">
        <v>2</v>
      </c>
      <c r="C7" cm="1">
        <f t="array" ref="C7">_xll.XLL.CUMULANT.POISSON(C6)</f>
        <v>29546770</v>
      </c>
      <c r="D7">
        <v>28155464</v>
      </c>
      <c r="G7">
        <f>MIN(_xll.XLL.SEQUENCE.TAKE(C9,G8))</f>
        <v>-1.0833333333333335E-2</v>
      </c>
      <c r="H7" s="4" t="s">
        <v>11</v>
      </c>
    </row>
    <row r="8" spans="2:10" x14ac:dyDescent="0.45">
      <c r="C8" cm="1">
        <f t="array" ref="C8">_xll.XLL.CUMULANT.SCALE(C7, C5)</f>
        <v>28155584</v>
      </c>
      <c r="E8" cm="1">
        <f t="array" ref="E8">_xll.XLL.BELL.REDUCED(E3,1)</f>
        <v>28247342</v>
      </c>
      <c r="F8" cm="1">
        <f t="array" ref="F8">_xll.XLL.HERMITE(H3)</f>
        <v>28593288</v>
      </c>
      <c r="G8" cm="1">
        <f t="array" ref="G8">_xll.XLL.SEQUENCE.MUL(E8,F8)</f>
        <v>29750094</v>
      </c>
      <c r="J8" s="2" t="s">
        <v>7</v>
      </c>
    </row>
    <row r="9" spans="2:10" x14ac:dyDescent="0.45">
      <c r="B9" s="1" t="s">
        <v>13</v>
      </c>
      <c r="C9">
        <v>10</v>
      </c>
      <c r="I9">
        <v>0</v>
      </c>
      <c r="J9" cm="1">
        <f t="array" ref="J9">_xll.XLL.OPTION.PDF(H2, $C$7)</f>
        <v>-9.9227215334176043E+32</v>
      </c>
    </row>
    <row r="10" spans="2:10" x14ac:dyDescent="0.45">
      <c r="C10" s="5" cm="1">
        <f t="array" ref="C10:C19">_xll.XLL.SEQUENCE.TAKE(C9,C8)</f>
        <v>0.1</v>
      </c>
      <c r="D10" s="5"/>
      <c r="E10" s="5" cm="1">
        <f t="array" ref="E10:E19">_xll.XLL.SEQUENCE.TAKE(C9,E8)</f>
        <v>1</v>
      </c>
      <c r="F10" s="5" cm="1">
        <f t="array" ref="F10:F19">_xll.XLL.SEQUENCE.TAKE(C9,F8)</f>
        <v>1</v>
      </c>
      <c r="G10" s="5" cm="1">
        <f t="array" ref="G10:G19">_xll.XLL.SEQUENCE.TAKE(C9,G8)</f>
        <v>1</v>
      </c>
    </row>
    <row r="11" spans="2:10" x14ac:dyDescent="0.45">
      <c r="C11">
        <v>1.0000000000000002E-2</v>
      </c>
      <c r="E11">
        <v>0</v>
      </c>
      <c r="F11">
        <v>-1</v>
      </c>
      <c r="G11">
        <v>0</v>
      </c>
    </row>
    <row r="12" spans="2:10" x14ac:dyDescent="0.45">
      <c r="C12">
        <v>1.0000000000000002E-3</v>
      </c>
      <c r="D12" cm="1">
        <f t="array" ref="D12:D21">_xll.XLL.SEQUENCE.TAKE(C9,D7)</f>
        <v>0.1</v>
      </c>
      <c r="E12">
        <v>0.05</v>
      </c>
      <c r="F12">
        <v>0</v>
      </c>
      <c r="G12">
        <v>0</v>
      </c>
    </row>
    <row r="13" spans="2:10" x14ac:dyDescent="0.45">
      <c r="C13">
        <v>1.0000000000000003E-4</v>
      </c>
      <c r="D13">
        <v>0.10000000000000002</v>
      </c>
      <c r="E13">
        <v>1.666666666666667E-2</v>
      </c>
      <c r="F13">
        <v>2</v>
      </c>
      <c r="G13">
        <v>3.333333333333334E-2</v>
      </c>
    </row>
    <row r="14" spans="2:10" x14ac:dyDescent="0.45">
      <c r="C14">
        <v>1.0000000000000004E-5</v>
      </c>
      <c r="D14">
        <v>0.10000000000000002</v>
      </c>
      <c r="E14">
        <v>5.4166666666666677E-3</v>
      </c>
      <c r="F14">
        <v>-2</v>
      </c>
      <c r="G14">
        <v>-1.0833333333333335E-2</v>
      </c>
    </row>
    <row r="15" spans="2:10" x14ac:dyDescent="0.45">
      <c r="C15">
        <v>1.0000000000000004E-6</v>
      </c>
      <c r="D15">
        <v>0.10000000000000002</v>
      </c>
      <c r="E15">
        <v>1.666666666666667E-3</v>
      </c>
      <c r="F15">
        <v>-6</v>
      </c>
      <c r="G15">
        <v>-1.0000000000000002E-2</v>
      </c>
    </row>
    <row r="16" spans="2:10" x14ac:dyDescent="0.45">
      <c r="C16">
        <v>1.0000000000000005E-7</v>
      </c>
      <c r="D16">
        <v>0.10000000000000003</v>
      </c>
      <c r="E16">
        <v>5.0694444444444452E-4</v>
      </c>
      <c r="F16">
        <v>16</v>
      </c>
      <c r="G16">
        <v>8.1111111111111123E-3</v>
      </c>
    </row>
    <row r="17" spans="3:7" x14ac:dyDescent="0.45">
      <c r="C17">
        <v>1.0000000000000005E-8</v>
      </c>
      <c r="D17">
        <v>0.10000000000000003</v>
      </c>
      <c r="E17">
        <v>1.5178571428571433E-4</v>
      </c>
      <c r="F17">
        <v>20</v>
      </c>
      <c r="G17">
        <v>3.0357142857142866E-3</v>
      </c>
    </row>
    <row r="18" spans="3:7" x14ac:dyDescent="0.45">
      <c r="C18">
        <v>1.0000000000000005E-9</v>
      </c>
      <c r="D18">
        <v>0.10000000000000003</v>
      </c>
      <c r="E18">
        <v>4.4407242063492084E-5</v>
      </c>
      <c r="F18">
        <v>-132</v>
      </c>
      <c r="G18">
        <v>-5.8617559523809551E-3</v>
      </c>
    </row>
    <row r="19" spans="3:7" x14ac:dyDescent="0.45">
      <c r="C19">
        <v>1.0000000000000006E-10</v>
      </c>
      <c r="D19">
        <v>0.10000000000000005</v>
      </c>
      <c r="E19">
        <v>1.2687389770723108E-5</v>
      </c>
      <c r="F19">
        <v>-28</v>
      </c>
      <c r="G19">
        <v>-3.5524691358024702E-4</v>
      </c>
    </row>
    <row r="20" spans="3:7" x14ac:dyDescent="0.45">
      <c r="D20">
        <v>0.10000000000000003</v>
      </c>
    </row>
    <row r="21" spans="3:7" x14ac:dyDescent="0.45">
      <c r="D21">
        <v>0.10000000000000005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Normal</vt:lpstr>
      <vt:lpstr>Poisson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2019-10-11T19:06:47Z</dcterms:created>
  <dcterms:modified xsi:type="dcterms:W3CDTF">2019-10-14T14:57:59Z</dcterms:modified>
</cp:coreProperties>
</file>