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herrangonzalez/Library/Mobile Documents/com~apple~CloudDocs/URJC/2_Investigacion/07_MCGP/6_Submissions/CAOR/zenodo/results/"/>
    </mc:Choice>
  </mc:AlternateContent>
  <xr:revisionPtr revIDLastSave="0" documentId="13_ncr:1_{E6EA2DB3-E472-3B4A-B497-197E978270C7}" xr6:coauthVersionLast="47" xr6:coauthVersionMax="47" xr10:uidLastSave="{00000000-0000-0000-0000-000000000000}"/>
  <bookViews>
    <workbookView xWindow="-28800" yWindow="1960" windowWidth="28800" windowHeight="17500" activeTab="7" xr2:uid="{00000000-000D-0000-FFFF-FFFF00000000}"/>
  </bookViews>
  <sheets>
    <sheet name="gurobi_100" sheetId="12" r:id="rId1"/>
    <sheet name="gurobi_500" sheetId="13" r:id="rId2"/>
    <sheet name="gurobi_1000" sheetId="10" r:id="rId3"/>
    <sheet name="gurobi_1500" sheetId="16" r:id="rId4"/>
    <sheet name="gurobi_2000" sheetId="11" r:id="rId5"/>
    <sheet name="gurobi" sheetId="15" r:id="rId6"/>
    <sheet name="hexaly" sheetId="18" r:id="rId7"/>
    <sheet name="R-GRASP comparison" sheetId="1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7" l="1"/>
  <c r="L29" i="17"/>
  <c r="J28" i="17"/>
  <c r="I28" i="17"/>
  <c r="J27" i="17"/>
  <c r="I27" i="17"/>
  <c r="J26" i="17"/>
  <c r="I26" i="17"/>
  <c r="J25" i="17"/>
  <c r="I25" i="17"/>
  <c r="J24" i="17"/>
  <c r="I24" i="17"/>
  <c r="J23" i="17"/>
  <c r="I23" i="17"/>
  <c r="J22" i="17"/>
  <c r="I22" i="17"/>
  <c r="J21" i="17"/>
  <c r="I21" i="17"/>
  <c r="J20" i="17"/>
  <c r="I20" i="17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I13" i="17"/>
  <c r="J12" i="17"/>
  <c r="I12" i="17"/>
  <c r="J11" i="17"/>
  <c r="I11" i="17"/>
  <c r="J10" i="17"/>
  <c r="I10" i="17"/>
  <c r="J9" i="17"/>
  <c r="I9" i="17"/>
  <c r="J8" i="17"/>
  <c r="I8" i="17"/>
  <c r="J7" i="17"/>
  <c r="I7" i="17"/>
  <c r="J6" i="17"/>
  <c r="I6" i="17"/>
  <c r="J5" i="17"/>
  <c r="J29" i="17" s="1"/>
  <c r="I5" i="17"/>
  <c r="J4" i="17"/>
  <c r="I4" i="17"/>
  <c r="I29" i="17" s="1"/>
  <c r="W29" i="18"/>
  <c r="V29" i="18"/>
  <c r="S29" i="18"/>
  <c r="R29" i="18"/>
  <c r="O29" i="18"/>
  <c r="N29" i="18"/>
  <c r="K29" i="18"/>
  <c r="J29" i="18"/>
  <c r="G29" i="18"/>
  <c r="F29" i="18"/>
  <c r="AC28" i="18"/>
  <c r="AA28" i="18"/>
  <c r="AD28" i="18" s="1"/>
  <c r="Z28" i="18"/>
  <c r="P28" i="18" s="1"/>
  <c r="T28" i="18"/>
  <c r="H28" i="18"/>
  <c r="AD27" i="18"/>
  <c r="AA27" i="18"/>
  <c r="Z27" i="18"/>
  <c r="X27" i="18" s="1"/>
  <c r="AD26" i="18"/>
  <c r="AC26" i="18"/>
  <c r="AA26" i="18"/>
  <c r="Z26" i="18"/>
  <c r="X26" i="18"/>
  <c r="T26" i="18"/>
  <c r="P26" i="18"/>
  <c r="L26" i="18"/>
  <c r="H26" i="18"/>
  <c r="AE26" i="18" s="1"/>
  <c r="AA25" i="18"/>
  <c r="AD25" i="18" s="1"/>
  <c r="Z25" i="18"/>
  <c r="H25" i="18" s="1"/>
  <c r="X25" i="18"/>
  <c r="L25" i="18"/>
  <c r="AC24" i="18"/>
  <c r="AA24" i="18"/>
  <c r="AD24" i="18" s="1"/>
  <c r="Z24" i="18"/>
  <c r="P24" i="18" s="1"/>
  <c r="T24" i="18"/>
  <c r="H24" i="18"/>
  <c r="AD23" i="18"/>
  <c r="AA23" i="18"/>
  <c r="Z23" i="18"/>
  <c r="AD22" i="18"/>
  <c r="AC22" i="18"/>
  <c r="AA22" i="18"/>
  <c r="Z22" i="18"/>
  <c r="X22" i="18"/>
  <c r="T22" i="18"/>
  <c r="P22" i="18"/>
  <c r="L22" i="18"/>
  <c r="H22" i="18"/>
  <c r="AE22" i="18" s="1"/>
  <c r="AA21" i="18"/>
  <c r="AD21" i="18" s="1"/>
  <c r="Z21" i="18"/>
  <c r="H21" i="18" s="1"/>
  <c r="X21" i="18"/>
  <c r="L21" i="18"/>
  <c r="AC20" i="18"/>
  <c r="AA20" i="18"/>
  <c r="AD20" i="18" s="1"/>
  <c r="Z20" i="18"/>
  <c r="P20" i="18" s="1"/>
  <c r="T20" i="18"/>
  <c r="H20" i="18"/>
  <c r="AD19" i="18"/>
  <c r="AA19" i="18"/>
  <c r="Z19" i="18"/>
  <c r="AD18" i="18"/>
  <c r="AC18" i="18"/>
  <c r="AA18" i="18"/>
  <c r="Z18" i="18"/>
  <c r="X18" i="18"/>
  <c r="T18" i="18"/>
  <c r="P18" i="18"/>
  <c r="L18" i="18"/>
  <c r="AE18" i="18" s="1"/>
  <c r="H18" i="18"/>
  <c r="AA17" i="18"/>
  <c r="AD17" i="18" s="1"/>
  <c r="Z17" i="18"/>
  <c r="H17" i="18" s="1"/>
  <c r="X17" i="18"/>
  <c r="L17" i="18"/>
  <c r="AC16" i="18"/>
  <c r="AA16" i="18"/>
  <c r="AD16" i="18" s="1"/>
  <c r="Z16" i="18"/>
  <c r="L16" i="18" s="1"/>
  <c r="T16" i="18"/>
  <c r="P16" i="18"/>
  <c r="H16" i="18"/>
  <c r="AD15" i="18"/>
  <c r="AA15" i="18"/>
  <c r="Z15" i="18"/>
  <c r="AC14" i="18"/>
  <c r="AA14" i="18"/>
  <c r="AD14" i="18" s="1"/>
  <c r="Z14" i="18"/>
  <c r="X14" i="18"/>
  <c r="T14" i="18"/>
  <c r="P14" i="18"/>
  <c r="L14" i="18"/>
  <c r="AE14" i="18" s="1"/>
  <c r="H14" i="18"/>
  <c r="AA13" i="18"/>
  <c r="AD13" i="18" s="1"/>
  <c r="Z13" i="18"/>
  <c r="H13" i="18" s="1"/>
  <c r="X13" i="18"/>
  <c r="L13" i="18"/>
  <c r="AC12" i="18"/>
  <c r="AA12" i="18"/>
  <c r="AD12" i="18" s="1"/>
  <c r="Z12" i="18"/>
  <c r="L12" i="18" s="1"/>
  <c r="T12" i="18"/>
  <c r="P12" i="18"/>
  <c r="H12" i="18"/>
  <c r="AD11" i="18"/>
  <c r="AA11" i="18"/>
  <c r="Z11" i="18"/>
  <c r="AC10" i="18"/>
  <c r="AA10" i="18"/>
  <c r="AD10" i="18" s="1"/>
  <c r="Z10" i="18"/>
  <c r="X10" i="18"/>
  <c r="T10" i="18"/>
  <c r="P10" i="18"/>
  <c r="L10" i="18"/>
  <c r="AE10" i="18" s="1"/>
  <c r="H10" i="18"/>
  <c r="AJ9" i="18"/>
  <c r="AC9" i="18"/>
  <c r="AA9" i="18"/>
  <c r="AD9" i="18" s="1"/>
  <c r="Z9" i="18"/>
  <c r="L9" i="18" s="1"/>
  <c r="T9" i="18"/>
  <c r="P9" i="18"/>
  <c r="H9" i="18"/>
  <c r="AH8" i="18"/>
  <c r="AC8" i="18"/>
  <c r="AA8" i="18"/>
  <c r="AD8" i="18" s="1"/>
  <c r="Z8" i="18"/>
  <c r="X8" i="18"/>
  <c r="T8" i="18"/>
  <c r="P8" i="18"/>
  <c r="L8" i="18"/>
  <c r="AE8" i="18" s="1"/>
  <c r="H8" i="18"/>
  <c r="AH7" i="18"/>
  <c r="AC7" i="18"/>
  <c r="AA7" i="18"/>
  <c r="AD7" i="18" s="1"/>
  <c r="Z7" i="18"/>
  <c r="L7" i="18" s="1"/>
  <c r="T7" i="18"/>
  <c r="P7" i="18"/>
  <c r="H7" i="18"/>
  <c r="AH6" i="18"/>
  <c r="AC6" i="18"/>
  <c r="AA6" i="18"/>
  <c r="AD6" i="18" s="1"/>
  <c r="Z6" i="18"/>
  <c r="X6" i="18"/>
  <c r="T6" i="18"/>
  <c r="P6" i="18"/>
  <c r="L6" i="18"/>
  <c r="AE6" i="18" s="1"/>
  <c r="H6" i="18"/>
  <c r="AH5" i="18"/>
  <c r="AD5" i="18"/>
  <c r="AC5" i="18"/>
  <c r="AA5" i="18"/>
  <c r="Z5" i="18"/>
  <c r="L5" i="18" s="1"/>
  <c r="T5" i="18"/>
  <c r="P5" i="18"/>
  <c r="H5" i="18"/>
  <c r="AH4" i="18"/>
  <c r="AC4" i="18"/>
  <c r="AA4" i="18"/>
  <c r="AA29" i="18" s="1"/>
  <c r="Z4" i="18"/>
  <c r="X4" i="18"/>
  <c r="T4" i="18"/>
  <c r="P4" i="18"/>
  <c r="L4" i="18"/>
  <c r="AE4" i="18" s="1"/>
  <c r="H4" i="18"/>
  <c r="AA28" i="15"/>
  <c r="Z28" i="15"/>
  <c r="AA27" i="15"/>
  <c r="Z27" i="15"/>
  <c r="AA26" i="15"/>
  <c r="Z26" i="15"/>
  <c r="V26" i="15"/>
  <c r="AA25" i="15"/>
  <c r="Z25" i="15"/>
  <c r="X25" i="15"/>
  <c r="AA24" i="15"/>
  <c r="Z24" i="15"/>
  <c r="AA23" i="15"/>
  <c r="Z23" i="15"/>
  <c r="T23" i="15"/>
  <c r="AA22" i="15"/>
  <c r="Z22" i="15"/>
  <c r="AA21" i="15"/>
  <c r="Z21" i="15"/>
  <c r="AA20" i="15"/>
  <c r="Z20" i="15"/>
  <c r="AA19" i="15"/>
  <c r="Z19" i="15"/>
  <c r="AA18" i="15"/>
  <c r="Z18" i="15"/>
  <c r="AA17" i="15"/>
  <c r="Z17" i="15"/>
  <c r="AA16" i="15"/>
  <c r="Z16" i="15"/>
  <c r="AA15" i="15"/>
  <c r="Z15" i="15"/>
  <c r="AA14" i="15"/>
  <c r="Z14" i="15"/>
  <c r="AA13" i="15"/>
  <c r="Z13" i="15"/>
  <c r="AA12" i="15"/>
  <c r="Z12" i="15"/>
  <c r="AA11" i="15"/>
  <c r="Z11" i="15"/>
  <c r="AA10" i="15"/>
  <c r="Z10" i="15"/>
  <c r="W10" i="15"/>
  <c r="G10" i="17" s="1"/>
  <c r="P10" i="17" s="1"/>
  <c r="AJ9" i="15"/>
  <c r="AA9" i="15"/>
  <c r="Z9" i="15"/>
  <c r="V9" i="15"/>
  <c r="F9" i="17" s="1"/>
  <c r="O9" i="17" s="1"/>
  <c r="AA8" i="15"/>
  <c r="Z8" i="15"/>
  <c r="AA7" i="15"/>
  <c r="Z7" i="15"/>
  <c r="AA6" i="15"/>
  <c r="Z6" i="15"/>
  <c r="AA5" i="15"/>
  <c r="Z5" i="15"/>
  <c r="AA4" i="15"/>
  <c r="Z4" i="15"/>
  <c r="Z29" i="15" s="1"/>
  <c r="AH9" i="15" s="1"/>
  <c r="T29" i="11"/>
  <c r="S29" i="11"/>
  <c r="R29" i="11"/>
  <c r="P29" i="11"/>
  <c r="O29" i="11"/>
  <c r="N29" i="11"/>
  <c r="L29" i="11"/>
  <c r="K29" i="11"/>
  <c r="J29" i="11"/>
  <c r="H29" i="11"/>
  <c r="AD29" i="11" s="1"/>
  <c r="G29" i="11"/>
  <c r="F29" i="11"/>
  <c r="AD28" i="11"/>
  <c r="AC28" i="11"/>
  <c r="AB28" i="11"/>
  <c r="Z28" i="11"/>
  <c r="Y28" i="11"/>
  <c r="W28" i="11"/>
  <c r="W28" i="15" s="1"/>
  <c r="G28" i="17" s="1"/>
  <c r="P28" i="17" s="1"/>
  <c r="V28" i="11"/>
  <c r="V28" i="15" s="1"/>
  <c r="AD27" i="11"/>
  <c r="AB27" i="11"/>
  <c r="Z27" i="11"/>
  <c r="AC27" i="11" s="1"/>
  <c r="Y27" i="11"/>
  <c r="W27" i="11"/>
  <c r="W27" i="15" s="1"/>
  <c r="G27" i="17" s="1"/>
  <c r="P27" i="17" s="1"/>
  <c r="V27" i="11"/>
  <c r="V27" i="15" s="1"/>
  <c r="F27" i="17" s="1"/>
  <c r="O27" i="17" s="1"/>
  <c r="AD26" i="11"/>
  <c r="Z26" i="11"/>
  <c r="AC26" i="11" s="1"/>
  <c r="Y26" i="11"/>
  <c r="AB26" i="11" s="1"/>
  <c r="W26" i="11"/>
  <c r="W26" i="15" s="1"/>
  <c r="G26" i="17" s="1"/>
  <c r="P26" i="17" s="1"/>
  <c r="V26" i="11"/>
  <c r="AD25" i="11"/>
  <c r="Z25" i="11"/>
  <c r="AC25" i="11" s="1"/>
  <c r="Y25" i="11"/>
  <c r="AB25" i="11" s="1"/>
  <c r="W25" i="11"/>
  <c r="W25" i="15" s="1"/>
  <c r="G25" i="17" s="1"/>
  <c r="P25" i="17" s="1"/>
  <c r="V25" i="11"/>
  <c r="V25" i="15" s="1"/>
  <c r="F25" i="17" s="1"/>
  <c r="O25" i="17" s="1"/>
  <c r="AD24" i="11"/>
  <c r="AC24" i="11"/>
  <c r="Z24" i="11"/>
  <c r="Y24" i="11"/>
  <c r="AB24" i="11" s="1"/>
  <c r="W24" i="11"/>
  <c r="W24" i="15" s="1"/>
  <c r="G24" i="17" s="1"/>
  <c r="P24" i="17" s="1"/>
  <c r="V24" i="11"/>
  <c r="V24" i="15" s="1"/>
  <c r="AD23" i="11"/>
  <c r="AC23" i="11"/>
  <c r="AB23" i="11"/>
  <c r="Z23" i="11"/>
  <c r="Y23" i="11"/>
  <c r="W23" i="11"/>
  <c r="W23" i="15" s="1"/>
  <c r="G23" i="17" s="1"/>
  <c r="P23" i="17" s="1"/>
  <c r="V23" i="11"/>
  <c r="V23" i="15" s="1"/>
  <c r="F23" i="17" s="1"/>
  <c r="O23" i="17" s="1"/>
  <c r="AD22" i="11"/>
  <c r="AB22" i="11"/>
  <c r="Z22" i="11"/>
  <c r="AC22" i="11" s="1"/>
  <c r="Y22" i="11"/>
  <c r="W22" i="11"/>
  <c r="W22" i="15" s="1"/>
  <c r="G22" i="17" s="1"/>
  <c r="P22" i="17" s="1"/>
  <c r="V22" i="11"/>
  <c r="V22" i="15" s="1"/>
  <c r="AD21" i="11"/>
  <c r="AC21" i="11"/>
  <c r="Z21" i="11"/>
  <c r="Y21" i="11"/>
  <c r="AB21" i="11" s="1"/>
  <c r="W21" i="11"/>
  <c r="W21" i="15" s="1"/>
  <c r="G21" i="17" s="1"/>
  <c r="P21" i="17" s="1"/>
  <c r="V21" i="11"/>
  <c r="V21" i="15" s="1"/>
  <c r="F21" i="17" s="1"/>
  <c r="O21" i="17" s="1"/>
  <c r="AD20" i="11"/>
  <c r="AC20" i="11"/>
  <c r="AB20" i="11"/>
  <c r="Z20" i="11"/>
  <c r="Y20" i="11"/>
  <c r="W20" i="11"/>
  <c r="W20" i="15" s="1"/>
  <c r="G20" i="17" s="1"/>
  <c r="P20" i="17" s="1"/>
  <c r="V20" i="11"/>
  <c r="V20" i="15" s="1"/>
  <c r="AD19" i="11"/>
  <c r="AB19" i="11"/>
  <c r="Z19" i="11"/>
  <c r="AC19" i="11" s="1"/>
  <c r="Y19" i="11"/>
  <c r="W19" i="11"/>
  <c r="W19" i="15" s="1"/>
  <c r="G19" i="17" s="1"/>
  <c r="P19" i="17" s="1"/>
  <c r="V19" i="11"/>
  <c r="V19" i="15" s="1"/>
  <c r="F19" i="17" s="1"/>
  <c r="O19" i="17" s="1"/>
  <c r="AD18" i="11"/>
  <c r="AB18" i="11"/>
  <c r="Z18" i="11"/>
  <c r="AC18" i="11" s="1"/>
  <c r="Y18" i="11"/>
  <c r="W18" i="11"/>
  <c r="W18" i="15" s="1"/>
  <c r="G18" i="17" s="1"/>
  <c r="P18" i="17" s="1"/>
  <c r="V18" i="11"/>
  <c r="V18" i="15" s="1"/>
  <c r="AD17" i="11"/>
  <c r="Z17" i="11"/>
  <c r="AC17" i="11" s="1"/>
  <c r="Y17" i="11"/>
  <c r="AB17" i="11" s="1"/>
  <c r="W17" i="11"/>
  <c r="W17" i="15" s="1"/>
  <c r="G17" i="17" s="1"/>
  <c r="P17" i="17" s="1"/>
  <c r="V17" i="11"/>
  <c r="V17" i="15" s="1"/>
  <c r="F17" i="17" s="1"/>
  <c r="O17" i="17" s="1"/>
  <c r="AD16" i="11"/>
  <c r="AC16" i="11"/>
  <c r="Z16" i="11"/>
  <c r="Y16" i="11"/>
  <c r="AB16" i="11" s="1"/>
  <c r="W16" i="11"/>
  <c r="W16" i="15" s="1"/>
  <c r="G16" i="17" s="1"/>
  <c r="P16" i="17" s="1"/>
  <c r="V16" i="11"/>
  <c r="V16" i="15" s="1"/>
  <c r="AD15" i="11"/>
  <c r="AC15" i="11"/>
  <c r="AB15" i="11"/>
  <c r="Z15" i="11"/>
  <c r="Y15" i="11"/>
  <c r="W15" i="11"/>
  <c r="W15" i="15" s="1"/>
  <c r="G15" i="17" s="1"/>
  <c r="P15" i="17" s="1"/>
  <c r="V15" i="11"/>
  <c r="V15" i="15" s="1"/>
  <c r="F15" i="17" s="1"/>
  <c r="O15" i="17" s="1"/>
  <c r="AD14" i="11"/>
  <c r="AB14" i="11"/>
  <c r="Z14" i="11"/>
  <c r="AC14" i="11" s="1"/>
  <c r="Y14" i="11"/>
  <c r="W14" i="11"/>
  <c r="W14" i="15" s="1"/>
  <c r="G14" i="17" s="1"/>
  <c r="P14" i="17" s="1"/>
  <c r="V14" i="11"/>
  <c r="V14" i="15" s="1"/>
  <c r="AD13" i="11"/>
  <c r="AC13" i="11"/>
  <c r="Z13" i="11"/>
  <c r="Y13" i="11"/>
  <c r="AB13" i="11" s="1"/>
  <c r="W13" i="11"/>
  <c r="W13" i="15" s="1"/>
  <c r="G13" i="17" s="1"/>
  <c r="P13" i="17" s="1"/>
  <c r="V13" i="11"/>
  <c r="V13" i="15" s="1"/>
  <c r="F13" i="17" s="1"/>
  <c r="O13" i="17" s="1"/>
  <c r="AD12" i="11"/>
  <c r="AC12" i="11"/>
  <c r="AB12" i="11"/>
  <c r="Z12" i="11"/>
  <c r="Y12" i="11"/>
  <c r="W12" i="11"/>
  <c r="W12" i="15" s="1"/>
  <c r="G12" i="17" s="1"/>
  <c r="P12" i="17" s="1"/>
  <c r="V12" i="11"/>
  <c r="V12" i="15" s="1"/>
  <c r="AD11" i="11"/>
  <c r="AB11" i="11"/>
  <c r="Z11" i="11"/>
  <c r="AC11" i="11" s="1"/>
  <c r="Y11" i="11"/>
  <c r="W11" i="11"/>
  <c r="W11" i="15" s="1"/>
  <c r="G11" i="17" s="1"/>
  <c r="P11" i="17" s="1"/>
  <c r="V11" i="11"/>
  <c r="V11" i="15" s="1"/>
  <c r="F11" i="17" s="1"/>
  <c r="O11" i="17" s="1"/>
  <c r="AD10" i="11"/>
  <c r="Z10" i="11"/>
  <c r="AC10" i="11" s="1"/>
  <c r="Y10" i="11"/>
  <c r="AB10" i="11" s="1"/>
  <c r="W10" i="11"/>
  <c r="V10" i="11"/>
  <c r="V10" i="15" s="1"/>
  <c r="AD9" i="11"/>
  <c r="Z9" i="11"/>
  <c r="AC9" i="11" s="1"/>
  <c r="Y9" i="11"/>
  <c r="AB9" i="11" s="1"/>
  <c r="W9" i="11"/>
  <c r="W9" i="15" s="1"/>
  <c r="G9" i="17" s="1"/>
  <c r="P9" i="17" s="1"/>
  <c r="V9" i="11"/>
  <c r="AD8" i="11"/>
  <c r="AC8" i="11"/>
  <c r="Z8" i="11"/>
  <c r="Y8" i="11"/>
  <c r="AB8" i="11" s="1"/>
  <c r="W8" i="11"/>
  <c r="W8" i="15" s="1"/>
  <c r="G8" i="17" s="1"/>
  <c r="P8" i="17" s="1"/>
  <c r="V8" i="11"/>
  <c r="V8" i="15" s="1"/>
  <c r="AD7" i="11"/>
  <c r="AC7" i="11"/>
  <c r="AB7" i="11"/>
  <c r="Z7" i="11"/>
  <c r="Y7" i="11"/>
  <c r="W7" i="11"/>
  <c r="W7" i="15" s="1"/>
  <c r="G7" i="17" s="1"/>
  <c r="P7" i="17" s="1"/>
  <c r="V7" i="11"/>
  <c r="V7" i="15" s="1"/>
  <c r="AD6" i="11"/>
  <c r="AB6" i="11"/>
  <c r="Z6" i="11"/>
  <c r="AC6" i="11" s="1"/>
  <c r="Y6" i="11"/>
  <c r="W6" i="11"/>
  <c r="W6" i="15" s="1"/>
  <c r="G6" i="17" s="1"/>
  <c r="P6" i="17" s="1"/>
  <c r="V6" i="11"/>
  <c r="V6" i="15" s="1"/>
  <c r="AD5" i="11"/>
  <c r="AC5" i="11"/>
  <c r="Z5" i="11"/>
  <c r="Z29" i="11" s="1"/>
  <c r="Y5" i="11"/>
  <c r="AB5" i="11" s="1"/>
  <c r="W5" i="11"/>
  <c r="W5" i="15" s="1"/>
  <c r="G5" i="17" s="1"/>
  <c r="P5" i="17" s="1"/>
  <c r="V5" i="11"/>
  <c r="V5" i="15" s="1"/>
  <c r="AD4" i="11"/>
  <c r="AC4" i="11"/>
  <c r="AB4" i="11"/>
  <c r="Z4" i="11"/>
  <c r="Y4" i="11"/>
  <c r="Y29" i="11" s="1"/>
  <c r="W4" i="11"/>
  <c r="W4" i="15" s="1"/>
  <c r="V4" i="11"/>
  <c r="V29" i="11" s="1"/>
  <c r="T29" i="16"/>
  <c r="S29" i="16"/>
  <c r="R29" i="16"/>
  <c r="P29" i="16"/>
  <c r="O29" i="16"/>
  <c r="N29" i="16"/>
  <c r="L29" i="16"/>
  <c r="K29" i="16"/>
  <c r="J29" i="16"/>
  <c r="H29" i="16"/>
  <c r="AD29" i="16" s="1"/>
  <c r="G29" i="16"/>
  <c r="F29" i="16"/>
  <c r="AD28" i="16"/>
  <c r="AB28" i="16"/>
  <c r="Z28" i="16"/>
  <c r="AC28" i="16" s="1"/>
  <c r="Y28" i="16"/>
  <c r="W28" i="16"/>
  <c r="S28" i="15" s="1"/>
  <c r="V28" i="16"/>
  <c r="R28" i="15" s="1"/>
  <c r="T28" i="15" s="1"/>
  <c r="AD27" i="16"/>
  <c r="AC27" i="16"/>
  <c r="Z27" i="16"/>
  <c r="Y27" i="16"/>
  <c r="AB27" i="16" s="1"/>
  <c r="W27" i="16"/>
  <c r="S27" i="15" s="1"/>
  <c r="V27" i="16"/>
  <c r="R27" i="15" s="1"/>
  <c r="T27" i="15" s="1"/>
  <c r="AD26" i="16"/>
  <c r="AC26" i="16"/>
  <c r="AB26" i="16"/>
  <c r="Z26" i="16"/>
  <c r="Y26" i="16"/>
  <c r="W26" i="16"/>
  <c r="S26" i="15" s="1"/>
  <c r="V26" i="16"/>
  <c r="R26" i="15" s="1"/>
  <c r="T26" i="15" s="1"/>
  <c r="AD25" i="16"/>
  <c r="AB25" i="16"/>
  <c r="Z25" i="16"/>
  <c r="AC25" i="16" s="1"/>
  <c r="Y25" i="16"/>
  <c r="W25" i="16"/>
  <c r="S25" i="15" s="1"/>
  <c r="V25" i="16"/>
  <c r="R25" i="15" s="1"/>
  <c r="T25" i="15" s="1"/>
  <c r="AD24" i="16"/>
  <c r="AC24" i="16"/>
  <c r="Z24" i="16"/>
  <c r="Y24" i="16"/>
  <c r="AB24" i="16" s="1"/>
  <c r="W24" i="16"/>
  <c r="S24" i="15" s="1"/>
  <c r="V24" i="16"/>
  <c r="R24" i="15" s="1"/>
  <c r="T24" i="15" s="1"/>
  <c r="AD23" i="16"/>
  <c r="AC23" i="16"/>
  <c r="AB23" i="16"/>
  <c r="Z23" i="16"/>
  <c r="Y23" i="16"/>
  <c r="W23" i="16"/>
  <c r="S23" i="15" s="1"/>
  <c r="V23" i="16"/>
  <c r="R23" i="15" s="1"/>
  <c r="AD22" i="16"/>
  <c r="AC22" i="16"/>
  <c r="AB22" i="16"/>
  <c r="Z22" i="16"/>
  <c r="Y22" i="16"/>
  <c r="W22" i="16"/>
  <c r="S22" i="15" s="1"/>
  <c r="V22" i="16"/>
  <c r="R22" i="15" s="1"/>
  <c r="T22" i="15" s="1"/>
  <c r="AD21" i="16"/>
  <c r="AB21" i="16"/>
  <c r="Z21" i="16"/>
  <c r="AC21" i="16" s="1"/>
  <c r="Y21" i="16"/>
  <c r="W21" i="16"/>
  <c r="S21" i="15" s="1"/>
  <c r="V21" i="16"/>
  <c r="R21" i="15" s="1"/>
  <c r="T21" i="15" s="1"/>
  <c r="AD20" i="16"/>
  <c r="Z20" i="16"/>
  <c r="AC20" i="16" s="1"/>
  <c r="Y20" i="16"/>
  <c r="AB20" i="16" s="1"/>
  <c r="W20" i="16"/>
  <c r="S20" i="15" s="1"/>
  <c r="V20" i="16"/>
  <c r="R20" i="15" s="1"/>
  <c r="T20" i="15" s="1"/>
  <c r="AD19" i="16"/>
  <c r="AC19" i="16"/>
  <c r="Z19" i="16"/>
  <c r="Y19" i="16"/>
  <c r="AB19" i="16" s="1"/>
  <c r="W19" i="16"/>
  <c r="S19" i="15" s="1"/>
  <c r="V19" i="16"/>
  <c r="R19" i="15" s="1"/>
  <c r="T19" i="15" s="1"/>
  <c r="AD18" i="16"/>
  <c r="AC18" i="16"/>
  <c r="AB18" i="16"/>
  <c r="Z18" i="16"/>
  <c r="Y18" i="16"/>
  <c r="W18" i="16"/>
  <c r="S18" i="15" s="1"/>
  <c r="V18" i="16"/>
  <c r="R18" i="15" s="1"/>
  <c r="T18" i="15" s="1"/>
  <c r="AD17" i="16"/>
  <c r="AB17" i="16"/>
  <c r="Z17" i="16"/>
  <c r="AC17" i="16" s="1"/>
  <c r="Y17" i="16"/>
  <c r="W17" i="16"/>
  <c r="S17" i="15" s="1"/>
  <c r="V17" i="16"/>
  <c r="R17" i="15" s="1"/>
  <c r="T17" i="15" s="1"/>
  <c r="AD16" i="16"/>
  <c r="Z16" i="16"/>
  <c r="AC16" i="16" s="1"/>
  <c r="Y16" i="16"/>
  <c r="AB16" i="16" s="1"/>
  <c r="W16" i="16"/>
  <c r="S16" i="15" s="1"/>
  <c r="V16" i="16"/>
  <c r="R16" i="15" s="1"/>
  <c r="T16" i="15" s="1"/>
  <c r="AD15" i="16"/>
  <c r="Z15" i="16"/>
  <c r="AC15" i="16" s="1"/>
  <c r="Y15" i="16"/>
  <c r="AB15" i="16" s="1"/>
  <c r="W15" i="16"/>
  <c r="S15" i="15" s="1"/>
  <c r="V15" i="16"/>
  <c r="R15" i="15" s="1"/>
  <c r="T15" i="15" s="1"/>
  <c r="AD14" i="16"/>
  <c r="AC14" i="16"/>
  <c r="Z14" i="16"/>
  <c r="Y14" i="16"/>
  <c r="AB14" i="16" s="1"/>
  <c r="W14" i="16"/>
  <c r="S14" i="15" s="1"/>
  <c r="V14" i="16"/>
  <c r="R14" i="15" s="1"/>
  <c r="T14" i="15" s="1"/>
  <c r="AD13" i="16"/>
  <c r="AC13" i="16"/>
  <c r="AB13" i="16"/>
  <c r="Z13" i="16"/>
  <c r="Y13" i="16"/>
  <c r="W13" i="16"/>
  <c r="S13" i="15" s="1"/>
  <c r="V13" i="16"/>
  <c r="R13" i="15" s="1"/>
  <c r="T13" i="15" s="1"/>
  <c r="AD12" i="16"/>
  <c r="AB12" i="16"/>
  <c r="Z12" i="16"/>
  <c r="AC12" i="16" s="1"/>
  <c r="Y12" i="16"/>
  <c r="W12" i="16"/>
  <c r="S12" i="15" s="1"/>
  <c r="V12" i="16"/>
  <c r="R12" i="15" s="1"/>
  <c r="T12" i="15" s="1"/>
  <c r="AD11" i="16"/>
  <c r="AC11" i="16"/>
  <c r="Z11" i="16"/>
  <c r="Y11" i="16"/>
  <c r="AB11" i="16" s="1"/>
  <c r="W11" i="16"/>
  <c r="S11" i="15" s="1"/>
  <c r="V11" i="16"/>
  <c r="R11" i="15" s="1"/>
  <c r="T11" i="15" s="1"/>
  <c r="AD10" i="16"/>
  <c r="AC10" i="16"/>
  <c r="AB10" i="16"/>
  <c r="Z10" i="16"/>
  <c r="Y10" i="16"/>
  <c r="W10" i="16"/>
  <c r="S10" i="15" s="1"/>
  <c r="V10" i="16"/>
  <c r="R10" i="15" s="1"/>
  <c r="T10" i="15" s="1"/>
  <c r="AD9" i="16"/>
  <c r="AB9" i="16"/>
  <c r="Z9" i="16"/>
  <c r="AC9" i="16" s="1"/>
  <c r="Y9" i="16"/>
  <c r="W9" i="16"/>
  <c r="S9" i="15" s="1"/>
  <c r="V9" i="16"/>
  <c r="R9" i="15" s="1"/>
  <c r="T9" i="15" s="1"/>
  <c r="AD8" i="16"/>
  <c r="Z8" i="16"/>
  <c r="AC8" i="16" s="1"/>
  <c r="Y8" i="16"/>
  <c r="AB8" i="16" s="1"/>
  <c r="W8" i="16"/>
  <c r="S8" i="15" s="1"/>
  <c r="V8" i="16"/>
  <c r="R8" i="15" s="1"/>
  <c r="T8" i="15" s="1"/>
  <c r="AD7" i="16"/>
  <c r="Z7" i="16"/>
  <c r="AC7" i="16" s="1"/>
  <c r="Y7" i="16"/>
  <c r="AB7" i="16" s="1"/>
  <c r="W7" i="16"/>
  <c r="S7" i="15" s="1"/>
  <c r="V7" i="16"/>
  <c r="R7" i="15" s="1"/>
  <c r="T7" i="15" s="1"/>
  <c r="AD6" i="16"/>
  <c r="AC6" i="16"/>
  <c r="Z6" i="16"/>
  <c r="Y6" i="16"/>
  <c r="AB6" i="16" s="1"/>
  <c r="W6" i="16"/>
  <c r="S6" i="15" s="1"/>
  <c r="V6" i="16"/>
  <c r="R6" i="15" s="1"/>
  <c r="T6" i="15" s="1"/>
  <c r="AD5" i="16"/>
  <c r="AB5" i="16"/>
  <c r="Z5" i="16"/>
  <c r="AC5" i="16" s="1"/>
  <c r="Y5" i="16"/>
  <c r="W5" i="16"/>
  <c r="S5" i="15" s="1"/>
  <c r="V5" i="16"/>
  <c r="R5" i="15" s="1"/>
  <c r="T5" i="15" s="1"/>
  <c r="AD4" i="16"/>
  <c r="Z4" i="16"/>
  <c r="AC4" i="16" s="1"/>
  <c r="Y4" i="16"/>
  <c r="Y29" i="16" s="1"/>
  <c r="W4" i="16"/>
  <c r="W29" i="16" s="1"/>
  <c r="V4" i="16"/>
  <c r="R4" i="15" s="1"/>
  <c r="T29" i="10"/>
  <c r="S29" i="10"/>
  <c r="R29" i="10"/>
  <c r="P29" i="10"/>
  <c r="O29" i="10"/>
  <c r="N29" i="10"/>
  <c r="L29" i="10"/>
  <c r="K29" i="10"/>
  <c r="J29" i="10"/>
  <c r="H29" i="10"/>
  <c r="AD29" i="10" s="1"/>
  <c r="G29" i="10"/>
  <c r="AC29" i="10" s="1"/>
  <c r="F29" i="10"/>
  <c r="AD28" i="10"/>
  <c r="AC28" i="10"/>
  <c r="Z28" i="10"/>
  <c r="Y28" i="10"/>
  <c r="AB28" i="10" s="1"/>
  <c r="W28" i="10"/>
  <c r="O28" i="15" s="1"/>
  <c r="V28" i="10"/>
  <c r="N28" i="15" s="1"/>
  <c r="P28" i="15" s="1"/>
  <c r="AD27" i="10"/>
  <c r="AB27" i="10"/>
  <c r="Z27" i="10"/>
  <c r="AC27" i="10" s="1"/>
  <c r="Y27" i="10"/>
  <c r="W27" i="10"/>
  <c r="O27" i="15" s="1"/>
  <c r="V27" i="10"/>
  <c r="N27" i="15" s="1"/>
  <c r="P27" i="15" s="1"/>
  <c r="AD26" i="10"/>
  <c r="Z26" i="10"/>
  <c r="AC26" i="10" s="1"/>
  <c r="Y26" i="10"/>
  <c r="AB26" i="10" s="1"/>
  <c r="W26" i="10"/>
  <c r="O26" i="15" s="1"/>
  <c r="V26" i="10"/>
  <c r="N26" i="15" s="1"/>
  <c r="P26" i="15" s="1"/>
  <c r="AD25" i="10"/>
  <c r="AC25" i="10"/>
  <c r="Z25" i="10"/>
  <c r="Y25" i="10"/>
  <c r="AB25" i="10" s="1"/>
  <c r="W25" i="10"/>
  <c r="O25" i="15" s="1"/>
  <c r="V25" i="10"/>
  <c r="N25" i="15" s="1"/>
  <c r="P25" i="15" s="1"/>
  <c r="AD24" i="10"/>
  <c r="AC24" i="10"/>
  <c r="AB24" i="10"/>
  <c r="Z24" i="10"/>
  <c r="Y24" i="10"/>
  <c r="W24" i="10"/>
  <c r="O24" i="15" s="1"/>
  <c r="V24" i="10"/>
  <c r="N24" i="15" s="1"/>
  <c r="P24" i="15" s="1"/>
  <c r="AD23" i="10"/>
  <c r="AB23" i="10"/>
  <c r="Z23" i="10"/>
  <c r="AC23" i="10" s="1"/>
  <c r="Y23" i="10"/>
  <c r="W23" i="10"/>
  <c r="O23" i="15" s="1"/>
  <c r="V23" i="10"/>
  <c r="N23" i="15" s="1"/>
  <c r="P23" i="15" s="1"/>
  <c r="AD22" i="10"/>
  <c r="Z22" i="10"/>
  <c r="AC22" i="10" s="1"/>
  <c r="Y22" i="10"/>
  <c r="AB22" i="10" s="1"/>
  <c r="W22" i="10"/>
  <c r="O22" i="15" s="1"/>
  <c r="V22" i="10"/>
  <c r="N22" i="15" s="1"/>
  <c r="P22" i="15" s="1"/>
  <c r="AD21" i="10"/>
  <c r="Z21" i="10"/>
  <c r="AC21" i="10" s="1"/>
  <c r="Y21" i="10"/>
  <c r="AB21" i="10" s="1"/>
  <c r="W21" i="10"/>
  <c r="O21" i="15" s="1"/>
  <c r="V21" i="10"/>
  <c r="N21" i="15" s="1"/>
  <c r="P21" i="15" s="1"/>
  <c r="AD20" i="10"/>
  <c r="AC20" i="10"/>
  <c r="Z20" i="10"/>
  <c r="Y20" i="10"/>
  <c r="AB20" i="10" s="1"/>
  <c r="W20" i="10"/>
  <c r="O20" i="15" s="1"/>
  <c r="V20" i="10"/>
  <c r="N20" i="15" s="1"/>
  <c r="P20" i="15" s="1"/>
  <c r="AD19" i="10"/>
  <c r="AB19" i="10"/>
  <c r="Z19" i="10"/>
  <c r="AC19" i="10" s="1"/>
  <c r="Y19" i="10"/>
  <c r="W19" i="10"/>
  <c r="O19" i="15" s="1"/>
  <c r="V19" i="10"/>
  <c r="N19" i="15" s="1"/>
  <c r="P19" i="15" s="1"/>
  <c r="AD18" i="10"/>
  <c r="Z18" i="10"/>
  <c r="AC18" i="10" s="1"/>
  <c r="Y18" i="10"/>
  <c r="AB18" i="10" s="1"/>
  <c r="W18" i="10"/>
  <c r="O18" i="15" s="1"/>
  <c r="V18" i="10"/>
  <c r="N18" i="15" s="1"/>
  <c r="P18" i="15" s="1"/>
  <c r="AD17" i="10"/>
  <c r="AC17" i="10"/>
  <c r="Z17" i="10"/>
  <c r="Y17" i="10"/>
  <c r="AB17" i="10" s="1"/>
  <c r="W17" i="10"/>
  <c r="O17" i="15" s="1"/>
  <c r="V17" i="10"/>
  <c r="N17" i="15" s="1"/>
  <c r="P17" i="15" s="1"/>
  <c r="AD16" i="10"/>
  <c r="AC16" i="10"/>
  <c r="AB16" i="10"/>
  <c r="Z16" i="10"/>
  <c r="Y16" i="10"/>
  <c r="W16" i="10"/>
  <c r="O16" i="15" s="1"/>
  <c r="V16" i="10"/>
  <c r="N16" i="15" s="1"/>
  <c r="P16" i="15" s="1"/>
  <c r="AD15" i="10"/>
  <c r="AB15" i="10"/>
  <c r="Z15" i="10"/>
  <c r="AC15" i="10" s="1"/>
  <c r="Y15" i="10"/>
  <c r="W15" i="10"/>
  <c r="O15" i="15" s="1"/>
  <c r="V15" i="10"/>
  <c r="N15" i="15" s="1"/>
  <c r="P15" i="15" s="1"/>
  <c r="AD14" i="10"/>
  <c r="AC14" i="10"/>
  <c r="Z14" i="10"/>
  <c r="Y14" i="10"/>
  <c r="AB14" i="10" s="1"/>
  <c r="W14" i="10"/>
  <c r="O14" i="15" s="1"/>
  <c r="V14" i="10"/>
  <c r="N14" i="15" s="1"/>
  <c r="P14" i="15" s="1"/>
  <c r="AD13" i="10"/>
  <c r="AC13" i="10"/>
  <c r="AB13" i="10"/>
  <c r="Z13" i="10"/>
  <c r="Y13" i="10"/>
  <c r="W13" i="10"/>
  <c r="O13" i="15" s="1"/>
  <c r="V13" i="10"/>
  <c r="N13" i="15" s="1"/>
  <c r="P13" i="15" s="1"/>
  <c r="AD12" i="10"/>
  <c r="AC12" i="10"/>
  <c r="AB12" i="10"/>
  <c r="Z12" i="10"/>
  <c r="Y12" i="10"/>
  <c r="W12" i="10"/>
  <c r="O12" i="15" s="1"/>
  <c r="V12" i="10"/>
  <c r="N12" i="15" s="1"/>
  <c r="P12" i="15" s="1"/>
  <c r="AD11" i="10"/>
  <c r="AB11" i="10"/>
  <c r="Z11" i="10"/>
  <c r="AC11" i="10" s="1"/>
  <c r="Y11" i="10"/>
  <c r="W11" i="10"/>
  <c r="O11" i="15" s="1"/>
  <c r="V11" i="10"/>
  <c r="N11" i="15" s="1"/>
  <c r="P11" i="15" s="1"/>
  <c r="AD10" i="10"/>
  <c r="Z10" i="10"/>
  <c r="AC10" i="10" s="1"/>
  <c r="Y10" i="10"/>
  <c r="AB10" i="10" s="1"/>
  <c r="W10" i="10"/>
  <c r="O10" i="15" s="1"/>
  <c r="V10" i="10"/>
  <c r="N10" i="15" s="1"/>
  <c r="P10" i="15" s="1"/>
  <c r="AD9" i="10"/>
  <c r="AC9" i="10"/>
  <c r="Z9" i="10"/>
  <c r="Y9" i="10"/>
  <c r="AB9" i="10" s="1"/>
  <c r="W9" i="10"/>
  <c r="O9" i="15" s="1"/>
  <c r="V9" i="10"/>
  <c r="N9" i="15" s="1"/>
  <c r="P9" i="15" s="1"/>
  <c r="AD8" i="10"/>
  <c r="AC8" i="10"/>
  <c r="AB8" i="10"/>
  <c r="Z8" i="10"/>
  <c r="Y8" i="10"/>
  <c r="W8" i="10"/>
  <c r="O8" i="15" s="1"/>
  <c r="V8" i="10"/>
  <c r="N8" i="15" s="1"/>
  <c r="P8" i="15" s="1"/>
  <c r="AD7" i="10"/>
  <c r="AB7" i="10"/>
  <c r="Z7" i="10"/>
  <c r="AC7" i="10" s="1"/>
  <c r="Y7" i="10"/>
  <c r="W7" i="10"/>
  <c r="O7" i="15" s="1"/>
  <c r="V7" i="10"/>
  <c r="N7" i="15" s="1"/>
  <c r="P7" i="15" s="1"/>
  <c r="AD6" i="10"/>
  <c r="AC6" i="10"/>
  <c r="Z6" i="10"/>
  <c r="Y6" i="10"/>
  <c r="Y29" i="10" s="1"/>
  <c r="W6" i="10"/>
  <c r="O6" i="15" s="1"/>
  <c r="V6" i="10"/>
  <c r="N6" i="15" s="1"/>
  <c r="P6" i="15" s="1"/>
  <c r="AD5" i="10"/>
  <c r="AC5" i="10"/>
  <c r="AB5" i="10"/>
  <c r="Z5" i="10"/>
  <c r="Y5" i="10"/>
  <c r="W5" i="10"/>
  <c r="O5" i="15" s="1"/>
  <c r="V5" i="10"/>
  <c r="N5" i="15" s="1"/>
  <c r="P5" i="15" s="1"/>
  <c r="AD4" i="10"/>
  <c r="AC4" i="10"/>
  <c r="AB4" i="10"/>
  <c r="Z4" i="10"/>
  <c r="Z29" i="10" s="1"/>
  <c r="Y4" i="10"/>
  <c r="W4" i="10"/>
  <c r="O4" i="15" s="1"/>
  <c r="V4" i="10"/>
  <c r="N4" i="15" s="1"/>
  <c r="T29" i="13"/>
  <c r="S29" i="13"/>
  <c r="R29" i="13"/>
  <c r="P29" i="13"/>
  <c r="O29" i="13"/>
  <c r="N29" i="13"/>
  <c r="L29" i="13"/>
  <c r="K29" i="13"/>
  <c r="J29" i="13"/>
  <c r="H29" i="13"/>
  <c r="AD29" i="13" s="1"/>
  <c r="G29" i="13"/>
  <c r="AC29" i="13" s="1"/>
  <c r="F29" i="13"/>
  <c r="AD28" i="13"/>
  <c r="AC28" i="13"/>
  <c r="Z28" i="13"/>
  <c r="Y28" i="13"/>
  <c r="AB28" i="13" s="1"/>
  <c r="W28" i="13"/>
  <c r="K28" i="15" s="1"/>
  <c r="V28" i="13"/>
  <c r="J28" i="15" s="1"/>
  <c r="L28" i="15" s="1"/>
  <c r="AD27" i="13"/>
  <c r="AC27" i="13"/>
  <c r="AB27" i="13"/>
  <c r="Z27" i="13"/>
  <c r="Y27" i="13"/>
  <c r="W27" i="13"/>
  <c r="K27" i="15" s="1"/>
  <c r="V27" i="13"/>
  <c r="J27" i="15" s="1"/>
  <c r="L27" i="15" s="1"/>
  <c r="AD26" i="13"/>
  <c r="AC26" i="13"/>
  <c r="AB26" i="13"/>
  <c r="Z26" i="13"/>
  <c r="Y26" i="13"/>
  <c r="W26" i="13"/>
  <c r="K26" i="15" s="1"/>
  <c r="V26" i="13"/>
  <c r="J26" i="15" s="1"/>
  <c r="L26" i="15" s="1"/>
  <c r="AD25" i="13"/>
  <c r="AB25" i="13"/>
  <c r="Z25" i="13"/>
  <c r="AC25" i="13" s="1"/>
  <c r="Y25" i="13"/>
  <c r="W25" i="13"/>
  <c r="K25" i="15" s="1"/>
  <c r="V25" i="13"/>
  <c r="J25" i="15" s="1"/>
  <c r="L25" i="15" s="1"/>
  <c r="AD24" i="13"/>
  <c r="Z24" i="13"/>
  <c r="AC24" i="13" s="1"/>
  <c r="Y24" i="13"/>
  <c r="AB24" i="13" s="1"/>
  <c r="W24" i="13"/>
  <c r="K24" i="15" s="1"/>
  <c r="V24" i="13"/>
  <c r="J24" i="15" s="1"/>
  <c r="L24" i="15" s="1"/>
  <c r="AD23" i="13"/>
  <c r="AC23" i="13"/>
  <c r="Z23" i="13"/>
  <c r="Y23" i="13"/>
  <c r="AB23" i="13" s="1"/>
  <c r="W23" i="13"/>
  <c r="K23" i="15" s="1"/>
  <c r="V23" i="13"/>
  <c r="J23" i="15" s="1"/>
  <c r="L23" i="15" s="1"/>
  <c r="AD22" i="13"/>
  <c r="AC22" i="13"/>
  <c r="AB22" i="13"/>
  <c r="Z22" i="13"/>
  <c r="Y22" i="13"/>
  <c r="W22" i="13"/>
  <c r="K22" i="15" s="1"/>
  <c r="V22" i="13"/>
  <c r="J22" i="15" s="1"/>
  <c r="L22" i="15" s="1"/>
  <c r="AD21" i="13"/>
  <c r="AB21" i="13"/>
  <c r="Z21" i="13"/>
  <c r="AC21" i="13" s="1"/>
  <c r="Y21" i="13"/>
  <c r="W21" i="13"/>
  <c r="K21" i="15" s="1"/>
  <c r="V21" i="13"/>
  <c r="J21" i="15" s="1"/>
  <c r="L21" i="15" s="1"/>
  <c r="AD20" i="13"/>
  <c r="AC20" i="13"/>
  <c r="Z20" i="13"/>
  <c r="Y20" i="13"/>
  <c r="AB20" i="13" s="1"/>
  <c r="W20" i="13"/>
  <c r="K20" i="15" s="1"/>
  <c r="V20" i="13"/>
  <c r="J20" i="15" s="1"/>
  <c r="L20" i="15" s="1"/>
  <c r="AD19" i="13"/>
  <c r="AC19" i="13"/>
  <c r="AB19" i="13"/>
  <c r="Z19" i="13"/>
  <c r="Y19" i="13"/>
  <c r="W19" i="13"/>
  <c r="K19" i="15" s="1"/>
  <c r="V19" i="13"/>
  <c r="J19" i="15" s="1"/>
  <c r="L19" i="15" s="1"/>
  <c r="AD18" i="13"/>
  <c r="AC18" i="13"/>
  <c r="AB18" i="13"/>
  <c r="Z18" i="13"/>
  <c r="Y18" i="13"/>
  <c r="W18" i="13"/>
  <c r="K18" i="15" s="1"/>
  <c r="V18" i="13"/>
  <c r="J18" i="15" s="1"/>
  <c r="L18" i="15" s="1"/>
  <c r="AD17" i="13"/>
  <c r="AB17" i="13"/>
  <c r="Z17" i="13"/>
  <c r="AC17" i="13" s="1"/>
  <c r="Y17" i="13"/>
  <c r="W17" i="13"/>
  <c r="K17" i="15" s="1"/>
  <c r="V17" i="13"/>
  <c r="J17" i="15" s="1"/>
  <c r="L17" i="15" s="1"/>
  <c r="AD16" i="13"/>
  <c r="Z16" i="13"/>
  <c r="AC16" i="13" s="1"/>
  <c r="Y16" i="13"/>
  <c r="AB16" i="13" s="1"/>
  <c r="W16" i="13"/>
  <c r="K16" i="15" s="1"/>
  <c r="V16" i="13"/>
  <c r="J16" i="15" s="1"/>
  <c r="L16" i="15" s="1"/>
  <c r="AD15" i="13"/>
  <c r="AC15" i="13"/>
  <c r="Z15" i="13"/>
  <c r="Y15" i="13"/>
  <c r="AB15" i="13" s="1"/>
  <c r="W15" i="13"/>
  <c r="K15" i="15" s="1"/>
  <c r="V15" i="13"/>
  <c r="J15" i="15" s="1"/>
  <c r="L15" i="15" s="1"/>
  <c r="AD14" i="13"/>
  <c r="AC14" i="13"/>
  <c r="AB14" i="13"/>
  <c r="Z14" i="13"/>
  <c r="Y14" i="13"/>
  <c r="W14" i="13"/>
  <c r="K14" i="15" s="1"/>
  <c r="V14" i="13"/>
  <c r="J14" i="15" s="1"/>
  <c r="L14" i="15" s="1"/>
  <c r="AD13" i="13"/>
  <c r="AB13" i="13"/>
  <c r="Z13" i="13"/>
  <c r="AC13" i="13" s="1"/>
  <c r="Y13" i="13"/>
  <c r="W13" i="13"/>
  <c r="K13" i="15" s="1"/>
  <c r="V13" i="13"/>
  <c r="J13" i="15" s="1"/>
  <c r="L13" i="15" s="1"/>
  <c r="AD12" i="13"/>
  <c r="AC12" i="13"/>
  <c r="Z12" i="13"/>
  <c r="Y12" i="13"/>
  <c r="AB12" i="13" s="1"/>
  <c r="W12" i="13"/>
  <c r="K12" i="15" s="1"/>
  <c r="V12" i="13"/>
  <c r="J12" i="15" s="1"/>
  <c r="L12" i="15" s="1"/>
  <c r="AD11" i="13"/>
  <c r="AC11" i="13"/>
  <c r="AB11" i="13"/>
  <c r="Z11" i="13"/>
  <c r="Y11" i="13"/>
  <c r="W11" i="13"/>
  <c r="K11" i="15" s="1"/>
  <c r="V11" i="13"/>
  <c r="J11" i="15" s="1"/>
  <c r="L11" i="15" s="1"/>
  <c r="AD10" i="13"/>
  <c r="AC10" i="13"/>
  <c r="AB10" i="13"/>
  <c r="Z10" i="13"/>
  <c r="Y10" i="13"/>
  <c r="W10" i="13"/>
  <c r="K10" i="15" s="1"/>
  <c r="V10" i="13"/>
  <c r="J10" i="15" s="1"/>
  <c r="L10" i="15" s="1"/>
  <c r="AD9" i="13"/>
  <c r="AB9" i="13"/>
  <c r="Z9" i="13"/>
  <c r="AC9" i="13" s="1"/>
  <c r="Y9" i="13"/>
  <c r="W9" i="13"/>
  <c r="K9" i="15" s="1"/>
  <c r="V9" i="13"/>
  <c r="J9" i="15" s="1"/>
  <c r="L9" i="15" s="1"/>
  <c r="AD8" i="13"/>
  <c r="Z8" i="13"/>
  <c r="AC8" i="13" s="1"/>
  <c r="Y8" i="13"/>
  <c r="AB8" i="13" s="1"/>
  <c r="W8" i="13"/>
  <c r="K8" i="15" s="1"/>
  <c r="V8" i="13"/>
  <c r="J8" i="15" s="1"/>
  <c r="L8" i="15" s="1"/>
  <c r="AD7" i="13"/>
  <c r="AC7" i="13"/>
  <c r="Z7" i="13"/>
  <c r="Y7" i="13"/>
  <c r="AB7" i="13" s="1"/>
  <c r="W7" i="13"/>
  <c r="K7" i="15" s="1"/>
  <c r="V7" i="13"/>
  <c r="J7" i="15" s="1"/>
  <c r="L7" i="15" s="1"/>
  <c r="AD6" i="13"/>
  <c r="AC6" i="13"/>
  <c r="AB6" i="13"/>
  <c r="Z6" i="13"/>
  <c r="Y6" i="13"/>
  <c r="W6" i="13"/>
  <c r="K6" i="15" s="1"/>
  <c r="V6" i="13"/>
  <c r="J6" i="15" s="1"/>
  <c r="L6" i="15" s="1"/>
  <c r="AD5" i="13"/>
  <c r="AB5" i="13"/>
  <c r="Z5" i="13"/>
  <c r="Z29" i="13" s="1"/>
  <c r="Y5" i="13"/>
  <c r="W5" i="13"/>
  <c r="K5" i="15" s="1"/>
  <c r="V5" i="13"/>
  <c r="J5" i="15" s="1"/>
  <c r="L5" i="15" s="1"/>
  <c r="AD4" i="13"/>
  <c r="AC4" i="13"/>
  <c r="Z4" i="13"/>
  <c r="Y4" i="13"/>
  <c r="Y29" i="13" s="1"/>
  <c r="W4" i="13"/>
  <c r="K4" i="15" s="1"/>
  <c r="V4" i="13"/>
  <c r="J4" i="15" s="1"/>
  <c r="AD29" i="12"/>
  <c r="T29" i="12"/>
  <c r="S29" i="12"/>
  <c r="R29" i="12"/>
  <c r="P29" i="12"/>
  <c r="O29" i="12"/>
  <c r="N29" i="12"/>
  <c r="L29" i="12"/>
  <c r="K29" i="12"/>
  <c r="J29" i="12"/>
  <c r="H29" i="12"/>
  <c r="G29" i="12"/>
  <c r="F29" i="12"/>
  <c r="AD28" i="12"/>
  <c r="AC28" i="12"/>
  <c r="AB28" i="12"/>
  <c r="Z28" i="12"/>
  <c r="Y28" i="12"/>
  <c r="W28" i="12"/>
  <c r="G28" i="15" s="1"/>
  <c r="AD28" i="15" s="1"/>
  <c r="V28" i="12"/>
  <c r="F28" i="15" s="1"/>
  <c r="AD27" i="12"/>
  <c r="AB27" i="12"/>
  <c r="Z27" i="12"/>
  <c r="AC27" i="12" s="1"/>
  <c r="Y27" i="12"/>
  <c r="W27" i="12"/>
  <c r="G27" i="15" s="1"/>
  <c r="V27" i="12"/>
  <c r="F27" i="15" s="1"/>
  <c r="AD26" i="12"/>
  <c r="AC26" i="12"/>
  <c r="Z26" i="12"/>
  <c r="Y26" i="12"/>
  <c r="AB26" i="12" s="1"/>
  <c r="W26" i="12"/>
  <c r="G26" i="15" s="1"/>
  <c r="AD26" i="15" s="1"/>
  <c r="V26" i="12"/>
  <c r="F26" i="15" s="1"/>
  <c r="AD25" i="12"/>
  <c r="AC25" i="12"/>
  <c r="AB25" i="12"/>
  <c r="Z25" i="12"/>
  <c r="Y25" i="12"/>
  <c r="W25" i="12"/>
  <c r="G25" i="15" s="1"/>
  <c r="V25" i="12"/>
  <c r="F25" i="15" s="1"/>
  <c r="AD24" i="12"/>
  <c r="AC24" i="12"/>
  <c r="AB24" i="12"/>
  <c r="Z24" i="12"/>
  <c r="Y24" i="12"/>
  <c r="W24" i="12"/>
  <c r="G24" i="15" s="1"/>
  <c r="V24" i="12"/>
  <c r="F24" i="15" s="1"/>
  <c r="AD23" i="12"/>
  <c r="AB23" i="12"/>
  <c r="Z23" i="12"/>
  <c r="AC23" i="12" s="1"/>
  <c r="Y23" i="12"/>
  <c r="W23" i="12"/>
  <c r="G23" i="15" s="1"/>
  <c r="V23" i="12"/>
  <c r="F23" i="15" s="1"/>
  <c r="AD22" i="12"/>
  <c r="Z22" i="12"/>
  <c r="AC22" i="12" s="1"/>
  <c r="Y22" i="12"/>
  <c r="AB22" i="12" s="1"/>
  <c r="W22" i="12"/>
  <c r="G22" i="15" s="1"/>
  <c r="AD22" i="15" s="1"/>
  <c r="V22" i="12"/>
  <c r="F22" i="15" s="1"/>
  <c r="AD21" i="12"/>
  <c r="AC21" i="12"/>
  <c r="Z21" i="12"/>
  <c r="Y21" i="12"/>
  <c r="AB21" i="12" s="1"/>
  <c r="W21" i="12"/>
  <c r="G21" i="15" s="1"/>
  <c r="V21" i="12"/>
  <c r="F21" i="15" s="1"/>
  <c r="AD20" i="12"/>
  <c r="AC20" i="12"/>
  <c r="AB20" i="12"/>
  <c r="Z20" i="12"/>
  <c r="Y20" i="12"/>
  <c r="W20" i="12"/>
  <c r="G20" i="15" s="1"/>
  <c r="V20" i="12"/>
  <c r="F20" i="15" s="1"/>
  <c r="H20" i="15" s="1"/>
  <c r="AD19" i="12"/>
  <c r="AB19" i="12"/>
  <c r="Z19" i="12"/>
  <c r="AC19" i="12" s="1"/>
  <c r="Y19" i="12"/>
  <c r="W19" i="12"/>
  <c r="G19" i="15" s="1"/>
  <c r="V19" i="12"/>
  <c r="F19" i="15" s="1"/>
  <c r="AD18" i="12"/>
  <c r="AC18" i="12"/>
  <c r="Z18" i="12"/>
  <c r="Y18" i="12"/>
  <c r="AB18" i="12" s="1"/>
  <c r="W18" i="12"/>
  <c r="G18" i="15" s="1"/>
  <c r="AD18" i="15" s="1"/>
  <c r="V18" i="12"/>
  <c r="F18" i="15" s="1"/>
  <c r="H18" i="15" s="1"/>
  <c r="AD17" i="12"/>
  <c r="AC17" i="12"/>
  <c r="AB17" i="12"/>
  <c r="Z17" i="12"/>
  <c r="Y17" i="12"/>
  <c r="W17" i="12"/>
  <c r="G17" i="15" s="1"/>
  <c r="V17" i="12"/>
  <c r="F17" i="15" s="1"/>
  <c r="AD16" i="12"/>
  <c r="AC16" i="12"/>
  <c r="AB16" i="12"/>
  <c r="Z16" i="12"/>
  <c r="Y16" i="12"/>
  <c r="W16" i="12"/>
  <c r="G16" i="15" s="1"/>
  <c r="AD16" i="15" s="1"/>
  <c r="V16" i="12"/>
  <c r="F16" i="15" s="1"/>
  <c r="AD15" i="12"/>
  <c r="AB15" i="12"/>
  <c r="Z15" i="12"/>
  <c r="AC15" i="12" s="1"/>
  <c r="Y15" i="12"/>
  <c r="W15" i="12"/>
  <c r="G15" i="15" s="1"/>
  <c r="V15" i="12"/>
  <c r="F15" i="15" s="1"/>
  <c r="AD14" i="12"/>
  <c r="Z14" i="12"/>
  <c r="AC14" i="12" s="1"/>
  <c r="Y14" i="12"/>
  <c r="AB14" i="12" s="1"/>
  <c r="W14" i="12"/>
  <c r="G14" i="15" s="1"/>
  <c r="AD14" i="15" s="1"/>
  <c r="V14" i="12"/>
  <c r="F14" i="15" s="1"/>
  <c r="H14" i="15" s="1"/>
  <c r="AD13" i="12"/>
  <c r="AC13" i="12"/>
  <c r="Z13" i="12"/>
  <c r="Y13" i="12"/>
  <c r="AB13" i="12" s="1"/>
  <c r="W13" i="12"/>
  <c r="G13" i="15" s="1"/>
  <c r="AD13" i="15" s="1"/>
  <c r="V13" i="12"/>
  <c r="F13" i="15" s="1"/>
  <c r="AD12" i="12"/>
  <c r="AC12" i="12"/>
  <c r="AB12" i="12"/>
  <c r="Z12" i="12"/>
  <c r="Y12" i="12"/>
  <c r="W12" i="12"/>
  <c r="G12" i="15" s="1"/>
  <c r="AD12" i="15" s="1"/>
  <c r="V12" i="12"/>
  <c r="F12" i="15" s="1"/>
  <c r="AD11" i="12"/>
  <c r="AB11" i="12"/>
  <c r="Z11" i="12"/>
  <c r="AC11" i="12" s="1"/>
  <c r="Y11" i="12"/>
  <c r="W11" i="12"/>
  <c r="G11" i="15" s="1"/>
  <c r="V11" i="12"/>
  <c r="F11" i="15" s="1"/>
  <c r="AD10" i="12"/>
  <c r="AC10" i="12"/>
  <c r="Z10" i="12"/>
  <c r="Y10" i="12"/>
  <c r="AB10" i="12" s="1"/>
  <c r="W10" i="12"/>
  <c r="G10" i="15" s="1"/>
  <c r="AD10" i="15" s="1"/>
  <c r="V10" i="12"/>
  <c r="F10" i="15" s="1"/>
  <c r="H10" i="15" s="1"/>
  <c r="AD9" i="12"/>
  <c r="AC9" i="12"/>
  <c r="AB9" i="12"/>
  <c r="Z9" i="12"/>
  <c r="Y9" i="12"/>
  <c r="W9" i="12"/>
  <c r="G9" i="15" s="1"/>
  <c r="AD9" i="15" s="1"/>
  <c r="V9" i="12"/>
  <c r="F9" i="15" s="1"/>
  <c r="AD8" i="12"/>
  <c r="AC8" i="12"/>
  <c r="AB8" i="12"/>
  <c r="Z8" i="12"/>
  <c r="Y8" i="12"/>
  <c r="W8" i="12"/>
  <c r="G8" i="15" s="1"/>
  <c r="AD8" i="15" s="1"/>
  <c r="V8" i="12"/>
  <c r="F8" i="15" s="1"/>
  <c r="AD7" i="12"/>
  <c r="AB7" i="12"/>
  <c r="Z7" i="12"/>
  <c r="AC7" i="12" s="1"/>
  <c r="Y7" i="12"/>
  <c r="W7" i="12"/>
  <c r="G7" i="15" s="1"/>
  <c r="AD7" i="15" s="1"/>
  <c r="V7" i="12"/>
  <c r="F7" i="15" s="1"/>
  <c r="AD6" i="12"/>
  <c r="Z6" i="12"/>
  <c r="AC6" i="12" s="1"/>
  <c r="Y6" i="12"/>
  <c r="AB6" i="12" s="1"/>
  <c r="W6" i="12"/>
  <c r="G6" i="15" s="1"/>
  <c r="V6" i="12"/>
  <c r="F6" i="15" s="1"/>
  <c r="AD5" i="12"/>
  <c r="AC5" i="12"/>
  <c r="Z5" i="12"/>
  <c r="Z29" i="12" s="1"/>
  <c r="Y5" i="12"/>
  <c r="AB5" i="12" s="1"/>
  <c r="W5" i="12"/>
  <c r="G5" i="15" s="1"/>
  <c r="AD5" i="15" s="1"/>
  <c r="V5" i="12"/>
  <c r="F5" i="15" s="1"/>
  <c r="AD4" i="12"/>
  <c r="AC4" i="12"/>
  <c r="AB4" i="12"/>
  <c r="Z4" i="12"/>
  <c r="Y4" i="12"/>
  <c r="Y29" i="12" s="1"/>
  <c r="W4" i="12"/>
  <c r="G4" i="15" s="1"/>
  <c r="V4" i="12"/>
  <c r="V29" i="12" s="1"/>
  <c r="H9" i="15" l="1"/>
  <c r="AC9" i="15"/>
  <c r="F12" i="17"/>
  <c r="O12" i="17" s="1"/>
  <c r="X12" i="15"/>
  <c r="AB29" i="11"/>
  <c r="X20" i="15"/>
  <c r="F20" i="17"/>
  <c r="O20" i="17" s="1"/>
  <c r="X28" i="15"/>
  <c r="F28" i="17"/>
  <c r="O28" i="17" s="1"/>
  <c r="AC29" i="11"/>
  <c r="AC13" i="15"/>
  <c r="H13" i="15"/>
  <c r="AE13" i="15" s="1"/>
  <c r="G4" i="17"/>
  <c r="W29" i="15"/>
  <c r="H7" i="15"/>
  <c r="AE7" i="15" s="1"/>
  <c r="AC7" i="15"/>
  <c r="L4" i="15"/>
  <c r="L29" i="15" s="1"/>
  <c r="AJ5" i="15" s="1"/>
  <c r="J29" i="15"/>
  <c r="AH5" i="15" s="1"/>
  <c r="P4" i="15"/>
  <c r="P29" i="15" s="1"/>
  <c r="AJ6" i="15" s="1"/>
  <c r="N29" i="15"/>
  <c r="AH6" i="15" s="1"/>
  <c r="AB29" i="10"/>
  <c r="F8" i="17"/>
  <c r="O8" i="17" s="1"/>
  <c r="X8" i="15"/>
  <c r="X16" i="15"/>
  <c r="F16" i="17"/>
  <c r="O16" i="17" s="1"/>
  <c r="H21" i="15"/>
  <c r="AC21" i="15"/>
  <c r="H25" i="15"/>
  <c r="AE25" i="15" s="1"/>
  <c r="AC25" i="15"/>
  <c r="F7" i="17"/>
  <c r="O7" i="17" s="1"/>
  <c r="X7" i="15"/>
  <c r="X24" i="15"/>
  <c r="F24" i="17"/>
  <c r="O24" i="17" s="1"/>
  <c r="H5" i="15"/>
  <c r="AC5" i="15"/>
  <c r="G29" i="15"/>
  <c r="AD4" i="15"/>
  <c r="AE20" i="15"/>
  <c r="AB29" i="16"/>
  <c r="AC8" i="15"/>
  <c r="H8" i="15"/>
  <c r="AD11" i="15"/>
  <c r="AD24" i="15"/>
  <c r="AB29" i="12"/>
  <c r="H27" i="15"/>
  <c r="AE27" i="15" s="1"/>
  <c r="AC27" i="15"/>
  <c r="H17" i="15"/>
  <c r="AE17" i="15" s="1"/>
  <c r="AC17" i="15"/>
  <c r="K29" i="15"/>
  <c r="O29" i="15"/>
  <c r="AC11" i="15"/>
  <c r="H11" i="15"/>
  <c r="AE11" i="15" s="1"/>
  <c r="H15" i="15"/>
  <c r="AE15" i="15" s="1"/>
  <c r="AC15" i="15"/>
  <c r="H6" i="15"/>
  <c r="AC6" i="15"/>
  <c r="AD20" i="15"/>
  <c r="F6" i="17"/>
  <c r="O6" i="17" s="1"/>
  <c r="X6" i="15"/>
  <c r="F10" i="17"/>
  <c r="O10" i="17" s="1"/>
  <c r="X10" i="15"/>
  <c r="F14" i="17"/>
  <c r="O14" i="17" s="1"/>
  <c r="X14" i="15"/>
  <c r="F18" i="17"/>
  <c r="O18" i="17" s="1"/>
  <c r="X18" i="15"/>
  <c r="AE18" i="15" s="1"/>
  <c r="AD6" i="15"/>
  <c r="AE10" i="15"/>
  <c r="H19" i="15"/>
  <c r="AE19" i="15" s="1"/>
  <c r="AC19" i="15"/>
  <c r="H23" i="15"/>
  <c r="AC23" i="15"/>
  <c r="AC29" i="12"/>
  <c r="AB29" i="13"/>
  <c r="R29" i="15"/>
  <c r="AH7" i="15" s="1"/>
  <c r="T4" i="15"/>
  <c r="T29" i="15" s="1"/>
  <c r="AJ7" i="15" s="1"/>
  <c r="F22" i="17"/>
  <c r="O22" i="17" s="1"/>
  <c r="X22" i="15"/>
  <c r="AE14" i="15"/>
  <c r="F5" i="17"/>
  <c r="O5" i="17" s="1"/>
  <c r="X5" i="15"/>
  <c r="AC16" i="15"/>
  <c r="AC24" i="15"/>
  <c r="Z29" i="16"/>
  <c r="AC29" i="16" s="1"/>
  <c r="W29" i="11"/>
  <c r="S4" i="15"/>
  <c r="S29" i="15" s="1"/>
  <c r="X27" i="15"/>
  <c r="V29" i="13"/>
  <c r="X21" i="15"/>
  <c r="AE7" i="18"/>
  <c r="X11" i="18"/>
  <c r="T11" i="18"/>
  <c r="P11" i="18"/>
  <c r="L11" i="18"/>
  <c r="H11" i="18"/>
  <c r="AC11" i="18"/>
  <c r="AC14" i="15"/>
  <c r="AD15" i="15"/>
  <c r="AC22" i="15"/>
  <c r="AD23" i="15"/>
  <c r="AB4" i="13"/>
  <c r="AC5" i="13"/>
  <c r="W29" i="13"/>
  <c r="AB6" i="10"/>
  <c r="V4" i="15"/>
  <c r="X9" i="15"/>
  <c r="X11" i="15"/>
  <c r="X15" i="15"/>
  <c r="H24" i="15"/>
  <c r="AE24" i="15" s="1"/>
  <c r="AE9" i="18"/>
  <c r="AE16" i="18"/>
  <c r="AD17" i="15"/>
  <c r="W29" i="12"/>
  <c r="V29" i="10"/>
  <c r="Z29" i="18"/>
  <c r="AD29" i="18"/>
  <c r="AC20" i="15"/>
  <c r="AD21" i="15"/>
  <c r="AC28" i="15"/>
  <c r="W29" i="10"/>
  <c r="X13" i="15"/>
  <c r="X19" i="15"/>
  <c r="H28" i="15"/>
  <c r="AE12" i="18"/>
  <c r="X23" i="18"/>
  <c r="T23" i="18"/>
  <c r="T29" i="18" s="1"/>
  <c r="AJ7" i="18" s="1"/>
  <c r="P23" i="18"/>
  <c r="L23" i="18"/>
  <c r="H23" i="18"/>
  <c r="AC23" i="18"/>
  <c r="V29" i="16"/>
  <c r="H22" i="15"/>
  <c r="F26" i="17"/>
  <c r="O26" i="17" s="1"/>
  <c r="X26" i="15"/>
  <c r="AE28" i="18"/>
  <c r="AD25" i="15"/>
  <c r="AC12" i="15"/>
  <c r="AC10" i="15"/>
  <c r="AD19" i="15"/>
  <c r="AD27" i="15"/>
  <c r="AB4" i="16"/>
  <c r="F4" i="15"/>
  <c r="AA29" i="15"/>
  <c r="H16" i="15"/>
  <c r="X23" i="15"/>
  <c r="X19" i="18"/>
  <c r="T19" i="18"/>
  <c r="P19" i="18"/>
  <c r="L19" i="18"/>
  <c r="L29" i="18" s="1"/>
  <c r="AJ5" i="18" s="1"/>
  <c r="H19" i="18"/>
  <c r="AE19" i="18" s="1"/>
  <c r="AC19" i="18"/>
  <c r="AC18" i="15"/>
  <c r="AC26" i="15"/>
  <c r="H12" i="15"/>
  <c r="AE12" i="15" s="1"/>
  <c r="X17" i="15"/>
  <c r="H26" i="15"/>
  <c r="X15" i="18"/>
  <c r="T15" i="18"/>
  <c r="P15" i="18"/>
  <c r="L15" i="18"/>
  <c r="H15" i="18"/>
  <c r="AC15" i="18"/>
  <c r="AD4" i="18"/>
  <c r="X5" i="18"/>
  <c r="X29" i="18" s="1"/>
  <c r="AJ8" i="18" s="1"/>
  <c r="X7" i="18"/>
  <c r="X9" i="18"/>
  <c r="X12" i="18"/>
  <c r="P13" i="18"/>
  <c r="AE13" i="18" s="1"/>
  <c r="X16" i="18"/>
  <c r="P17" i="18"/>
  <c r="AE17" i="18" s="1"/>
  <c r="X20" i="18"/>
  <c r="AE20" i="18" s="1"/>
  <c r="P21" i="18"/>
  <c r="AE21" i="18" s="1"/>
  <c r="X24" i="18"/>
  <c r="P25" i="18"/>
  <c r="AE25" i="18" s="1"/>
  <c r="X28" i="18"/>
  <c r="T13" i="18"/>
  <c r="T17" i="18"/>
  <c r="T21" i="18"/>
  <c r="T25" i="18"/>
  <c r="AC27" i="18"/>
  <c r="H27" i="18"/>
  <c r="AE27" i="18" s="1"/>
  <c r="L27" i="18"/>
  <c r="P27" i="18"/>
  <c r="AC13" i="18"/>
  <c r="AC17" i="18"/>
  <c r="L20" i="18"/>
  <c r="AC21" i="18"/>
  <c r="L24" i="18"/>
  <c r="AE24" i="18" s="1"/>
  <c r="AC25" i="18"/>
  <c r="T27" i="18"/>
  <c r="L28" i="18"/>
  <c r="AE5" i="18" l="1"/>
  <c r="AE26" i="15"/>
  <c r="F29" i="15"/>
  <c r="AC4" i="15"/>
  <c r="H4" i="15"/>
  <c r="F4" i="17"/>
  <c r="V29" i="15"/>
  <c r="AH8" i="15" s="1"/>
  <c r="X4" i="15"/>
  <c r="X29" i="15" s="1"/>
  <c r="AJ8" i="15" s="1"/>
  <c r="AD29" i="15"/>
  <c r="AE22" i="15"/>
  <c r="AE11" i="18"/>
  <c r="P4" i="17"/>
  <c r="G29" i="17"/>
  <c r="P29" i="17" s="1"/>
  <c r="AE15" i="18"/>
  <c r="AE28" i="15"/>
  <c r="AC29" i="18"/>
  <c r="AH9" i="18"/>
  <c r="P29" i="18"/>
  <c r="AJ6" i="18" s="1"/>
  <c r="AE5" i="15"/>
  <c r="AE21" i="15"/>
  <c r="H29" i="18"/>
  <c r="AE8" i="15"/>
  <c r="AE23" i="18"/>
  <c r="AE23" i="15"/>
  <c r="AE16" i="15"/>
  <c r="AE6" i="15"/>
  <c r="AE9" i="15"/>
  <c r="O4" i="17" l="1"/>
  <c r="F29" i="17"/>
  <c r="O29" i="17" s="1"/>
  <c r="AJ4" i="18"/>
  <c r="AE29" i="18"/>
  <c r="H29" i="15"/>
  <c r="AE4" i="15"/>
  <c r="AC29" i="15"/>
  <c r="AH4" i="15"/>
  <c r="AE29" i="15" l="1"/>
  <c r="AJ4" i="15"/>
</calcChain>
</file>

<file path=xl/sharedStrings.xml><?xml version="1.0" encoding="utf-8"?>
<sst xmlns="http://schemas.openxmlformats.org/spreadsheetml/2006/main" count="460" uniqueCount="52">
  <si>
    <t>Instance</t>
  </si>
  <si>
    <t>GRASP</t>
  </si>
  <si>
    <t>CPU (s)</t>
  </si>
  <si>
    <t>muestra1_20_3</t>
  </si>
  <si>
    <t>muestra1_30_4</t>
  </si>
  <si>
    <t>Cost</t>
  </si>
  <si>
    <t>muestra1_40_5</t>
  </si>
  <si>
    <t>muestra1_50_6</t>
  </si>
  <si>
    <t>muestra1_55_6</t>
  </si>
  <si>
    <t>muestra2_20_3</t>
  </si>
  <si>
    <t>muestra3_20_3</t>
  </si>
  <si>
    <t>muestra5_20_3</t>
  </si>
  <si>
    <t>muestra2_30_4</t>
  </si>
  <si>
    <t>muestra3_30_4</t>
  </si>
  <si>
    <t>muestra4_30_4</t>
  </si>
  <si>
    <t>muestra5_30_4</t>
  </si>
  <si>
    <t>muestra2_40_5</t>
  </si>
  <si>
    <t>muestra3_40_5</t>
  </si>
  <si>
    <t>muestra4_40_5</t>
  </si>
  <si>
    <t>muestra5_40_5</t>
  </si>
  <si>
    <t>muestra2_50_6</t>
  </si>
  <si>
    <t>muestra3_50_6</t>
  </si>
  <si>
    <t>muestra4_50_6</t>
  </si>
  <si>
    <t>muestra5_50_6</t>
  </si>
  <si>
    <t>muestra2_55_6</t>
  </si>
  <si>
    <t>muestra3_55_6</t>
  </si>
  <si>
    <t>muestra4_55_6</t>
  </si>
  <si>
    <t>muestra5_55_6</t>
  </si>
  <si>
    <t>muestra4_20_3</t>
  </si>
  <si>
    <t>Average</t>
  </si>
  <si>
    <t>Name</t>
  </si>
  <si>
    <t>Gap (%)</t>
  </si>
  <si>
    <t>Gurobi (F1)</t>
  </si>
  <si>
    <t>Gurobi (F1+P)</t>
  </si>
  <si>
    <t>Gurobi (FR2)</t>
  </si>
  <si>
    <t>Gurobi (FR2+P)</t>
  </si>
  <si>
    <t>Gurobi</t>
  </si>
  <si>
    <t>Gurobi (100)</t>
  </si>
  <si>
    <t>Gurobi (500)</t>
  </si>
  <si>
    <t>Gurobi (1000)</t>
  </si>
  <si>
    <t>Gurobi (2000)</t>
  </si>
  <si>
    <t>Gurobi (1500)</t>
  </si>
  <si>
    <t>n</t>
  </si>
  <si>
    <t>Hexaly</t>
  </si>
  <si>
    <t>k</t>
  </si>
  <si>
    <t>t</t>
  </si>
  <si>
    <t>Hexaly (100)</t>
  </si>
  <si>
    <t>Hexaly (500)</t>
  </si>
  <si>
    <t>Hexaly (1000)</t>
  </si>
  <si>
    <t>Hexaly (1500)</t>
  </si>
  <si>
    <t>Hexaly (2000)</t>
  </si>
  <si>
    <t>R-GRASP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</si>
</sst>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10" xfId="0" applyFont="1" applyBorder="1" applyAlignment="1">
      <alignment vertical="center"/>
    </xf>
    <xf numFmtId="0" fontId="16" fillId="0" borderId="10" xfId="0" applyFont="1" applyBorder="1" applyAlignment="1">
      <alignment horizontal="right" vertical="center"/>
    </xf>
    <xf numFmtId="2" fontId="16" fillId="0" borderId="10" xfId="0" applyNumberFormat="1" applyFon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right" vertical="center"/>
    </xf>
    <xf numFmtId="2" fontId="16" fillId="0" borderId="12" xfId="0" applyNumberFormat="1" applyFont="1" applyBorder="1" applyAlignment="1">
      <alignment horizontal="right" vertical="center"/>
    </xf>
    <xf numFmtId="2" fontId="0" fillId="0" borderId="10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16" fillId="0" borderId="11" xfId="0" applyFont="1" applyBorder="1" applyAlignment="1">
      <alignment vertical="center"/>
    </xf>
    <xf numFmtId="0" fontId="16" fillId="0" borderId="11" xfId="0" applyFont="1" applyBorder="1" applyAlignment="1">
      <alignment horizontal="right" vertical="center"/>
    </xf>
    <xf numFmtId="2" fontId="0" fillId="0" borderId="11" xfId="0" applyNumberFormat="1" applyBorder="1" applyAlignment="1">
      <alignment horizontal="right" vertical="center"/>
    </xf>
    <xf numFmtId="0" fontId="16" fillId="0" borderId="0" xfId="0" applyFont="1" applyAlignment="1">
      <alignment vertical="center"/>
    </xf>
    <xf numFmtId="2" fontId="16" fillId="0" borderId="13" xfId="0" applyNumberFormat="1" applyFont="1" applyBorder="1" applyAlignment="1">
      <alignment horizontal="right" vertical="center"/>
    </xf>
    <xf numFmtId="0" fontId="16" fillId="0" borderId="13" xfId="0" applyFon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2" fontId="0" fillId="0" borderId="13" xfId="0" applyNumberFormat="1" applyBorder="1" applyAlignment="1">
      <alignment horizontal="right" vertical="center"/>
    </xf>
    <xf numFmtId="0" fontId="0" fillId="0" borderId="13" xfId="0" applyBorder="1" applyAlignment="1">
      <alignment vertical="center"/>
    </xf>
    <xf numFmtId="2" fontId="0" fillId="0" borderId="13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0" xfId="0" applyNumberFormat="1" applyBorder="1" applyAlignment="1">
      <alignment vertical="center"/>
    </xf>
    <xf numFmtId="0" fontId="18" fillId="0" borderId="10" xfId="0" applyFont="1" applyBorder="1" applyAlignment="1">
      <alignment horizontal="right" vertical="center"/>
    </xf>
    <xf numFmtId="2" fontId="16" fillId="0" borderId="11" xfId="0" applyNumberFormat="1" applyFont="1" applyBorder="1" applyAlignment="1">
      <alignment horizontal="right" vertical="center"/>
    </xf>
    <xf numFmtId="0" fontId="16" fillId="0" borderId="11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gurobi!$AI$4:$AI$9</c:f>
              <c:strCache>
                <c:ptCount val="6"/>
                <c:pt idx="0">
                  <c:v>Gurobi (100)</c:v>
                </c:pt>
                <c:pt idx="1">
                  <c:v>Gurobi (500)</c:v>
                </c:pt>
                <c:pt idx="2">
                  <c:v>Gurobi (1000)</c:v>
                </c:pt>
                <c:pt idx="3">
                  <c:v>Gurobi (1500)</c:v>
                </c:pt>
                <c:pt idx="4">
                  <c:v>Gurobi (2000)</c:v>
                </c:pt>
                <c:pt idx="5">
                  <c:v>GRASP</c:v>
                </c:pt>
              </c:strCache>
            </c:strRef>
          </c:cat>
          <c:val>
            <c:numRef>
              <c:f>gurobi!$AJ$4:$AJ$8</c:f>
              <c:numCache>
                <c:formatCode>0.00</c:formatCode>
                <c:ptCount val="5"/>
                <c:pt idx="0">
                  <c:v>6.8602860002319721</c:v>
                </c:pt>
                <c:pt idx="1">
                  <c:v>1.6691503187512473</c:v>
                </c:pt>
                <c:pt idx="2">
                  <c:v>0.46793574840123642</c:v>
                </c:pt>
                <c:pt idx="3">
                  <c:v>0.17939119151676583</c:v>
                </c:pt>
                <c:pt idx="4">
                  <c:v>0.10465427489751734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9-1049-865B-4182399A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399775"/>
        <c:axId val="1899404591"/>
      </c:barChart>
      <c:catAx>
        <c:axId val="189939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04591"/>
        <c:crosses val="autoZero"/>
        <c:auto val="1"/>
        <c:lblAlgn val="ctr"/>
        <c:lblOffset val="100"/>
        <c:noMultiLvlLbl val="0"/>
      </c:catAx>
      <c:valAx>
        <c:axId val="189940459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9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hexaly!$AI$4:$AI$9</c:f>
              <c:strCache>
                <c:ptCount val="6"/>
                <c:pt idx="0">
                  <c:v>Gurobi (100)</c:v>
                </c:pt>
                <c:pt idx="1">
                  <c:v>Gurobi (500)</c:v>
                </c:pt>
                <c:pt idx="2">
                  <c:v>Gurobi (1000)</c:v>
                </c:pt>
                <c:pt idx="3">
                  <c:v>Gurobi (1500)</c:v>
                </c:pt>
                <c:pt idx="4">
                  <c:v>Gurobi (2000)</c:v>
                </c:pt>
                <c:pt idx="5">
                  <c:v>GRASP</c:v>
                </c:pt>
              </c:strCache>
            </c:strRef>
          </c:cat>
          <c:val>
            <c:numRef>
              <c:f>hexaly!$AJ$4:$AJ$8</c:f>
              <c:numCache>
                <c:formatCode>0.00</c:formatCode>
                <c:ptCount val="5"/>
                <c:pt idx="0">
                  <c:v>7.0470690257086757E-2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4-AF47-AA4B-C55188C5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399775"/>
        <c:axId val="1899404591"/>
      </c:barChart>
      <c:catAx>
        <c:axId val="189939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04591"/>
        <c:crosses val="autoZero"/>
        <c:auto val="1"/>
        <c:lblAlgn val="ctr"/>
        <c:lblOffset val="100"/>
        <c:noMultiLvlLbl val="0"/>
      </c:catAx>
      <c:valAx>
        <c:axId val="1899404591"/>
        <c:scaling>
          <c:orientation val="minMax"/>
          <c:max val="0.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9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23090</xdr:colOff>
      <xdr:row>10</xdr:row>
      <xdr:rowOff>83127</xdr:rowOff>
    </xdr:from>
    <xdr:to>
      <xdr:col>39</xdr:col>
      <xdr:colOff>11545</xdr:colOff>
      <xdr:row>26</xdr:row>
      <xdr:rowOff>115453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940DE-CB16-403C-F6DC-F0D71E8D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23090</xdr:colOff>
      <xdr:row>10</xdr:row>
      <xdr:rowOff>83127</xdr:rowOff>
    </xdr:from>
    <xdr:to>
      <xdr:col>39</xdr:col>
      <xdr:colOff>11545</xdr:colOff>
      <xdr:row>26</xdr:row>
      <xdr:rowOff>115453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BB050-6E34-AF4B-B9BA-D6EE0AE37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0E8B5-6595-114D-BE3A-93ECA5518805}">
  <dimension ref="A1:AG37"/>
  <sheetViews>
    <sheetView workbookViewId="0">
      <selection activeCell="Y4" sqref="Y4:Z28"/>
    </sheetView>
  </sheetViews>
  <sheetFormatPr baseColWidth="10" defaultRowHeight="16" x14ac:dyDescent="0.2"/>
  <cols>
    <col min="1" max="1" width="16.5" style="18" customWidth="1"/>
    <col min="2" max="4" width="5.83203125" style="8" customWidth="1"/>
    <col min="5" max="5" width="1.83203125" style="8" customWidth="1"/>
    <col min="6" max="8" width="10.83203125" style="12" customWidth="1"/>
    <col min="9" max="9" width="1.83203125" style="12" customWidth="1"/>
    <col min="10" max="12" width="10.83203125" style="12" customWidth="1"/>
    <col min="13" max="13" width="1.83203125" style="12" customWidth="1"/>
    <col min="14" max="16" width="10.83203125" style="12" customWidth="1"/>
    <col min="17" max="17" width="1.83203125" style="12" customWidth="1"/>
    <col min="18" max="20" width="10.83203125" style="12" customWidth="1"/>
    <col min="21" max="21" width="1.83203125" style="12" customWidth="1"/>
    <col min="22" max="23" width="10.83203125" style="12" customWidth="1"/>
    <col min="24" max="24" width="1.83203125" style="12" customWidth="1"/>
    <col min="25" max="26" width="10.83203125" style="12" customWidth="1"/>
    <col min="27" max="27" width="10.83203125" style="12"/>
    <col min="28" max="30" width="10.83203125" style="5" customWidth="1"/>
    <col min="31" max="16384" width="10.83203125" style="7"/>
  </cols>
  <sheetData>
    <row r="1" spans="1:33" x14ac:dyDescent="0.2">
      <c r="A1" s="1"/>
      <c r="B1" s="2"/>
      <c r="C1" s="2"/>
      <c r="D1" s="2"/>
      <c r="E1" s="2"/>
      <c r="F1" s="3"/>
      <c r="G1" s="3"/>
      <c r="H1" s="4"/>
      <c r="I1" s="4"/>
      <c r="J1" s="3"/>
      <c r="K1" s="3"/>
      <c r="L1" s="4"/>
      <c r="M1" s="4"/>
      <c r="N1" s="3"/>
      <c r="O1" s="3"/>
      <c r="P1" s="4"/>
      <c r="Q1" s="4"/>
      <c r="R1" s="3"/>
      <c r="S1" s="3"/>
      <c r="T1" s="4"/>
      <c r="U1" s="4"/>
      <c r="V1" s="4"/>
      <c r="W1" s="3"/>
      <c r="X1" s="4"/>
      <c r="Y1" s="4"/>
      <c r="Z1" s="3"/>
      <c r="AA1" s="19"/>
    </row>
    <row r="2" spans="1:33" x14ac:dyDescent="0.2">
      <c r="A2" s="29" t="s">
        <v>0</v>
      </c>
      <c r="B2" s="29"/>
      <c r="C2" s="29"/>
      <c r="D2" s="29"/>
      <c r="F2" s="28" t="s">
        <v>32</v>
      </c>
      <c r="G2" s="28"/>
      <c r="H2" s="28"/>
      <c r="I2" s="9"/>
      <c r="J2" s="28" t="s">
        <v>33</v>
      </c>
      <c r="K2" s="28"/>
      <c r="L2" s="28"/>
      <c r="M2" s="9"/>
      <c r="N2" s="28" t="s">
        <v>34</v>
      </c>
      <c r="O2" s="28"/>
      <c r="P2" s="28"/>
      <c r="Q2" s="9"/>
      <c r="R2" s="28" t="s">
        <v>35</v>
      </c>
      <c r="S2" s="28"/>
      <c r="T2" s="28"/>
      <c r="U2" s="9"/>
      <c r="V2" s="28" t="s">
        <v>36</v>
      </c>
      <c r="W2" s="28"/>
      <c r="X2" s="9"/>
      <c r="Y2" s="28" t="s">
        <v>1</v>
      </c>
      <c r="Z2" s="28"/>
      <c r="AA2" s="19"/>
      <c r="AB2" s="10"/>
      <c r="AC2" s="10"/>
      <c r="AD2" s="10"/>
    </row>
    <row r="3" spans="1:33" x14ac:dyDescent="0.2">
      <c r="A3" s="1" t="s">
        <v>30</v>
      </c>
      <c r="B3" s="27" t="s">
        <v>42</v>
      </c>
      <c r="C3" s="27" t="s">
        <v>44</v>
      </c>
      <c r="D3" s="27" t="s">
        <v>45</v>
      </c>
      <c r="E3" s="20"/>
      <c r="F3" s="3" t="s">
        <v>5</v>
      </c>
      <c r="G3" s="3" t="s">
        <v>2</v>
      </c>
      <c r="H3" s="3" t="s">
        <v>31</v>
      </c>
      <c r="I3" s="19"/>
      <c r="J3" s="3" t="s">
        <v>5</v>
      </c>
      <c r="K3" s="3" t="s">
        <v>2</v>
      </c>
      <c r="L3" s="3" t="s">
        <v>31</v>
      </c>
      <c r="M3" s="19"/>
      <c r="N3" s="3" t="s">
        <v>5</v>
      </c>
      <c r="O3" s="3" t="s">
        <v>2</v>
      </c>
      <c r="P3" s="3" t="s">
        <v>31</v>
      </c>
      <c r="Q3" s="19"/>
      <c r="R3" s="3" t="s">
        <v>5</v>
      </c>
      <c r="S3" s="3" t="s">
        <v>2</v>
      </c>
      <c r="T3" s="3" t="s">
        <v>31</v>
      </c>
      <c r="U3" s="19"/>
      <c r="V3" s="3" t="s">
        <v>5</v>
      </c>
      <c r="W3" s="3" t="s">
        <v>2</v>
      </c>
      <c r="X3" s="19"/>
      <c r="Y3" s="3" t="s">
        <v>5</v>
      </c>
      <c r="Z3" s="3" t="s">
        <v>2</v>
      </c>
      <c r="AA3" s="19"/>
      <c r="AB3" s="3" t="s">
        <v>5</v>
      </c>
      <c r="AC3" s="3" t="s">
        <v>2</v>
      </c>
      <c r="AD3" s="3" t="s">
        <v>31</v>
      </c>
    </row>
    <row r="4" spans="1:33" x14ac:dyDescent="0.2">
      <c r="A4" s="7" t="s">
        <v>3</v>
      </c>
      <c r="B4" s="11">
        <v>20</v>
      </c>
      <c r="C4" s="11">
        <v>3</v>
      </c>
      <c r="D4" s="11">
        <v>2</v>
      </c>
      <c r="E4" s="21"/>
      <c r="F4" s="12">
        <v>1934.69</v>
      </c>
      <c r="G4" s="12">
        <v>1.66</v>
      </c>
      <c r="H4" s="12">
        <v>0</v>
      </c>
      <c r="I4" s="22"/>
      <c r="J4" s="12">
        <v>1934.69</v>
      </c>
      <c r="K4" s="12">
        <v>1.72</v>
      </c>
      <c r="L4" s="12">
        <v>0</v>
      </c>
      <c r="M4" s="22"/>
      <c r="N4" s="12">
        <v>1934.69</v>
      </c>
      <c r="O4" s="12">
        <v>2.39</v>
      </c>
      <c r="P4" s="12">
        <v>0</v>
      </c>
      <c r="Q4" s="22"/>
      <c r="R4" s="12">
        <v>1934.69</v>
      </c>
      <c r="S4" s="12">
        <v>2.17</v>
      </c>
      <c r="T4" s="12">
        <v>0</v>
      </c>
      <c r="U4" s="22"/>
      <c r="V4" s="12">
        <f>MIN(F4,J4,N4,R4)</f>
        <v>1934.69</v>
      </c>
      <c r="W4" s="12">
        <f>MIN(G4,K4,O4,S4)</f>
        <v>1.66</v>
      </c>
      <c r="X4" s="22"/>
      <c r="Y4" s="12">
        <f>'R-GRASP comparison'!L4</f>
        <v>1934.69</v>
      </c>
      <c r="Z4" s="12">
        <f>'R-GRASP comparison'!M4</f>
        <v>0.15898000000000001</v>
      </c>
      <c r="AB4" s="5">
        <f t="shared" ref="AB4:AB28" si="0">MIN(F4,J4,N4,R4,Y4)</f>
        <v>1934.69</v>
      </c>
      <c r="AC4" s="5">
        <f t="shared" ref="AC4:AC28" si="1">MIN(G4,K4,O4,S4,Z4)</f>
        <v>0.15898000000000001</v>
      </c>
      <c r="AD4" s="5">
        <f t="shared" ref="AD4:AD28" si="2">MIN(H4,L4,P4,T4)</f>
        <v>0</v>
      </c>
      <c r="AE4" s="6"/>
    </row>
    <row r="5" spans="1:33" x14ac:dyDescent="0.2">
      <c r="A5" s="7" t="s">
        <v>9</v>
      </c>
      <c r="B5" s="11">
        <v>20</v>
      </c>
      <c r="C5" s="11">
        <v>3</v>
      </c>
      <c r="D5" s="11">
        <v>2</v>
      </c>
      <c r="E5" s="21"/>
      <c r="F5" s="12">
        <v>1756.26</v>
      </c>
      <c r="G5" s="12">
        <v>2.97</v>
      </c>
      <c r="H5" s="12">
        <v>0</v>
      </c>
      <c r="I5" s="22"/>
      <c r="J5" s="12">
        <v>1756.26</v>
      </c>
      <c r="K5" s="12">
        <v>2.92</v>
      </c>
      <c r="L5" s="12">
        <v>0.78</v>
      </c>
      <c r="M5" s="22"/>
      <c r="N5" s="12">
        <v>1756.26</v>
      </c>
      <c r="O5" s="12">
        <v>4.95</v>
      </c>
      <c r="P5" s="12">
        <v>0</v>
      </c>
      <c r="Q5" s="22"/>
      <c r="R5" s="12">
        <v>1756.26</v>
      </c>
      <c r="S5" s="12">
        <v>4.6500000000000004</v>
      </c>
      <c r="T5" s="12">
        <v>0</v>
      </c>
      <c r="U5" s="22"/>
      <c r="V5" s="12">
        <f t="shared" ref="V5:W28" si="3">MIN(F5,J5,N5,R5)</f>
        <v>1756.26</v>
      </c>
      <c r="W5" s="12">
        <f t="shared" si="3"/>
        <v>2.92</v>
      </c>
      <c r="X5" s="22"/>
      <c r="Y5" s="12">
        <f>'R-GRASP comparison'!L5</f>
        <v>1756.26</v>
      </c>
      <c r="Z5" s="12">
        <f>'R-GRASP comparison'!M5</f>
        <v>0.16067999999999999</v>
      </c>
      <c r="AB5" s="5">
        <f t="shared" si="0"/>
        <v>1756.26</v>
      </c>
      <c r="AC5" s="5">
        <f t="shared" si="1"/>
        <v>0.16067999999999999</v>
      </c>
      <c r="AD5" s="5">
        <f t="shared" si="2"/>
        <v>0</v>
      </c>
      <c r="AE5" s="6"/>
    </row>
    <row r="6" spans="1:33" x14ac:dyDescent="0.2">
      <c r="A6" s="23" t="s">
        <v>10</v>
      </c>
      <c r="B6" s="11">
        <v>20</v>
      </c>
      <c r="C6" s="11">
        <v>3</v>
      </c>
      <c r="D6" s="11">
        <v>2</v>
      </c>
      <c r="E6" s="21"/>
      <c r="F6" s="12">
        <v>1364.55</v>
      </c>
      <c r="G6" s="12">
        <v>1.69</v>
      </c>
      <c r="H6" s="12">
        <v>0</v>
      </c>
      <c r="I6" s="22"/>
      <c r="J6" s="12">
        <v>1364.55</v>
      </c>
      <c r="K6" s="12">
        <v>1.37</v>
      </c>
      <c r="L6" s="12">
        <v>0</v>
      </c>
      <c r="M6" s="22"/>
      <c r="N6" s="12">
        <v>1364.55</v>
      </c>
      <c r="O6" s="12">
        <v>3.41</v>
      </c>
      <c r="P6" s="12">
        <v>0</v>
      </c>
      <c r="Q6" s="22"/>
      <c r="R6" s="12">
        <v>1364.55</v>
      </c>
      <c r="S6" s="12">
        <v>1.64</v>
      </c>
      <c r="T6" s="12">
        <v>0</v>
      </c>
      <c r="U6" s="22"/>
      <c r="V6" s="12">
        <f t="shared" si="3"/>
        <v>1364.55</v>
      </c>
      <c r="W6" s="12">
        <f t="shared" si="3"/>
        <v>1.37</v>
      </c>
      <c r="X6" s="22"/>
      <c r="Y6" s="12">
        <f>'R-GRASP comparison'!L6</f>
        <v>1364.55</v>
      </c>
      <c r="Z6" s="12">
        <f>'R-GRASP comparison'!M6</f>
        <v>0.16611000000000004</v>
      </c>
      <c r="AB6" s="5">
        <f t="shared" si="0"/>
        <v>1364.55</v>
      </c>
      <c r="AC6" s="5">
        <f t="shared" si="1"/>
        <v>0.16611000000000004</v>
      </c>
      <c r="AD6" s="5">
        <f t="shared" si="2"/>
        <v>0</v>
      </c>
      <c r="AE6" s="6"/>
    </row>
    <row r="7" spans="1:33" x14ac:dyDescent="0.2">
      <c r="A7" s="23" t="s">
        <v>28</v>
      </c>
      <c r="B7" s="11">
        <v>20</v>
      </c>
      <c r="C7" s="11">
        <v>3</v>
      </c>
      <c r="D7" s="11">
        <v>2</v>
      </c>
      <c r="E7" s="21"/>
      <c r="F7" s="12">
        <v>2051.81</v>
      </c>
      <c r="G7" s="12">
        <v>2.41</v>
      </c>
      <c r="H7" s="12">
        <v>0</v>
      </c>
      <c r="I7" s="22"/>
      <c r="J7" s="12">
        <v>2051.81</v>
      </c>
      <c r="K7" s="12">
        <v>1.58</v>
      </c>
      <c r="L7" s="12">
        <v>0</v>
      </c>
      <c r="M7" s="22"/>
      <c r="N7" s="12">
        <v>2051.81</v>
      </c>
      <c r="O7" s="12">
        <v>4.09</v>
      </c>
      <c r="P7" s="12">
        <v>0</v>
      </c>
      <c r="Q7" s="22"/>
      <c r="R7" s="12">
        <v>2051.81</v>
      </c>
      <c r="S7" s="12">
        <v>2.11</v>
      </c>
      <c r="T7" s="12">
        <v>0</v>
      </c>
      <c r="U7" s="22"/>
      <c r="V7" s="12">
        <f t="shared" si="3"/>
        <v>2051.81</v>
      </c>
      <c r="W7" s="12">
        <f t="shared" si="3"/>
        <v>1.58</v>
      </c>
      <c r="X7" s="22"/>
      <c r="Y7" s="12">
        <f>'R-GRASP comparison'!L7</f>
        <v>2051.81</v>
      </c>
      <c r="Z7" s="12">
        <f>'R-GRASP comparison'!M7</f>
        <v>0.1545</v>
      </c>
      <c r="AB7" s="5">
        <f t="shared" si="0"/>
        <v>2051.81</v>
      </c>
      <c r="AC7" s="5">
        <f t="shared" si="1"/>
        <v>0.1545</v>
      </c>
      <c r="AD7" s="5">
        <f t="shared" si="2"/>
        <v>0</v>
      </c>
      <c r="AE7" s="6"/>
    </row>
    <row r="8" spans="1:33" x14ac:dyDescent="0.2">
      <c r="A8" s="13" t="s">
        <v>11</v>
      </c>
      <c r="B8" s="14">
        <v>20</v>
      </c>
      <c r="C8" s="14">
        <v>3</v>
      </c>
      <c r="D8" s="14">
        <v>2</v>
      </c>
      <c r="E8" s="21"/>
      <c r="F8" s="4">
        <v>1019.87</v>
      </c>
      <c r="G8" s="4">
        <v>0.71</v>
      </c>
      <c r="H8" s="4">
        <v>0</v>
      </c>
      <c r="I8" s="22"/>
      <c r="J8" s="4">
        <v>1019.87</v>
      </c>
      <c r="K8" s="4">
        <v>1.18</v>
      </c>
      <c r="L8" s="4">
        <v>0</v>
      </c>
      <c r="M8" s="22"/>
      <c r="N8" s="4">
        <v>1019.87</v>
      </c>
      <c r="O8" s="4">
        <v>2.02</v>
      </c>
      <c r="P8" s="4">
        <v>0</v>
      </c>
      <c r="Q8" s="22"/>
      <c r="R8" s="4">
        <v>1019.87</v>
      </c>
      <c r="S8" s="4">
        <v>1.44</v>
      </c>
      <c r="T8" s="4">
        <v>0</v>
      </c>
      <c r="U8" s="22"/>
      <c r="V8" s="4">
        <f t="shared" si="3"/>
        <v>1019.87</v>
      </c>
      <c r="W8" s="4">
        <f t="shared" si="3"/>
        <v>0.71</v>
      </c>
      <c r="X8" s="22"/>
      <c r="Y8" s="4">
        <f>'R-GRASP comparison'!L8</f>
        <v>1019.87</v>
      </c>
      <c r="Z8" s="4">
        <f>'R-GRASP comparison'!M8</f>
        <v>0.16189999999999999</v>
      </c>
      <c r="AA8" s="22"/>
      <c r="AB8" s="5">
        <f t="shared" si="0"/>
        <v>1019.87</v>
      </c>
      <c r="AC8" s="5">
        <f t="shared" si="1"/>
        <v>0.16189999999999999</v>
      </c>
      <c r="AD8" s="5">
        <f t="shared" si="2"/>
        <v>0</v>
      </c>
      <c r="AE8" s="6"/>
    </row>
    <row r="9" spans="1:33" x14ac:dyDescent="0.2">
      <c r="A9" s="7" t="s">
        <v>4</v>
      </c>
      <c r="B9" s="11">
        <v>30</v>
      </c>
      <c r="C9" s="11">
        <v>4</v>
      </c>
      <c r="D9" s="21">
        <v>2</v>
      </c>
      <c r="E9" s="21"/>
      <c r="F9" s="5">
        <v>3324.67</v>
      </c>
      <c r="G9" s="5">
        <v>53.89</v>
      </c>
      <c r="H9" s="12">
        <v>0</v>
      </c>
      <c r="I9" s="22"/>
      <c r="J9" s="5">
        <v>3324.67</v>
      </c>
      <c r="K9" s="5">
        <v>86.14</v>
      </c>
      <c r="L9" s="12">
        <v>0</v>
      </c>
      <c r="M9" s="22"/>
      <c r="N9" s="5">
        <v>3324.67</v>
      </c>
      <c r="O9" s="5">
        <v>66.69</v>
      </c>
      <c r="P9" s="12">
        <v>0</v>
      </c>
      <c r="Q9" s="22"/>
      <c r="R9" s="5">
        <v>3324.67</v>
      </c>
      <c r="S9" s="5">
        <v>100</v>
      </c>
      <c r="T9" s="12">
        <v>4.03</v>
      </c>
      <c r="U9" s="22"/>
      <c r="V9" s="5">
        <f t="shared" si="3"/>
        <v>3324.67</v>
      </c>
      <c r="W9" s="5">
        <f t="shared" si="3"/>
        <v>53.89</v>
      </c>
      <c r="X9" s="22"/>
      <c r="Y9" s="5">
        <f>'R-GRASP comparison'!L9</f>
        <v>3324.67</v>
      </c>
      <c r="Z9" s="5">
        <f>'R-GRASP comparison'!M9</f>
        <v>0.5434699999999999</v>
      </c>
      <c r="AA9" s="5"/>
      <c r="AB9" s="5">
        <f t="shared" si="0"/>
        <v>3324.67</v>
      </c>
      <c r="AC9" s="5">
        <f t="shared" si="1"/>
        <v>0.5434699999999999</v>
      </c>
      <c r="AD9" s="5">
        <f t="shared" si="2"/>
        <v>0</v>
      </c>
      <c r="AE9" s="6"/>
    </row>
    <row r="10" spans="1:33" x14ac:dyDescent="0.2">
      <c r="A10" s="7" t="s">
        <v>12</v>
      </c>
      <c r="B10" s="11">
        <v>30</v>
      </c>
      <c r="C10" s="11">
        <v>4</v>
      </c>
      <c r="D10" s="21">
        <v>2</v>
      </c>
      <c r="E10" s="21"/>
      <c r="F10" s="5">
        <v>2242.02</v>
      </c>
      <c r="G10" s="5">
        <v>100</v>
      </c>
      <c r="H10" s="12">
        <v>9.7899999999999991</v>
      </c>
      <c r="I10" s="22"/>
      <c r="J10" s="5">
        <v>2242.02</v>
      </c>
      <c r="K10" s="5">
        <v>100.02</v>
      </c>
      <c r="L10" s="12">
        <v>25.93</v>
      </c>
      <c r="M10" s="22"/>
      <c r="N10" s="5">
        <v>2242.02</v>
      </c>
      <c r="O10" s="5">
        <v>100</v>
      </c>
      <c r="P10" s="12">
        <v>30.76</v>
      </c>
      <c r="Q10" s="22"/>
      <c r="R10" s="5">
        <v>2253.5</v>
      </c>
      <c r="S10" s="5">
        <v>100</v>
      </c>
      <c r="T10" s="12">
        <v>28.83</v>
      </c>
      <c r="U10" s="22"/>
      <c r="V10" s="5">
        <f t="shared" si="3"/>
        <v>2242.02</v>
      </c>
      <c r="W10" s="5">
        <f t="shared" si="3"/>
        <v>100</v>
      </c>
      <c r="X10" s="22"/>
      <c r="Y10" s="5">
        <f>'R-GRASP comparison'!L10</f>
        <v>2242.02</v>
      </c>
      <c r="Z10" s="5">
        <f>'R-GRASP comparison'!M10</f>
        <v>0.50934000000000001</v>
      </c>
      <c r="AA10" s="5"/>
      <c r="AB10" s="5">
        <f t="shared" si="0"/>
        <v>2242.02</v>
      </c>
      <c r="AC10" s="5">
        <f t="shared" si="1"/>
        <v>0.50934000000000001</v>
      </c>
      <c r="AD10" s="5">
        <f t="shared" si="2"/>
        <v>9.7899999999999991</v>
      </c>
      <c r="AE10" s="6"/>
    </row>
    <row r="11" spans="1:33" x14ac:dyDescent="0.2">
      <c r="A11" s="7" t="s">
        <v>13</v>
      </c>
      <c r="B11" s="11">
        <v>30</v>
      </c>
      <c r="C11" s="11">
        <v>4</v>
      </c>
      <c r="D11" s="21">
        <v>2</v>
      </c>
      <c r="E11" s="21"/>
      <c r="F11" s="5">
        <v>3081.71</v>
      </c>
      <c r="G11" s="5">
        <v>100</v>
      </c>
      <c r="H11" s="12">
        <v>21.24</v>
      </c>
      <c r="I11" s="22"/>
      <c r="J11" s="5">
        <v>3081.71</v>
      </c>
      <c r="K11" s="5">
        <v>100.02</v>
      </c>
      <c r="L11" s="12">
        <v>30.36</v>
      </c>
      <c r="M11" s="22"/>
      <c r="N11" s="5">
        <v>3081.71</v>
      </c>
      <c r="O11" s="5">
        <v>100</v>
      </c>
      <c r="P11" s="12">
        <v>25.93</v>
      </c>
      <c r="Q11" s="22"/>
      <c r="R11" s="5">
        <v>3195.51</v>
      </c>
      <c r="S11" s="5">
        <v>100.01</v>
      </c>
      <c r="T11" s="12">
        <v>46.84</v>
      </c>
      <c r="U11" s="22"/>
      <c r="V11" s="5">
        <f t="shared" si="3"/>
        <v>3081.71</v>
      </c>
      <c r="W11" s="5">
        <f t="shared" si="3"/>
        <v>100</v>
      </c>
      <c r="X11" s="22"/>
      <c r="Y11" s="5">
        <f>'R-GRASP comparison'!L11</f>
        <v>3081.71</v>
      </c>
      <c r="Z11" s="5">
        <f>'R-GRASP comparison'!M11</f>
        <v>0.50075000000000003</v>
      </c>
      <c r="AA11" s="5"/>
      <c r="AB11" s="5">
        <f t="shared" si="0"/>
        <v>3081.71</v>
      </c>
      <c r="AC11" s="5">
        <f t="shared" si="1"/>
        <v>0.50075000000000003</v>
      </c>
      <c r="AD11" s="5">
        <f t="shared" si="2"/>
        <v>21.24</v>
      </c>
      <c r="AE11" s="6"/>
    </row>
    <row r="12" spans="1:33" x14ac:dyDescent="0.2">
      <c r="A12" s="7" t="s">
        <v>14</v>
      </c>
      <c r="B12" s="11">
        <v>30</v>
      </c>
      <c r="C12" s="11">
        <v>4</v>
      </c>
      <c r="D12" s="21">
        <v>2</v>
      </c>
      <c r="E12" s="21"/>
      <c r="F12" s="5">
        <v>2440.4899999999998</v>
      </c>
      <c r="G12" s="5">
        <v>72.5</v>
      </c>
      <c r="H12" s="12">
        <v>0.64</v>
      </c>
      <c r="I12" s="22"/>
      <c r="J12" s="5">
        <v>2440.4899999999998</v>
      </c>
      <c r="K12" s="5">
        <v>69.239999999999995</v>
      </c>
      <c r="L12" s="12">
        <v>0</v>
      </c>
      <c r="M12" s="22"/>
      <c r="N12" s="5">
        <v>2440.4899999999998</v>
      </c>
      <c r="O12" s="5">
        <v>100</v>
      </c>
      <c r="P12" s="12">
        <v>21.88</v>
      </c>
      <c r="Q12" s="22"/>
      <c r="R12" s="5">
        <v>2440.4899999999998</v>
      </c>
      <c r="S12" s="5">
        <v>89.08</v>
      </c>
      <c r="T12" s="12">
        <v>0</v>
      </c>
      <c r="U12" s="22"/>
      <c r="V12" s="5">
        <f t="shared" si="3"/>
        <v>2440.4899999999998</v>
      </c>
      <c r="W12" s="5">
        <f t="shared" si="3"/>
        <v>69.239999999999995</v>
      </c>
      <c r="X12" s="22"/>
      <c r="Y12" s="5">
        <f>'R-GRASP comparison'!L12</f>
        <v>2440.4899999999998</v>
      </c>
      <c r="Z12" s="5">
        <f>'R-GRASP comparison'!M12</f>
        <v>0.54387999999999992</v>
      </c>
      <c r="AA12" s="5"/>
      <c r="AB12" s="5">
        <f t="shared" si="0"/>
        <v>2440.4899999999998</v>
      </c>
      <c r="AC12" s="5">
        <f t="shared" si="1"/>
        <v>0.54387999999999992</v>
      </c>
      <c r="AD12" s="5">
        <f t="shared" si="2"/>
        <v>0</v>
      </c>
      <c r="AE12" s="6"/>
    </row>
    <row r="13" spans="1:33" x14ac:dyDescent="0.2">
      <c r="A13" s="13" t="s">
        <v>15</v>
      </c>
      <c r="B13" s="14">
        <v>30</v>
      </c>
      <c r="C13" s="14">
        <v>4</v>
      </c>
      <c r="D13" s="14">
        <v>2</v>
      </c>
      <c r="E13" s="21"/>
      <c r="F13" s="10">
        <v>1909.96</v>
      </c>
      <c r="G13" s="10">
        <v>100</v>
      </c>
      <c r="H13" s="4">
        <v>21.94</v>
      </c>
      <c r="I13" s="22"/>
      <c r="J13" s="10">
        <v>1909.96</v>
      </c>
      <c r="K13" s="10">
        <v>100.05</v>
      </c>
      <c r="L13" s="4">
        <v>18.05</v>
      </c>
      <c r="M13" s="22"/>
      <c r="N13" s="10">
        <v>1909.96</v>
      </c>
      <c r="O13" s="10">
        <v>100.01</v>
      </c>
      <c r="P13" s="4">
        <v>36.28</v>
      </c>
      <c r="Q13" s="22"/>
      <c r="R13" s="10">
        <v>1909.96</v>
      </c>
      <c r="S13" s="10">
        <v>100</v>
      </c>
      <c r="T13" s="4">
        <v>17.5</v>
      </c>
      <c r="U13" s="22"/>
      <c r="V13" s="10">
        <f t="shared" si="3"/>
        <v>1909.96</v>
      </c>
      <c r="W13" s="10">
        <f t="shared" si="3"/>
        <v>100</v>
      </c>
      <c r="X13" s="22"/>
      <c r="Y13" s="10">
        <f>'R-GRASP comparison'!L13</f>
        <v>1909.96</v>
      </c>
      <c r="Z13" s="10">
        <f>'R-GRASP comparison'!M13</f>
        <v>0.52732999999999985</v>
      </c>
      <c r="AA13" s="24"/>
      <c r="AB13" s="5">
        <f t="shared" si="0"/>
        <v>1909.96</v>
      </c>
      <c r="AC13" s="5">
        <f t="shared" si="1"/>
        <v>0.52732999999999985</v>
      </c>
      <c r="AD13" s="5">
        <f t="shared" si="2"/>
        <v>17.5</v>
      </c>
      <c r="AE13" s="6"/>
      <c r="AG13" s="5"/>
    </row>
    <row r="14" spans="1:33" x14ac:dyDescent="0.2">
      <c r="A14" s="7" t="s">
        <v>6</v>
      </c>
      <c r="B14" s="11">
        <v>40</v>
      </c>
      <c r="C14" s="11">
        <v>5</v>
      </c>
      <c r="D14" s="21">
        <v>2</v>
      </c>
      <c r="E14" s="21"/>
      <c r="F14" s="5">
        <v>3916.15</v>
      </c>
      <c r="G14" s="5">
        <v>100</v>
      </c>
      <c r="H14" s="12">
        <v>47.4</v>
      </c>
      <c r="I14" s="22"/>
      <c r="J14" s="5">
        <v>4827.8500000000004</v>
      </c>
      <c r="K14" s="5">
        <v>100.03</v>
      </c>
      <c r="L14" s="12">
        <v>73.03</v>
      </c>
      <c r="M14" s="22"/>
      <c r="N14" s="5">
        <v>4115.16</v>
      </c>
      <c r="O14" s="5">
        <v>100</v>
      </c>
      <c r="P14" s="12">
        <v>63.22</v>
      </c>
      <c r="Q14" s="22"/>
      <c r="R14" s="5">
        <v>4560.5600000000004</v>
      </c>
      <c r="S14" s="5">
        <v>100.05</v>
      </c>
      <c r="T14" s="12">
        <v>72.92</v>
      </c>
      <c r="U14" s="22"/>
      <c r="V14" s="5">
        <f t="shared" si="3"/>
        <v>3916.15</v>
      </c>
      <c r="W14" s="5">
        <f t="shared" si="3"/>
        <v>100</v>
      </c>
      <c r="X14" s="22"/>
      <c r="Y14" s="5">
        <f>'R-GRASP comparison'!L14</f>
        <v>3752.9</v>
      </c>
      <c r="Z14" s="5">
        <f>'R-GRASP comparison'!M14</f>
        <v>1.1302300000000001</v>
      </c>
      <c r="AA14" s="5"/>
      <c r="AB14" s="5">
        <f t="shared" si="0"/>
        <v>3752.9</v>
      </c>
      <c r="AC14" s="5">
        <f t="shared" si="1"/>
        <v>1.1302300000000001</v>
      </c>
      <c r="AD14" s="5">
        <f t="shared" si="2"/>
        <v>47.4</v>
      </c>
      <c r="AE14" s="6"/>
      <c r="AG14" s="5"/>
    </row>
    <row r="15" spans="1:33" x14ac:dyDescent="0.2">
      <c r="A15" s="7" t="s">
        <v>16</v>
      </c>
      <c r="B15" s="11">
        <v>40</v>
      </c>
      <c r="C15" s="11">
        <v>5</v>
      </c>
      <c r="D15" s="21">
        <v>2</v>
      </c>
      <c r="E15" s="21"/>
      <c r="F15" s="5">
        <v>4102.38</v>
      </c>
      <c r="G15" s="5">
        <v>100</v>
      </c>
      <c r="H15" s="12">
        <v>53.59</v>
      </c>
      <c r="I15" s="22"/>
      <c r="J15" s="5">
        <v>4249.79</v>
      </c>
      <c r="K15" s="5">
        <v>100.01</v>
      </c>
      <c r="L15" s="12">
        <v>66.260000000000005</v>
      </c>
      <c r="M15" s="22"/>
      <c r="N15" s="5">
        <v>3020.84</v>
      </c>
      <c r="O15" s="5">
        <v>100.04</v>
      </c>
      <c r="P15" s="12">
        <v>59.08</v>
      </c>
      <c r="Q15" s="22"/>
      <c r="R15" s="5">
        <v>4807.03</v>
      </c>
      <c r="S15" s="5">
        <v>100.04</v>
      </c>
      <c r="T15" s="12">
        <v>72.72</v>
      </c>
      <c r="U15" s="22"/>
      <c r="V15" s="5">
        <f t="shared" si="3"/>
        <v>3020.84</v>
      </c>
      <c r="W15" s="5">
        <f t="shared" si="3"/>
        <v>100</v>
      </c>
      <c r="X15" s="22"/>
      <c r="Y15" s="5">
        <f>'R-GRASP comparison'!L15</f>
        <v>3017.6</v>
      </c>
      <c r="Z15" s="5">
        <f>'R-GRASP comparison'!M15</f>
        <v>1.10642</v>
      </c>
      <c r="AA15" s="5"/>
      <c r="AB15" s="5">
        <f t="shared" si="0"/>
        <v>3017.6</v>
      </c>
      <c r="AC15" s="5">
        <f t="shared" si="1"/>
        <v>1.10642</v>
      </c>
      <c r="AD15" s="5">
        <f t="shared" si="2"/>
        <v>53.59</v>
      </c>
      <c r="AE15" s="6"/>
      <c r="AG15" s="5"/>
    </row>
    <row r="16" spans="1:33" x14ac:dyDescent="0.2">
      <c r="A16" s="7" t="s">
        <v>17</v>
      </c>
      <c r="B16" s="11">
        <v>40</v>
      </c>
      <c r="C16" s="11">
        <v>5</v>
      </c>
      <c r="D16" s="21">
        <v>2</v>
      </c>
      <c r="E16" s="21"/>
      <c r="F16" s="5">
        <v>4222.28</v>
      </c>
      <c r="G16" s="5">
        <v>100.01</v>
      </c>
      <c r="H16" s="12">
        <v>59.13</v>
      </c>
      <c r="I16" s="22"/>
      <c r="J16" s="5">
        <v>4559.6899999999996</v>
      </c>
      <c r="K16" s="5">
        <v>100</v>
      </c>
      <c r="L16" s="12">
        <v>65.48</v>
      </c>
      <c r="M16" s="22"/>
      <c r="N16" s="5">
        <v>3547.43</v>
      </c>
      <c r="O16" s="5">
        <v>100.02</v>
      </c>
      <c r="P16" s="12">
        <v>69.45</v>
      </c>
      <c r="Q16" s="22"/>
      <c r="R16" s="5">
        <v>4623.92</v>
      </c>
      <c r="S16" s="5">
        <v>100.01</v>
      </c>
      <c r="T16" s="12">
        <v>67.39</v>
      </c>
      <c r="U16" s="22"/>
      <c r="V16" s="5">
        <f t="shared" si="3"/>
        <v>3547.43</v>
      </c>
      <c r="W16" s="5">
        <f t="shared" si="3"/>
        <v>100</v>
      </c>
      <c r="X16" s="22"/>
      <c r="Y16" s="5">
        <f>'R-GRASP comparison'!L16</f>
        <v>3342.41</v>
      </c>
      <c r="Z16" s="5">
        <f>'R-GRASP comparison'!M16</f>
        <v>1.1009</v>
      </c>
      <c r="AA16" s="5"/>
      <c r="AB16" s="5">
        <f t="shared" si="0"/>
        <v>3342.41</v>
      </c>
      <c r="AC16" s="5">
        <f t="shared" si="1"/>
        <v>1.1009</v>
      </c>
      <c r="AD16" s="5">
        <f t="shared" si="2"/>
        <v>59.13</v>
      </c>
      <c r="AE16" s="6"/>
      <c r="AG16" s="5"/>
    </row>
    <row r="17" spans="1:33" x14ac:dyDescent="0.2">
      <c r="A17" s="7" t="s">
        <v>18</v>
      </c>
      <c r="B17" s="11">
        <v>40</v>
      </c>
      <c r="C17" s="11">
        <v>5</v>
      </c>
      <c r="D17" s="21">
        <v>2</v>
      </c>
      <c r="E17" s="21"/>
      <c r="F17" s="5">
        <v>6577.62</v>
      </c>
      <c r="G17" s="5">
        <v>100.11</v>
      </c>
      <c r="H17" s="12">
        <v>67.239999999999995</v>
      </c>
      <c r="I17" s="22"/>
      <c r="J17" s="5">
        <v>5498.66</v>
      </c>
      <c r="K17" s="5">
        <v>100.07</v>
      </c>
      <c r="L17" s="12">
        <v>60.44</v>
      </c>
      <c r="M17" s="22"/>
      <c r="N17" s="5">
        <v>5067.6899999999996</v>
      </c>
      <c r="O17" s="5">
        <v>100</v>
      </c>
      <c r="P17" s="12">
        <v>64.819999999999993</v>
      </c>
      <c r="Q17" s="22"/>
      <c r="R17" s="5">
        <v>5550.53</v>
      </c>
      <c r="S17" s="5">
        <v>100</v>
      </c>
      <c r="T17" s="12">
        <v>65.349999999999994</v>
      </c>
      <c r="U17" s="22"/>
      <c r="V17" s="5">
        <f t="shared" si="3"/>
        <v>5067.6899999999996</v>
      </c>
      <c r="W17" s="5">
        <f t="shared" si="3"/>
        <v>100</v>
      </c>
      <c r="X17" s="22"/>
      <c r="Y17" s="5">
        <f>'R-GRASP comparison'!L17</f>
        <v>4311.32</v>
      </c>
      <c r="Z17" s="5">
        <f>'R-GRASP comparison'!M17</f>
        <v>1.0209999999999999</v>
      </c>
      <c r="AA17" s="5"/>
      <c r="AB17" s="5">
        <f t="shared" si="0"/>
        <v>4311.32</v>
      </c>
      <c r="AC17" s="5">
        <f t="shared" si="1"/>
        <v>1.0209999999999999</v>
      </c>
      <c r="AD17" s="5">
        <f t="shared" si="2"/>
        <v>60.44</v>
      </c>
      <c r="AE17" s="6"/>
      <c r="AG17" s="5"/>
    </row>
    <row r="18" spans="1:33" x14ac:dyDescent="0.2">
      <c r="A18" s="13" t="s">
        <v>19</v>
      </c>
      <c r="B18" s="14">
        <v>40</v>
      </c>
      <c r="C18" s="14">
        <v>5</v>
      </c>
      <c r="D18" s="14">
        <v>2</v>
      </c>
      <c r="E18" s="21"/>
      <c r="F18" s="10">
        <v>3200.88</v>
      </c>
      <c r="G18" s="10">
        <v>100</v>
      </c>
      <c r="H18" s="4">
        <v>44.78</v>
      </c>
      <c r="I18" s="22"/>
      <c r="J18" s="10">
        <v>3374.18</v>
      </c>
      <c r="K18" s="10">
        <v>100.06</v>
      </c>
      <c r="L18" s="4">
        <v>62.78</v>
      </c>
      <c r="M18" s="22"/>
      <c r="N18" s="10">
        <v>2666.49</v>
      </c>
      <c r="O18" s="10">
        <v>100</v>
      </c>
      <c r="P18" s="4">
        <v>56.19</v>
      </c>
      <c r="Q18" s="22"/>
      <c r="R18" s="10">
        <v>3573.38</v>
      </c>
      <c r="S18" s="10">
        <v>100.07</v>
      </c>
      <c r="T18" s="4">
        <v>64.91</v>
      </c>
      <c r="U18" s="22"/>
      <c r="V18" s="10">
        <f t="shared" si="3"/>
        <v>2666.49</v>
      </c>
      <c r="W18" s="10">
        <f t="shared" si="3"/>
        <v>100</v>
      </c>
      <c r="X18" s="22"/>
      <c r="Y18" s="10">
        <f>'R-GRASP comparison'!L18</f>
        <v>2661.67</v>
      </c>
      <c r="Z18" s="10">
        <f>'R-GRASP comparison'!M18</f>
        <v>1.1577600000000001</v>
      </c>
      <c r="AA18" s="24"/>
      <c r="AB18" s="5">
        <f t="shared" si="0"/>
        <v>2661.67</v>
      </c>
      <c r="AC18" s="5">
        <f t="shared" si="1"/>
        <v>1.1577600000000001</v>
      </c>
      <c r="AD18" s="5">
        <f t="shared" si="2"/>
        <v>44.78</v>
      </c>
      <c r="AE18" s="6"/>
      <c r="AG18" s="5"/>
    </row>
    <row r="19" spans="1:33" x14ac:dyDescent="0.2">
      <c r="A19" s="7" t="s">
        <v>7</v>
      </c>
      <c r="B19" s="11">
        <v>50</v>
      </c>
      <c r="C19" s="11">
        <v>6</v>
      </c>
      <c r="D19" s="21">
        <v>2</v>
      </c>
      <c r="E19" s="21"/>
      <c r="F19" s="5">
        <v>4571.5200000000004</v>
      </c>
      <c r="G19" s="5">
        <v>100</v>
      </c>
      <c r="H19" s="12">
        <v>59.12</v>
      </c>
      <c r="I19" s="22"/>
      <c r="J19" s="5">
        <v>7851.65</v>
      </c>
      <c r="K19" s="5">
        <v>100.02</v>
      </c>
      <c r="L19" s="12">
        <v>81.150000000000006</v>
      </c>
      <c r="M19" s="22"/>
      <c r="N19" s="5">
        <v>4221.59</v>
      </c>
      <c r="O19" s="5">
        <v>100</v>
      </c>
      <c r="P19" s="12">
        <v>71.16</v>
      </c>
      <c r="Q19" s="22"/>
      <c r="R19" s="5">
        <v>7752.52</v>
      </c>
      <c r="S19" s="5">
        <v>100.01</v>
      </c>
      <c r="T19" s="12">
        <v>81.63</v>
      </c>
      <c r="U19" s="22"/>
      <c r="V19" s="5">
        <f t="shared" si="3"/>
        <v>4221.59</v>
      </c>
      <c r="W19" s="5">
        <f t="shared" si="3"/>
        <v>100</v>
      </c>
      <c r="X19" s="22"/>
      <c r="Y19" s="5">
        <f>'R-GRASP comparison'!L19</f>
        <v>4000.54</v>
      </c>
      <c r="Z19" s="5">
        <f>'R-GRASP comparison'!M19</f>
        <v>2.1385299999999998</v>
      </c>
      <c r="AA19" s="5"/>
      <c r="AB19" s="5">
        <f t="shared" si="0"/>
        <v>4000.54</v>
      </c>
      <c r="AC19" s="5">
        <f t="shared" si="1"/>
        <v>2.1385299999999998</v>
      </c>
      <c r="AD19" s="5">
        <f t="shared" si="2"/>
        <v>59.12</v>
      </c>
      <c r="AE19" s="6"/>
      <c r="AG19" s="5"/>
    </row>
    <row r="20" spans="1:33" x14ac:dyDescent="0.2">
      <c r="A20" s="7" t="s">
        <v>20</v>
      </c>
      <c r="B20" s="11">
        <v>50</v>
      </c>
      <c r="C20" s="11">
        <v>6</v>
      </c>
      <c r="D20" s="21">
        <v>2</v>
      </c>
      <c r="E20" s="21"/>
      <c r="F20" s="5">
        <v>5990.36</v>
      </c>
      <c r="G20" s="5">
        <v>100</v>
      </c>
      <c r="H20" s="12">
        <v>69.900000000000006</v>
      </c>
      <c r="I20" s="22"/>
      <c r="J20" s="5">
        <v>7581.55</v>
      </c>
      <c r="K20" s="5">
        <v>100.02</v>
      </c>
      <c r="L20" s="12">
        <v>81.400000000000006</v>
      </c>
      <c r="M20" s="22"/>
      <c r="N20" s="5">
        <v>4596.6400000000003</v>
      </c>
      <c r="O20" s="5">
        <v>100</v>
      </c>
      <c r="P20" s="12">
        <v>72.040000000000006</v>
      </c>
      <c r="Q20" s="22"/>
      <c r="R20" s="5">
        <v>7046.14</v>
      </c>
      <c r="S20" s="5">
        <v>100</v>
      </c>
      <c r="T20" s="12">
        <v>79.97</v>
      </c>
      <c r="U20" s="22"/>
      <c r="V20" s="5">
        <f t="shared" si="3"/>
        <v>4596.6400000000003</v>
      </c>
      <c r="W20" s="5">
        <f t="shared" si="3"/>
        <v>100</v>
      </c>
      <c r="X20" s="22"/>
      <c r="Y20" s="5">
        <f>'R-GRASP comparison'!L20</f>
        <v>4446.16</v>
      </c>
      <c r="Z20" s="5">
        <f>'R-GRASP comparison'!M20</f>
        <v>2.1143800000000001</v>
      </c>
      <c r="AA20" s="5"/>
      <c r="AB20" s="5">
        <f t="shared" si="0"/>
        <v>4446.16</v>
      </c>
      <c r="AC20" s="5">
        <f t="shared" si="1"/>
        <v>2.1143800000000001</v>
      </c>
      <c r="AD20" s="5">
        <f t="shared" si="2"/>
        <v>69.900000000000006</v>
      </c>
      <c r="AE20" s="6"/>
      <c r="AG20" s="5"/>
    </row>
    <row r="21" spans="1:33" x14ac:dyDescent="0.2">
      <c r="A21" s="7" t="s">
        <v>21</v>
      </c>
      <c r="B21" s="11">
        <v>50</v>
      </c>
      <c r="C21" s="11">
        <v>6</v>
      </c>
      <c r="D21" s="21">
        <v>2</v>
      </c>
      <c r="E21" s="21"/>
      <c r="F21" s="5">
        <v>6757.92</v>
      </c>
      <c r="G21" s="5">
        <v>100.01</v>
      </c>
      <c r="H21" s="12">
        <v>69.099999999999994</v>
      </c>
      <c r="I21" s="22"/>
      <c r="J21" s="5">
        <v>8994.77</v>
      </c>
      <c r="K21" s="5">
        <v>100.01</v>
      </c>
      <c r="L21" s="12">
        <v>82.78</v>
      </c>
      <c r="M21" s="22"/>
      <c r="N21" s="5">
        <v>4593.4399999999996</v>
      </c>
      <c r="O21" s="5">
        <v>100</v>
      </c>
      <c r="P21" s="12">
        <v>85.21</v>
      </c>
      <c r="Q21" s="22"/>
      <c r="R21" s="5">
        <v>6767.59</v>
      </c>
      <c r="S21" s="5">
        <v>100.01</v>
      </c>
      <c r="T21" s="12">
        <v>75.56</v>
      </c>
      <c r="U21" s="22"/>
      <c r="V21" s="5">
        <f t="shared" si="3"/>
        <v>4593.4399999999996</v>
      </c>
      <c r="W21" s="5">
        <f t="shared" si="3"/>
        <v>100</v>
      </c>
      <c r="X21" s="22"/>
      <c r="Y21" s="5">
        <f>'R-GRASP comparison'!L21</f>
        <v>3730.5</v>
      </c>
      <c r="Z21" s="5">
        <f>'R-GRASP comparison'!M21</f>
        <v>2.0809000000000002</v>
      </c>
      <c r="AA21" s="5"/>
      <c r="AB21" s="5">
        <f t="shared" si="0"/>
        <v>3730.5</v>
      </c>
      <c r="AC21" s="5">
        <f t="shared" si="1"/>
        <v>2.0809000000000002</v>
      </c>
      <c r="AD21" s="5">
        <f t="shared" si="2"/>
        <v>69.099999999999994</v>
      </c>
      <c r="AE21" s="6"/>
      <c r="AG21" s="5"/>
    </row>
    <row r="22" spans="1:33" x14ac:dyDescent="0.2">
      <c r="A22" s="7" t="s">
        <v>22</v>
      </c>
      <c r="B22" s="11">
        <v>50</v>
      </c>
      <c r="C22" s="11">
        <v>6</v>
      </c>
      <c r="D22" s="21">
        <v>2</v>
      </c>
      <c r="E22" s="21"/>
      <c r="F22" s="5">
        <v>8427.2099999999991</v>
      </c>
      <c r="G22" s="5">
        <v>100</v>
      </c>
      <c r="H22" s="12">
        <v>75.209999999999994</v>
      </c>
      <c r="I22" s="22"/>
      <c r="J22" s="5">
        <v>9035.52</v>
      </c>
      <c r="K22" s="5">
        <v>100</v>
      </c>
      <c r="L22" s="12">
        <v>79.81</v>
      </c>
      <c r="M22" s="22"/>
      <c r="N22" s="5">
        <v>5422.38</v>
      </c>
      <c r="O22" s="5">
        <v>100</v>
      </c>
      <c r="P22" s="12">
        <v>85.03</v>
      </c>
      <c r="Q22" s="22"/>
      <c r="R22" s="5">
        <v>8133.6</v>
      </c>
      <c r="S22" s="5">
        <v>100.01</v>
      </c>
      <c r="T22" s="12">
        <v>77.94</v>
      </c>
      <c r="U22" s="22"/>
      <c r="V22" s="5">
        <f t="shared" si="3"/>
        <v>5422.38</v>
      </c>
      <c r="W22" s="5">
        <f t="shared" si="3"/>
        <v>100</v>
      </c>
      <c r="X22" s="22"/>
      <c r="Y22" s="5">
        <f>'R-GRASP comparison'!L22</f>
        <v>5021.54</v>
      </c>
      <c r="Z22" s="5">
        <f>'R-GRASP comparison'!M22</f>
        <v>1.9963299999999999</v>
      </c>
      <c r="AA22" s="5"/>
      <c r="AB22" s="5">
        <f t="shared" si="0"/>
        <v>5021.54</v>
      </c>
      <c r="AC22" s="5">
        <f t="shared" si="1"/>
        <v>1.9963299999999999</v>
      </c>
      <c r="AD22" s="5">
        <f t="shared" si="2"/>
        <v>75.209999999999994</v>
      </c>
      <c r="AE22" s="6"/>
      <c r="AG22" s="5"/>
    </row>
    <row r="23" spans="1:33" x14ac:dyDescent="0.2">
      <c r="A23" s="13" t="s">
        <v>23</v>
      </c>
      <c r="B23" s="14">
        <v>50</v>
      </c>
      <c r="C23" s="14">
        <v>6</v>
      </c>
      <c r="D23" s="14">
        <v>2</v>
      </c>
      <c r="E23" s="21"/>
      <c r="F23" s="10">
        <v>6200.93</v>
      </c>
      <c r="G23" s="10">
        <v>100</v>
      </c>
      <c r="H23" s="4">
        <v>68.75</v>
      </c>
      <c r="I23" s="22"/>
      <c r="J23" s="10">
        <v>8215.8700000000008</v>
      </c>
      <c r="K23" s="10">
        <v>100.01</v>
      </c>
      <c r="L23" s="4">
        <v>79.709999999999994</v>
      </c>
      <c r="M23" s="22"/>
      <c r="N23" s="10">
        <v>5097.3</v>
      </c>
      <c r="O23" s="10">
        <v>100</v>
      </c>
      <c r="P23" s="4">
        <v>82.35</v>
      </c>
      <c r="Q23" s="22"/>
      <c r="R23" s="10">
        <v>7245.82</v>
      </c>
      <c r="S23" s="10">
        <v>100.01</v>
      </c>
      <c r="T23" s="4">
        <v>79.36</v>
      </c>
      <c r="U23" s="22"/>
      <c r="V23" s="10">
        <f t="shared" si="3"/>
        <v>5097.3</v>
      </c>
      <c r="W23" s="10">
        <f t="shared" si="3"/>
        <v>100</v>
      </c>
      <c r="X23" s="22"/>
      <c r="Y23" s="10">
        <f>'R-GRASP comparison'!L23</f>
        <v>4046.14</v>
      </c>
      <c r="Z23" s="10">
        <f>'R-GRASP comparison'!M23</f>
        <v>2.0399099999999999</v>
      </c>
      <c r="AA23" s="24"/>
      <c r="AB23" s="5">
        <f t="shared" si="0"/>
        <v>4046.14</v>
      </c>
      <c r="AC23" s="5">
        <f t="shared" si="1"/>
        <v>2.0399099999999999</v>
      </c>
      <c r="AD23" s="5">
        <f t="shared" si="2"/>
        <v>68.75</v>
      </c>
      <c r="AE23" s="6"/>
      <c r="AG23" s="5"/>
    </row>
    <row r="24" spans="1:33" x14ac:dyDescent="0.2">
      <c r="A24" s="7" t="s">
        <v>8</v>
      </c>
      <c r="B24" s="11">
        <v>55</v>
      </c>
      <c r="C24" s="11">
        <v>6</v>
      </c>
      <c r="D24" s="21">
        <v>2</v>
      </c>
      <c r="E24" s="21"/>
      <c r="F24" s="5">
        <v>6766.99</v>
      </c>
      <c r="G24" s="5">
        <v>100</v>
      </c>
      <c r="H24" s="12">
        <v>70.3</v>
      </c>
      <c r="I24" s="22"/>
      <c r="J24" s="5">
        <v>9799.15</v>
      </c>
      <c r="K24" s="5">
        <v>100</v>
      </c>
      <c r="L24" s="12">
        <v>85.91</v>
      </c>
      <c r="M24" s="22"/>
      <c r="N24" s="5">
        <v>5406.73</v>
      </c>
      <c r="O24" s="5">
        <v>100</v>
      </c>
      <c r="P24" s="12">
        <v>80.56</v>
      </c>
      <c r="Q24" s="22"/>
      <c r="R24" s="5">
        <v>8656.3700000000008</v>
      </c>
      <c r="S24" s="5">
        <v>100.01</v>
      </c>
      <c r="T24" s="12">
        <v>87.08</v>
      </c>
      <c r="U24" s="22"/>
      <c r="V24" s="5">
        <f t="shared" si="3"/>
        <v>5406.73</v>
      </c>
      <c r="W24" s="5">
        <f t="shared" si="3"/>
        <v>100</v>
      </c>
      <c r="X24" s="22"/>
      <c r="Y24" s="5">
        <f>'R-GRASP comparison'!L24</f>
        <v>4693.6499999999996</v>
      </c>
      <c r="Z24" s="5">
        <f>'R-GRASP comparison'!M24</f>
        <v>2.3437400000000004</v>
      </c>
      <c r="AA24" s="5"/>
      <c r="AB24" s="5">
        <f t="shared" si="0"/>
        <v>4693.6499999999996</v>
      </c>
      <c r="AC24" s="5">
        <f t="shared" si="1"/>
        <v>2.3437400000000004</v>
      </c>
      <c r="AD24" s="5">
        <f t="shared" si="2"/>
        <v>70.3</v>
      </c>
      <c r="AE24" s="6"/>
      <c r="AG24" s="5"/>
    </row>
    <row r="25" spans="1:33" x14ac:dyDescent="0.2">
      <c r="A25" s="7" t="s">
        <v>24</v>
      </c>
      <c r="B25" s="11">
        <v>55</v>
      </c>
      <c r="C25" s="11">
        <v>6</v>
      </c>
      <c r="D25" s="21">
        <v>2</v>
      </c>
      <c r="E25" s="21"/>
      <c r="F25" s="5">
        <v>4827.43</v>
      </c>
      <c r="G25" s="5">
        <v>100</v>
      </c>
      <c r="H25" s="12">
        <v>69.91</v>
      </c>
      <c r="I25" s="22"/>
      <c r="J25" s="5">
        <v>5937.83</v>
      </c>
      <c r="K25" s="5">
        <v>100.01</v>
      </c>
      <c r="L25" s="12">
        <v>78.150000000000006</v>
      </c>
      <c r="M25" s="22"/>
      <c r="N25" s="5">
        <v>4331.28</v>
      </c>
      <c r="O25" s="5">
        <v>100.12</v>
      </c>
      <c r="P25" s="12">
        <v>80.959999999999994</v>
      </c>
      <c r="Q25" s="22"/>
      <c r="R25" s="5">
        <v>5109.1499999999996</v>
      </c>
      <c r="S25" s="5">
        <v>100</v>
      </c>
      <c r="T25" s="12">
        <v>76.319999999999993</v>
      </c>
      <c r="U25" s="22"/>
      <c r="V25" s="5">
        <f t="shared" si="3"/>
        <v>4331.28</v>
      </c>
      <c r="W25" s="5">
        <f t="shared" si="3"/>
        <v>100</v>
      </c>
      <c r="X25" s="22"/>
      <c r="Y25" s="5">
        <f>'R-GRASP comparison'!L25</f>
        <v>3671.28</v>
      </c>
      <c r="Z25" s="5">
        <f>'R-GRASP comparison'!M25</f>
        <v>2.3535300000000001</v>
      </c>
      <c r="AA25" s="5"/>
      <c r="AB25" s="5">
        <f t="shared" si="0"/>
        <v>3671.28</v>
      </c>
      <c r="AC25" s="5">
        <f t="shared" si="1"/>
        <v>2.3535300000000001</v>
      </c>
      <c r="AD25" s="5">
        <f t="shared" si="2"/>
        <v>69.91</v>
      </c>
      <c r="AE25" s="6"/>
      <c r="AG25" s="5"/>
    </row>
    <row r="26" spans="1:33" x14ac:dyDescent="0.2">
      <c r="A26" s="7" t="s">
        <v>25</v>
      </c>
      <c r="B26" s="11">
        <v>55</v>
      </c>
      <c r="C26" s="11">
        <v>6</v>
      </c>
      <c r="D26" s="21">
        <v>2</v>
      </c>
      <c r="E26" s="21"/>
      <c r="F26" s="5">
        <v>5993.44</v>
      </c>
      <c r="G26" s="5">
        <v>100.04</v>
      </c>
      <c r="H26" s="12">
        <v>64.33</v>
      </c>
      <c r="I26" s="22"/>
      <c r="J26" s="5">
        <v>7958.24</v>
      </c>
      <c r="K26" s="5">
        <v>100</v>
      </c>
      <c r="L26" s="12">
        <v>84.28</v>
      </c>
      <c r="M26" s="22"/>
      <c r="N26" s="5">
        <v>5368.02</v>
      </c>
      <c r="O26" s="5">
        <v>100</v>
      </c>
      <c r="P26" s="12">
        <v>80.14</v>
      </c>
      <c r="Q26" s="22"/>
      <c r="R26" s="5">
        <v>6962.28</v>
      </c>
      <c r="S26" s="5">
        <v>100</v>
      </c>
      <c r="T26" s="12">
        <v>81.72</v>
      </c>
      <c r="U26" s="22"/>
      <c r="V26" s="5">
        <f t="shared" si="3"/>
        <v>5368.02</v>
      </c>
      <c r="W26" s="5">
        <f t="shared" si="3"/>
        <v>100</v>
      </c>
      <c r="X26" s="22"/>
      <c r="Y26" s="5">
        <f>'R-GRASP comparison'!L26</f>
        <v>4167.54</v>
      </c>
      <c r="Z26" s="5">
        <f>'R-GRASP comparison'!M26</f>
        <v>2.33067</v>
      </c>
      <c r="AA26" s="24"/>
      <c r="AB26" s="5">
        <f t="shared" si="0"/>
        <v>4167.54</v>
      </c>
      <c r="AC26" s="5">
        <f t="shared" si="1"/>
        <v>2.33067</v>
      </c>
      <c r="AD26" s="5">
        <f t="shared" si="2"/>
        <v>64.33</v>
      </c>
      <c r="AE26" s="6"/>
      <c r="AG26" s="5"/>
    </row>
    <row r="27" spans="1:33" x14ac:dyDescent="0.2">
      <c r="A27" s="7" t="s">
        <v>26</v>
      </c>
      <c r="B27" s="11">
        <v>55</v>
      </c>
      <c r="C27" s="11">
        <v>6</v>
      </c>
      <c r="D27" s="21">
        <v>2</v>
      </c>
      <c r="E27" s="21"/>
      <c r="F27" s="5">
        <v>7278.06</v>
      </c>
      <c r="G27" s="5">
        <v>100</v>
      </c>
      <c r="H27" s="12">
        <v>79.81</v>
      </c>
      <c r="I27" s="22"/>
      <c r="J27" s="5">
        <v>10245.35</v>
      </c>
      <c r="K27" s="5">
        <v>100</v>
      </c>
      <c r="L27" s="12">
        <v>85.83</v>
      </c>
      <c r="M27" s="22"/>
      <c r="N27" s="5">
        <v>4992.6000000000004</v>
      </c>
      <c r="O27" s="5">
        <v>100</v>
      </c>
      <c r="P27" s="12">
        <v>86.22</v>
      </c>
      <c r="Q27" s="22"/>
      <c r="R27" s="5">
        <v>9378.16</v>
      </c>
      <c r="S27" s="5">
        <v>100.01</v>
      </c>
      <c r="T27" s="12">
        <v>85.25</v>
      </c>
      <c r="U27" s="22"/>
      <c r="V27" s="5">
        <f t="shared" si="3"/>
        <v>4992.6000000000004</v>
      </c>
      <c r="W27" s="5">
        <f t="shared" si="3"/>
        <v>100</v>
      </c>
      <c r="X27" s="22"/>
      <c r="Y27" s="5">
        <f>'R-GRASP comparison'!L27</f>
        <v>4610.3100000000004</v>
      </c>
      <c r="Z27" s="5">
        <f>'R-GRASP comparison'!M27</f>
        <v>2.3049200000000001</v>
      </c>
      <c r="AA27" s="24"/>
      <c r="AB27" s="5">
        <f t="shared" si="0"/>
        <v>4610.3100000000004</v>
      </c>
      <c r="AC27" s="5">
        <f t="shared" si="1"/>
        <v>2.3049200000000001</v>
      </c>
      <c r="AD27" s="5">
        <f t="shared" si="2"/>
        <v>79.81</v>
      </c>
      <c r="AE27" s="6"/>
      <c r="AG27" s="5"/>
    </row>
    <row r="28" spans="1:33" x14ac:dyDescent="0.2">
      <c r="A28" s="13" t="s">
        <v>27</v>
      </c>
      <c r="B28" s="14">
        <v>55</v>
      </c>
      <c r="C28" s="14">
        <v>6</v>
      </c>
      <c r="D28" s="14">
        <v>2</v>
      </c>
      <c r="E28" s="14"/>
      <c r="F28" s="10">
        <v>6031.55</v>
      </c>
      <c r="G28" s="10">
        <v>100</v>
      </c>
      <c r="H28" s="4">
        <v>69.569999999999993</v>
      </c>
      <c r="I28" s="4"/>
      <c r="J28" s="10">
        <v>10303.549999999999</v>
      </c>
      <c r="K28" s="10">
        <v>100.01</v>
      </c>
      <c r="L28" s="4">
        <v>87.24</v>
      </c>
      <c r="M28" s="4"/>
      <c r="N28" s="10">
        <v>4967.38</v>
      </c>
      <c r="O28" s="10">
        <v>100.01</v>
      </c>
      <c r="P28" s="4">
        <v>84.93</v>
      </c>
      <c r="Q28" s="4"/>
      <c r="R28" s="10">
        <v>9274.39</v>
      </c>
      <c r="S28" s="10">
        <v>100.01</v>
      </c>
      <c r="T28" s="4">
        <v>85.27</v>
      </c>
      <c r="U28" s="4"/>
      <c r="V28" s="10">
        <f t="shared" si="3"/>
        <v>4967.38</v>
      </c>
      <c r="W28" s="10">
        <f t="shared" si="3"/>
        <v>100</v>
      </c>
      <c r="X28" s="4"/>
      <c r="Y28" s="10">
        <f>'R-GRASP comparison'!L28</f>
        <v>4645.8900000000003</v>
      </c>
      <c r="Z28" s="10">
        <f>'R-GRASP comparison'!M28</f>
        <v>2.60059</v>
      </c>
      <c r="AA28" s="24"/>
      <c r="AB28" s="5">
        <f t="shared" si="0"/>
        <v>4645.8900000000003</v>
      </c>
      <c r="AC28" s="5">
        <f t="shared" si="1"/>
        <v>2.60059</v>
      </c>
      <c r="AD28" s="5">
        <f t="shared" si="2"/>
        <v>69.569999999999993</v>
      </c>
      <c r="AE28" s="6"/>
      <c r="AG28" s="5"/>
    </row>
    <row r="29" spans="1:33" x14ac:dyDescent="0.2">
      <c r="A29" s="15" t="s">
        <v>29</v>
      </c>
      <c r="B29" s="16"/>
      <c r="C29" s="16"/>
      <c r="D29" s="16"/>
      <c r="E29" s="16"/>
      <c r="F29" s="17">
        <f>AVERAGE(F4:F28)</f>
        <v>4239.630000000001</v>
      </c>
      <c r="G29" s="17">
        <f t="shared" ref="G29:Z29" si="4">AVERAGE(G4:G28)</f>
        <v>77.44</v>
      </c>
      <c r="H29" s="17">
        <f t="shared" si="4"/>
        <v>40.869999999999997</v>
      </c>
      <c r="I29" s="17"/>
      <c r="J29" s="17">
        <f t="shared" si="4"/>
        <v>5182.387200000001</v>
      </c>
      <c r="K29" s="17">
        <f t="shared" si="4"/>
        <v>78.579599999999985</v>
      </c>
      <c r="L29" s="17">
        <f t="shared" si="4"/>
        <v>49.174799999999998</v>
      </c>
      <c r="M29" s="17"/>
      <c r="N29" s="17">
        <f>AVERAGE(N4:N28)</f>
        <v>3541.6400000000008</v>
      </c>
      <c r="O29" s="17">
        <f t="shared" si="4"/>
        <v>79.349999999999994</v>
      </c>
      <c r="P29" s="17">
        <f t="shared" si="4"/>
        <v>49.448400000000014</v>
      </c>
      <c r="Q29" s="17"/>
      <c r="R29" s="17">
        <f t="shared" si="4"/>
        <v>4827.7099999999991</v>
      </c>
      <c r="S29" s="17">
        <f t="shared" si="4"/>
        <v>80.053600000000003</v>
      </c>
      <c r="T29" s="17">
        <f t="shared" si="4"/>
        <v>50.023600000000009</v>
      </c>
      <c r="U29" s="17"/>
      <c r="V29" s="17">
        <f>AVERAGE(V4:V28)</f>
        <v>3533.6796000000008</v>
      </c>
      <c r="W29" s="17">
        <f t="shared" ref="W29" si="5">AVERAGE(W4:W28)</f>
        <v>77.254799999999989</v>
      </c>
      <c r="X29" s="17"/>
      <c r="Y29" s="17">
        <f t="shared" si="4"/>
        <v>3249.8191999999995</v>
      </c>
      <c r="Z29" s="17">
        <f t="shared" si="4"/>
        <v>1.24987</v>
      </c>
      <c r="AA29" s="22"/>
      <c r="AB29" s="17">
        <f>MIN(F29,Y29)</f>
        <v>3249.8191999999995</v>
      </c>
      <c r="AC29" s="17">
        <f>MIN(G29,Z29)</f>
        <v>1.24987</v>
      </c>
      <c r="AD29" s="17">
        <f>MIN(H29,AA29)</f>
        <v>40.869999999999997</v>
      </c>
      <c r="AG29" s="5"/>
    </row>
    <row r="30" spans="1:33" x14ac:dyDescent="0.2">
      <c r="AA30" s="22"/>
      <c r="AG30" s="5"/>
    </row>
    <row r="31" spans="1:33" x14ac:dyDescent="0.2">
      <c r="AA31" s="22"/>
      <c r="AG31" s="5"/>
    </row>
    <row r="32" spans="1:33" x14ac:dyDescent="0.2">
      <c r="AA32" s="22"/>
      <c r="AG32" s="5"/>
    </row>
    <row r="33" spans="33:33" x14ac:dyDescent="0.2">
      <c r="AG33" s="5"/>
    </row>
    <row r="34" spans="33:33" x14ac:dyDescent="0.2">
      <c r="AG34" s="5"/>
    </row>
    <row r="35" spans="33:33" x14ac:dyDescent="0.2">
      <c r="AG35" s="5"/>
    </row>
    <row r="36" spans="33:33" x14ac:dyDescent="0.2">
      <c r="AG36" s="5"/>
    </row>
    <row r="37" spans="33:33" x14ac:dyDescent="0.2">
      <c r="AG37" s="5"/>
    </row>
  </sheetData>
  <mergeCells count="7">
    <mergeCell ref="Y2:Z2"/>
    <mergeCell ref="A2:D2"/>
    <mergeCell ref="F2:H2"/>
    <mergeCell ref="J2:L2"/>
    <mergeCell ref="N2:P2"/>
    <mergeCell ref="R2:T2"/>
    <mergeCell ref="V2:W2"/>
  </mergeCells>
  <conditionalFormatting sqref="F4:F29 J4:J29 N4:N29 R4:R29 V4:V29 Y4:Y29">
    <cfRule type="cellIs" dxfId="28" priority="1" operator="equal">
      <formula>$AB4</formula>
    </cfRule>
  </conditionalFormatting>
  <conditionalFormatting sqref="G4:G29 K4:K29 O4:O29 S4:S29 W4:W29 Z4:Z29">
    <cfRule type="cellIs" dxfId="27" priority="2" operator="equal">
      <formula>$AC4</formula>
    </cfRule>
  </conditionalFormatting>
  <conditionalFormatting sqref="H4:H28 L4:L29 P4:P29 T4:T29">
    <cfRule type="cellIs" dxfId="26" priority="3" operator="equal">
      <formula>$AD4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0CEC-A30B-8C4B-B88E-58DEC483D13E}">
  <dimension ref="A1:AG37"/>
  <sheetViews>
    <sheetView workbookViewId="0">
      <selection activeCell="Y4" sqref="Y4:Z28"/>
    </sheetView>
  </sheetViews>
  <sheetFormatPr baseColWidth="10" defaultRowHeight="16" x14ac:dyDescent="0.2"/>
  <cols>
    <col min="1" max="1" width="16.5" style="18" customWidth="1"/>
    <col min="2" max="4" width="5.83203125" style="8" customWidth="1"/>
    <col min="5" max="5" width="1.83203125" style="8" customWidth="1"/>
    <col min="6" max="8" width="10.83203125" style="12" customWidth="1"/>
    <col min="9" max="9" width="1.83203125" style="12" customWidth="1"/>
    <col min="10" max="12" width="10.83203125" style="12" customWidth="1"/>
    <col min="13" max="13" width="1.83203125" style="12" customWidth="1"/>
    <col min="14" max="16" width="10.83203125" style="12" customWidth="1"/>
    <col min="17" max="17" width="1.83203125" style="12" customWidth="1"/>
    <col min="18" max="20" width="10.83203125" style="12" customWidth="1"/>
    <col min="21" max="21" width="1.83203125" style="12" customWidth="1"/>
    <col min="22" max="23" width="10.83203125" style="12" customWidth="1"/>
    <col min="24" max="24" width="1.83203125" style="12" customWidth="1"/>
    <col min="25" max="26" width="10.83203125" style="12" customWidth="1"/>
    <col min="27" max="27" width="10.83203125" style="12"/>
    <col min="28" max="30" width="10.83203125" style="5" customWidth="1"/>
    <col min="31" max="16384" width="10.83203125" style="7"/>
  </cols>
  <sheetData>
    <row r="1" spans="1:33" x14ac:dyDescent="0.2">
      <c r="A1" s="1"/>
      <c r="B1" s="2"/>
      <c r="C1" s="2"/>
      <c r="D1" s="2"/>
      <c r="E1" s="2"/>
      <c r="F1" s="3"/>
      <c r="G1" s="3"/>
      <c r="H1" s="4"/>
      <c r="I1" s="4"/>
      <c r="J1" s="3"/>
      <c r="K1" s="3"/>
      <c r="L1" s="4"/>
      <c r="M1" s="4"/>
      <c r="N1" s="3"/>
      <c r="O1" s="3"/>
      <c r="P1" s="4"/>
      <c r="Q1" s="4"/>
      <c r="R1" s="3"/>
      <c r="S1" s="3"/>
      <c r="T1" s="4"/>
      <c r="U1" s="4"/>
      <c r="V1" s="4"/>
      <c r="W1" s="3"/>
      <c r="X1" s="4"/>
      <c r="Y1" s="4"/>
      <c r="Z1" s="3"/>
      <c r="AA1" s="19"/>
    </row>
    <row r="2" spans="1:33" x14ac:dyDescent="0.2">
      <c r="A2" s="29" t="s">
        <v>0</v>
      </c>
      <c r="B2" s="29"/>
      <c r="C2" s="29"/>
      <c r="D2" s="29"/>
      <c r="F2" s="28" t="s">
        <v>32</v>
      </c>
      <c r="G2" s="28"/>
      <c r="H2" s="28"/>
      <c r="I2" s="9"/>
      <c r="J2" s="28" t="s">
        <v>33</v>
      </c>
      <c r="K2" s="28"/>
      <c r="L2" s="28"/>
      <c r="M2" s="9"/>
      <c r="N2" s="28" t="s">
        <v>34</v>
      </c>
      <c r="O2" s="28"/>
      <c r="P2" s="28"/>
      <c r="Q2" s="9"/>
      <c r="R2" s="28" t="s">
        <v>35</v>
      </c>
      <c r="S2" s="28"/>
      <c r="T2" s="28"/>
      <c r="U2" s="9"/>
      <c r="V2" s="28" t="s">
        <v>36</v>
      </c>
      <c r="W2" s="28"/>
      <c r="X2" s="9"/>
      <c r="Y2" s="28" t="s">
        <v>1</v>
      </c>
      <c r="Z2" s="28"/>
      <c r="AA2" s="19"/>
      <c r="AB2" s="10"/>
      <c r="AC2" s="10"/>
      <c r="AD2" s="10"/>
    </row>
    <row r="3" spans="1:33" x14ac:dyDescent="0.2">
      <c r="A3" s="1" t="s">
        <v>30</v>
      </c>
      <c r="B3" s="27" t="s">
        <v>42</v>
      </c>
      <c r="C3" s="27" t="s">
        <v>44</v>
      </c>
      <c r="D3" s="27" t="s">
        <v>45</v>
      </c>
      <c r="E3" s="20"/>
      <c r="F3" s="3" t="s">
        <v>5</v>
      </c>
      <c r="G3" s="3" t="s">
        <v>2</v>
      </c>
      <c r="H3" s="3" t="s">
        <v>31</v>
      </c>
      <c r="I3" s="19"/>
      <c r="J3" s="3" t="s">
        <v>5</v>
      </c>
      <c r="K3" s="3" t="s">
        <v>2</v>
      </c>
      <c r="L3" s="3" t="s">
        <v>31</v>
      </c>
      <c r="M3" s="19"/>
      <c r="N3" s="3" t="s">
        <v>5</v>
      </c>
      <c r="O3" s="3" t="s">
        <v>2</v>
      </c>
      <c r="P3" s="3" t="s">
        <v>31</v>
      </c>
      <c r="Q3" s="19"/>
      <c r="R3" s="3" t="s">
        <v>5</v>
      </c>
      <c r="S3" s="3" t="s">
        <v>2</v>
      </c>
      <c r="T3" s="3" t="s">
        <v>31</v>
      </c>
      <c r="U3" s="19"/>
      <c r="V3" s="3" t="s">
        <v>5</v>
      </c>
      <c r="W3" s="3" t="s">
        <v>2</v>
      </c>
      <c r="X3" s="19"/>
      <c r="Y3" s="3" t="s">
        <v>5</v>
      </c>
      <c r="Z3" s="3" t="s">
        <v>2</v>
      </c>
      <c r="AA3" s="19"/>
      <c r="AB3" s="3" t="s">
        <v>5</v>
      </c>
      <c r="AC3" s="3" t="s">
        <v>2</v>
      </c>
      <c r="AD3" s="3" t="s">
        <v>31</v>
      </c>
    </row>
    <row r="4" spans="1:33" x14ac:dyDescent="0.2">
      <c r="A4" s="7" t="s">
        <v>3</v>
      </c>
      <c r="B4" s="11">
        <v>20</v>
      </c>
      <c r="C4" s="11">
        <v>3</v>
      </c>
      <c r="D4" s="11">
        <v>2</v>
      </c>
      <c r="E4" s="21"/>
      <c r="F4" s="12">
        <v>1934.69</v>
      </c>
      <c r="G4" s="12">
        <v>1.66</v>
      </c>
      <c r="H4" s="12">
        <v>0</v>
      </c>
      <c r="I4" s="22"/>
      <c r="J4" s="12">
        <v>1934.69</v>
      </c>
      <c r="K4" s="12">
        <v>1.7</v>
      </c>
      <c r="L4" s="12">
        <v>0</v>
      </c>
      <c r="M4" s="22"/>
      <c r="N4" s="12">
        <v>1934.69</v>
      </c>
      <c r="O4" s="12">
        <v>2.38</v>
      </c>
      <c r="P4" s="12">
        <v>0</v>
      </c>
      <c r="Q4" s="22"/>
      <c r="R4" s="12">
        <v>1934.69</v>
      </c>
      <c r="S4" s="12">
        <v>2.17</v>
      </c>
      <c r="T4" s="12">
        <v>0</v>
      </c>
      <c r="U4" s="22"/>
      <c r="V4" s="12">
        <f>MIN(F4,J4,N4,R4)</f>
        <v>1934.69</v>
      </c>
      <c r="W4" s="12">
        <f>MIN(G4,K4,O4,S4)</f>
        <v>1.66</v>
      </c>
      <c r="X4" s="22"/>
      <c r="Y4" s="12">
        <f>'R-GRASP comparison'!L4</f>
        <v>1934.69</v>
      </c>
      <c r="Z4" s="12">
        <f>'R-GRASP comparison'!M4</f>
        <v>0.15898000000000001</v>
      </c>
      <c r="AB4" s="5">
        <f t="shared" ref="AB4:AB28" si="0">MIN(F4,J4,N4,R4,Y4)</f>
        <v>1934.69</v>
      </c>
      <c r="AC4" s="5">
        <f t="shared" ref="AC4:AC28" si="1">MIN(G4,K4,O4,S4,Z4)</f>
        <v>0.15898000000000001</v>
      </c>
      <c r="AD4" s="5">
        <f t="shared" ref="AD4:AD28" si="2">MIN(H4,L4,P4,T4)</f>
        <v>0</v>
      </c>
      <c r="AE4" s="6"/>
    </row>
    <row r="5" spans="1:33" x14ac:dyDescent="0.2">
      <c r="A5" s="7" t="s">
        <v>9</v>
      </c>
      <c r="B5" s="11">
        <v>20</v>
      </c>
      <c r="C5" s="11">
        <v>3</v>
      </c>
      <c r="D5" s="11">
        <v>2</v>
      </c>
      <c r="E5" s="21"/>
      <c r="F5" s="12">
        <v>1756.26</v>
      </c>
      <c r="G5" s="12">
        <v>2.97</v>
      </c>
      <c r="H5" s="12">
        <v>0</v>
      </c>
      <c r="I5" s="22"/>
      <c r="J5" s="12">
        <v>1756.26</v>
      </c>
      <c r="K5" s="12">
        <v>2.91</v>
      </c>
      <c r="L5" s="12">
        <v>0.78</v>
      </c>
      <c r="M5" s="22"/>
      <c r="N5" s="12">
        <v>1756.26</v>
      </c>
      <c r="O5" s="12">
        <v>4.96</v>
      </c>
      <c r="P5" s="12">
        <v>0</v>
      </c>
      <c r="Q5" s="22"/>
      <c r="R5" s="12">
        <v>1756.26</v>
      </c>
      <c r="S5" s="12">
        <v>4.6399999999999997</v>
      </c>
      <c r="T5" s="12">
        <v>0</v>
      </c>
      <c r="U5" s="22"/>
      <c r="V5" s="12">
        <f t="shared" ref="V5:W28" si="3">MIN(F5,J5,N5,R5)</f>
        <v>1756.26</v>
      </c>
      <c r="W5" s="12">
        <f t="shared" si="3"/>
        <v>2.91</v>
      </c>
      <c r="X5" s="22"/>
      <c r="Y5" s="12">
        <f>'R-GRASP comparison'!L5</f>
        <v>1756.26</v>
      </c>
      <c r="Z5" s="12">
        <f>'R-GRASP comparison'!M5</f>
        <v>0.16067999999999999</v>
      </c>
      <c r="AB5" s="5">
        <f t="shared" si="0"/>
        <v>1756.26</v>
      </c>
      <c r="AC5" s="5">
        <f t="shared" si="1"/>
        <v>0.16067999999999999</v>
      </c>
      <c r="AD5" s="5">
        <f t="shared" si="2"/>
        <v>0</v>
      </c>
      <c r="AE5" s="6"/>
    </row>
    <row r="6" spans="1:33" x14ac:dyDescent="0.2">
      <c r="A6" s="23" t="s">
        <v>10</v>
      </c>
      <c r="B6" s="11">
        <v>20</v>
      </c>
      <c r="C6" s="11">
        <v>3</v>
      </c>
      <c r="D6" s="11">
        <v>2</v>
      </c>
      <c r="E6" s="21"/>
      <c r="F6" s="12">
        <v>1364.55</v>
      </c>
      <c r="G6" s="12">
        <v>1.69</v>
      </c>
      <c r="H6" s="12">
        <v>0</v>
      </c>
      <c r="I6" s="22"/>
      <c r="J6" s="12">
        <v>1364.55</v>
      </c>
      <c r="K6" s="12">
        <v>1.37</v>
      </c>
      <c r="L6" s="12">
        <v>0</v>
      </c>
      <c r="M6" s="22"/>
      <c r="N6" s="12">
        <v>1364.55</v>
      </c>
      <c r="O6" s="12">
        <v>3.41</v>
      </c>
      <c r="P6" s="12">
        <v>0</v>
      </c>
      <c r="Q6" s="22"/>
      <c r="R6" s="12">
        <v>1364.55</v>
      </c>
      <c r="S6" s="12">
        <v>1.64</v>
      </c>
      <c r="T6" s="12">
        <v>0</v>
      </c>
      <c r="U6" s="22"/>
      <c r="V6" s="12">
        <f t="shared" si="3"/>
        <v>1364.55</v>
      </c>
      <c r="W6" s="12">
        <f t="shared" si="3"/>
        <v>1.37</v>
      </c>
      <c r="X6" s="22"/>
      <c r="Y6" s="12">
        <f>'R-GRASP comparison'!L6</f>
        <v>1364.55</v>
      </c>
      <c r="Z6" s="12">
        <f>'R-GRASP comparison'!M6</f>
        <v>0.16611000000000004</v>
      </c>
      <c r="AB6" s="5">
        <f t="shared" si="0"/>
        <v>1364.55</v>
      </c>
      <c r="AC6" s="5">
        <f t="shared" si="1"/>
        <v>0.16611000000000004</v>
      </c>
      <c r="AD6" s="5">
        <f t="shared" si="2"/>
        <v>0</v>
      </c>
      <c r="AE6" s="6"/>
    </row>
    <row r="7" spans="1:33" x14ac:dyDescent="0.2">
      <c r="A7" s="23" t="s">
        <v>28</v>
      </c>
      <c r="B7" s="11">
        <v>20</v>
      </c>
      <c r="C7" s="11">
        <v>3</v>
      </c>
      <c r="D7" s="11">
        <v>2</v>
      </c>
      <c r="E7" s="21"/>
      <c r="F7" s="12">
        <v>2051.81</v>
      </c>
      <c r="G7" s="12">
        <v>2.41</v>
      </c>
      <c r="H7" s="12">
        <v>0</v>
      </c>
      <c r="I7" s="22"/>
      <c r="J7" s="12">
        <v>2051.81</v>
      </c>
      <c r="K7" s="12">
        <v>1.58</v>
      </c>
      <c r="L7" s="12">
        <v>0</v>
      </c>
      <c r="M7" s="22"/>
      <c r="N7" s="12">
        <v>2051.81</v>
      </c>
      <c r="O7" s="12">
        <v>4.09</v>
      </c>
      <c r="P7" s="12">
        <v>0</v>
      </c>
      <c r="Q7" s="22"/>
      <c r="R7" s="12">
        <v>2051.81</v>
      </c>
      <c r="S7" s="12">
        <v>2.11</v>
      </c>
      <c r="T7" s="12">
        <v>0</v>
      </c>
      <c r="U7" s="22"/>
      <c r="V7" s="12">
        <f t="shared" si="3"/>
        <v>2051.81</v>
      </c>
      <c r="W7" s="12">
        <f t="shared" si="3"/>
        <v>1.58</v>
      </c>
      <c r="X7" s="22"/>
      <c r="Y7" s="12">
        <f>'R-GRASP comparison'!L7</f>
        <v>2051.81</v>
      </c>
      <c r="Z7" s="12">
        <f>'R-GRASP comparison'!M7</f>
        <v>0.1545</v>
      </c>
      <c r="AB7" s="5">
        <f t="shared" si="0"/>
        <v>2051.81</v>
      </c>
      <c r="AC7" s="5">
        <f t="shared" si="1"/>
        <v>0.1545</v>
      </c>
      <c r="AD7" s="5">
        <f t="shared" si="2"/>
        <v>0</v>
      </c>
      <c r="AE7" s="6"/>
    </row>
    <row r="8" spans="1:33" x14ac:dyDescent="0.2">
      <c r="A8" s="13" t="s">
        <v>11</v>
      </c>
      <c r="B8" s="14">
        <v>20</v>
      </c>
      <c r="C8" s="14">
        <v>3</v>
      </c>
      <c r="D8" s="14">
        <v>2</v>
      </c>
      <c r="E8" s="21"/>
      <c r="F8" s="4">
        <v>1019.87</v>
      </c>
      <c r="G8" s="4">
        <v>0.71</v>
      </c>
      <c r="H8" s="4">
        <v>0</v>
      </c>
      <c r="I8" s="22"/>
      <c r="J8" s="4">
        <v>1019.87</v>
      </c>
      <c r="K8" s="4">
        <v>1.18</v>
      </c>
      <c r="L8" s="4">
        <v>0</v>
      </c>
      <c r="M8" s="22"/>
      <c r="N8" s="4">
        <v>1019.87</v>
      </c>
      <c r="O8" s="4">
        <v>2.02</v>
      </c>
      <c r="P8" s="4">
        <v>0</v>
      </c>
      <c r="Q8" s="22"/>
      <c r="R8" s="4">
        <v>1019.87</v>
      </c>
      <c r="S8" s="4">
        <v>1.44</v>
      </c>
      <c r="T8" s="4">
        <v>0</v>
      </c>
      <c r="U8" s="22"/>
      <c r="V8" s="4">
        <f t="shared" si="3"/>
        <v>1019.87</v>
      </c>
      <c r="W8" s="4">
        <f t="shared" si="3"/>
        <v>0.71</v>
      </c>
      <c r="X8" s="22"/>
      <c r="Y8" s="4">
        <f>'R-GRASP comparison'!L8</f>
        <v>1019.87</v>
      </c>
      <c r="Z8" s="4">
        <f>'R-GRASP comparison'!M8</f>
        <v>0.16189999999999999</v>
      </c>
      <c r="AA8" s="22"/>
      <c r="AB8" s="5">
        <f t="shared" si="0"/>
        <v>1019.87</v>
      </c>
      <c r="AC8" s="5">
        <f t="shared" si="1"/>
        <v>0.16189999999999999</v>
      </c>
      <c r="AD8" s="5">
        <f t="shared" si="2"/>
        <v>0</v>
      </c>
      <c r="AE8" s="6"/>
    </row>
    <row r="9" spans="1:33" x14ac:dyDescent="0.2">
      <c r="A9" s="7" t="s">
        <v>4</v>
      </c>
      <c r="B9" s="11">
        <v>30</v>
      </c>
      <c r="C9" s="11">
        <v>4</v>
      </c>
      <c r="D9" s="21">
        <v>2</v>
      </c>
      <c r="E9" s="21"/>
      <c r="F9" s="5">
        <v>3324.67</v>
      </c>
      <c r="G9" s="5">
        <v>53.81</v>
      </c>
      <c r="H9" s="12">
        <v>0</v>
      </c>
      <c r="I9" s="22"/>
      <c r="J9" s="5">
        <v>3324.67</v>
      </c>
      <c r="K9" s="5">
        <v>86.38</v>
      </c>
      <c r="L9" s="12">
        <v>0</v>
      </c>
      <c r="M9" s="22"/>
      <c r="N9" s="5">
        <v>3324.67</v>
      </c>
      <c r="O9" s="5">
        <v>66.88</v>
      </c>
      <c r="P9" s="12">
        <v>0</v>
      </c>
      <c r="Q9" s="22"/>
      <c r="R9" s="5">
        <v>3324.67</v>
      </c>
      <c r="S9" s="5">
        <v>102.19</v>
      </c>
      <c r="T9" s="12">
        <v>0</v>
      </c>
      <c r="U9" s="22"/>
      <c r="V9" s="5">
        <f t="shared" si="3"/>
        <v>3324.67</v>
      </c>
      <c r="W9" s="5">
        <f t="shared" si="3"/>
        <v>53.81</v>
      </c>
      <c r="X9" s="22"/>
      <c r="Y9" s="5">
        <f>'R-GRASP comparison'!L9</f>
        <v>3324.67</v>
      </c>
      <c r="Z9" s="5">
        <f>'R-GRASP comparison'!M9</f>
        <v>0.5434699999999999</v>
      </c>
      <c r="AA9" s="5"/>
      <c r="AB9" s="5">
        <f t="shared" si="0"/>
        <v>3324.67</v>
      </c>
      <c r="AC9" s="5">
        <f t="shared" si="1"/>
        <v>0.5434699999999999</v>
      </c>
      <c r="AD9" s="5">
        <f t="shared" si="2"/>
        <v>0</v>
      </c>
      <c r="AE9" s="6"/>
    </row>
    <row r="10" spans="1:33" x14ac:dyDescent="0.2">
      <c r="A10" s="7" t="s">
        <v>12</v>
      </c>
      <c r="B10" s="11">
        <v>30</v>
      </c>
      <c r="C10" s="11">
        <v>4</v>
      </c>
      <c r="D10" s="21">
        <v>2</v>
      </c>
      <c r="E10" s="21"/>
      <c r="F10" s="5">
        <v>2242.02</v>
      </c>
      <c r="G10" s="5">
        <v>124.19</v>
      </c>
      <c r="H10" s="12">
        <v>0</v>
      </c>
      <c r="I10" s="22"/>
      <c r="J10" s="5">
        <v>2242.02</v>
      </c>
      <c r="K10" s="5">
        <v>305.2</v>
      </c>
      <c r="L10" s="12">
        <v>0</v>
      </c>
      <c r="M10" s="22"/>
      <c r="N10" s="5">
        <v>2242.02</v>
      </c>
      <c r="O10" s="5">
        <v>354.06</v>
      </c>
      <c r="P10" s="12">
        <v>0</v>
      </c>
      <c r="Q10" s="22"/>
      <c r="R10" s="5">
        <v>2242.02</v>
      </c>
      <c r="S10" s="5">
        <v>500.04</v>
      </c>
      <c r="T10" s="12">
        <v>13.53</v>
      </c>
      <c r="U10" s="22"/>
      <c r="V10" s="5">
        <f t="shared" si="3"/>
        <v>2242.02</v>
      </c>
      <c r="W10" s="5">
        <f t="shared" si="3"/>
        <v>124.19</v>
      </c>
      <c r="X10" s="22"/>
      <c r="Y10" s="5">
        <f>'R-GRASP comparison'!L10</f>
        <v>2242.02</v>
      </c>
      <c r="Z10" s="5">
        <f>'R-GRASP comparison'!M10</f>
        <v>0.50934000000000001</v>
      </c>
      <c r="AA10" s="5"/>
      <c r="AB10" s="5">
        <f t="shared" si="0"/>
        <v>2242.02</v>
      </c>
      <c r="AC10" s="5">
        <f t="shared" si="1"/>
        <v>0.50934000000000001</v>
      </c>
      <c r="AD10" s="5">
        <f t="shared" si="2"/>
        <v>0</v>
      </c>
      <c r="AE10" s="6"/>
    </row>
    <row r="11" spans="1:33" x14ac:dyDescent="0.2">
      <c r="A11" s="7" t="s">
        <v>13</v>
      </c>
      <c r="B11" s="11">
        <v>30</v>
      </c>
      <c r="C11" s="11">
        <v>4</v>
      </c>
      <c r="D11" s="21">
        <v>2</v>
      </c>
      <c r="E11" s="21"/>
      <c r="F11" s="5">
        <v>3081.71</v>
      </c>
      <c r="G11" s="5">
        <v>411.77</v>
      </c>
      <c r="H11" s="12">
        <v>0.3</v>
      </c>
      <c r="I11" s="22"/>
      <c r="J11" s="5">
        <v>3081.71</v>
      </c>
      <c r="K11" s="5">
        <v>500.01</v>
      </c>
      <c r="L11" s="12">
        <v>4.47</v>
      </c>
      <c r="M11" s="22"/>
      <c r="N11" s="5">
        <v>3081.71</v>
      </c>
      <c r="O11" s="5">
        <v>500</v>
      </c>
      <c r="P11" s="12">
        <v>6.62</v>
      </c>
      <c r="Q11" s="22"/>
      <c r="R11" s="5">
        <v>3081.71</v>
      </c>
      <c r="S11" s="5">
        <v>500.07</v>
      </c>
      <c r="T11" s="12">
        <v>20.63</v>
      </c>
      <c r="U11" s="22"/>
      <c r="V11" s="5">
        <f t="shared" si="3"/>
        <v>3081.71</v>
      </c>
      <c r="W11" s="5">
        <f t="shared" si="3"/>
        <v>411.77</v>
      </c>
      <c r="X11" s="22"/>
      <c r="Y11" s="5">
        <f>'R-GRASP comparison'!L11</f>
        <v>3081.71</v>
      </c>
      <c r="Z11" s="5">
        <f>'R-GRASP comparison'!M11</f>
        <v>0.50075000000000003</v>
      </c>
      <c r="AA11" s="5"/>
      <c r="AB11" s="5">
        <f t="shared" si="0"/>
        <v>3081.71</v>
      </c>
      <c r="AC11" s="5">
        <f t="shared" si="1"/>
        <v>0.50075000000000003</v>
      </c>
      <c r="AD11" s="5">
        <f t="shared" si="2"/>
        <v>0.3</v>
      </c>
      <c r="AE11" s="6"/>
    </row>
    <row r="12" spans="1:33" x14ac:dyDescent="0.2">
      <c r="A12" s="7" t="s">
        <v>14</v>
      </c>
      <c r="B12" s="11">
        <v>30</v>
      </c>
      <c r="C12" s="11">
        <v>4</v>
      </c>
      <c r="D12" s="21">
        <v>2</v>
      </c>
      <c r="E12" s="21"/>
      <c r="F12" s="5">
        <v>2440.4899999999998</v>
      </c>
      <c r="G12" s="5">
        <v>72.540000000000006</v>
      </c>
      <c r="H12" s="12">
        <v>0.64</v>
      </c>
      <c r="I12" s="22"/>
      <c r="J12" s="5">
        <v>2440.4899999999998</v>
      </c>
      <c r="K12" s="5">
        <v>69.260000000000005</v>
      </c>
      <c r="L12" s="12">
        <v>0</v>
      </c>
      <c r="M12" s="22"/>
      <c r="N12" s="5">
        <v>2440.4899999999998</v>
      </c>
      <c r="O12" s="5">
        <v>138.06</v>
      </c>
      <c r="P12" s="12">
        <v>0</v>
      </c>
      <c r="Q12" s="22"/>
      <c r="R12" s="5">
        <v>2440.4899999999998</v>
      </c>
      <c r="S12" s="5">
        <v>89.22</v>
      </c>
      <c r="T12" s="12">
        <v>0</v>
      </c>
      <c r="U12" s="22"/>
      <c r="V12" s="5">
        <f t="shared" si="3"/>
        <v>2440.4899999999998</v>
      </c>
      <c r="W12" s="5">
        <f t="shared" si="3"/>
        <v>69.260000000000005</v>
      </c>
      <c r="X12" s="22"/>
      <c r="Y12" s="5">
        <f>'R-GRASP comparison'!L12</f>
        <v>2440.4899999999998</v>
      </c>
      <c r="Z12" s="5">
        <f>'R-GRASP comparison'!M12</f>
        <v>0.54387999999999992</v>
      </c>
      <c r="AA12" s="5"/>
      <c r="AB12" s="5">
        <f t="shared" si="0"/>
        <v>2440.4899999999998</v>
      </c>
      <c r="AC12" s="5">
        <f t="shared" si="1"/>
        <v>0.54387999999999992</v>
      </c>
      <c r="AD12" s="5">
        <f t="shared" si="2"/>
        <v>0</v>
      </c>
      <c r="AE12" s="6"/>
    </row>
    <row r="13" spans="1:33" x14ac:dyDescent="0.2">
      <c r="A13" s="13" t="s">
        <v>15</v>
      </c>
      <c r="B13" s="14">
        <v>30</v>
      </c>
      <c r="C13" s="14">
        <v>4</v>
      </c>
      <c r="D13" s="14">
        <v>2</v>
      </c>
      <c r="E13" s="21"/>
      <c r="F13" s="10">
        <v>1909.96</v>
      </c>
      <c r="G13" s="10">
        <v>196.34</v>
      </c>
      <c r="H13" s="4">
        <v>0</v>
      </c>
      <c r="I13" s="22"/>
      <c r="J13" s="10">
        <v>1909.96</v>
      </c>
      <c r="K13" s="10">
        <v>192.86</v>
      </c>
      <c r="L13" s="4">
        <v>0</v>
      </c>
      <c r="M13" s="22"/>
      <c r="N13" s="10">
        <v>1909.96</v>
      </c>
      <c r="O13" s="10">
        <v>446.91</v>
      </c>
      <c r="P13" s="4">
        <v>0</v>
      </c>
      <c r="Q13" s="22"/>
      <c r="R13" s="10">
        <v>1909.96</v>
      </c>
      <c r="S13" s="10">
        <v>426.15</v>
      </c>
      <c r="T13" s="4">
        <v>0</v>
      </c>
      <c r="U13" s="22"/>
      <c r="V13" s="10">
        <f t="shared" si="3"/>
        <v>1909.96</v>
      </c>
      <c r="W13" s="10">
        <f t="shared" si="3"/>
        <v>192.86</v>
      </c>
      <c r="X13" s="22"/>
      <c r="Y13" s="10">
        <f>'R-GRASP comparison'!L13</f>
        <v>1909.96</v>
      </c>
      <c r="Z13" s="10">
        <f>'R-GRASP comparison'!M13</f>
        <v>0.52732999999999985</v>
      </c>
      <c r="AA13" s="24"/>
      <c r="AB13" s="5">
        <f t="shared" si="0"/>
        <v>1909.96</v>
      </c>
      <c r="AC13" s="5">
        <f t="shared" si="1"/>
        <v>0.52732999999999985</v>
      </c>
      <c r="AD13" s="5">
        <f t="shared" si="2"/>
        <v>0</v>
      </c>
      <c r="AE13" s="6"/>
      <c r="AG13" s="5"/>
    </row>
    <row r="14" spans="1:33" x14ac:dyDescent="0.2">
      <c r="A14" s="7" t="s">
        <v>6</v>
      </c>
      <c r="B14" s="11">
        <v>40</v>
      </c>
      <c r="C14" s="11">
        <v>5</v>
      </c>
      <c r="D14" s="21">
        <v>2</v>
      </c>
      <c r="E14" s="21"/>
      <c r="F14" s="5">
        <v>3765.15</v>
      </c>
      <c r="G14" s="5">
        <v>500</v>
      </c>
      <c r="H14" s="12">
        <v>30.41</v>
      </c>
      <c r="I14" s="22"/>
      <c r="J14" s="5">
        <v>3774.73</v>
      </c>
      <c r="K14" s="5">
        <v>500.14</v>
      </c>
      <c r="L14" s="12">
        <v>43.96</v>
      </c>
      <c r="M14" s="22"/>
      <c r="N14" s="5">
        <v>3799.11</v>
      </c>
      <c r="O14" s="5">
        <v>500.01</v>
      </c>
      <c r="P14" s="12">
        <v>41.84</v>
      </c>
      <c r="Q14" s="22"/>
      <c r="R14" s="5">
        <v>3765.15</v>
      </c>
      <c r="S14" s="5">
        <v>500.01</v>
      </c>
      <c r="T14" s="12">
        <v>59.4</v>
      </c>
      <c r="U14" s="22"/>
      <c r="V14" s="5">
        <f t="shared" si="3"/>
        <v>3765.15</v>
      </c>
      <c r="W14" s="5">
        <f t="shared" si="3"/>
        <v>500</v>
      </c>
      <c r="X14" s="22"/>
      <c r="Y14" s="5">
        <f>'R-GRASP comparison'!L14</f>
        <v>3752.9</v>
      </c>
      <c r="Z14" s="5">
        <f>'R-GRASP comparison'!M14</f>
        <v>1.1302300000000001</v>
      </c>
      <c r="AA14" s="5"/>
      <c r="AB14" s="5">
        <f t="shared" si="0"/>
        <v>3752.9</v>
      </c>
      <c r="AC14" s="5">
        <f t="shared" si="1"/>
        <v>1.1302300000000001</v>
      </c>
      <c r="AD14" s="5">
        <f t="shared" si="2"/>
        <v>30.41</v>
      </c>
      <c r="AE14" s="6"/>
      <c r="AG14" s="5"/>
    </row>
    <row r="15" spans="1:33" x14ac:dyDescent="0.2">
      <c r="A15" s="7" t="s">
        <v>16</v>
      </c>
      <c r="B15" s="11">
        <v>40</v>
      </c>
      <c r="C15" s="11">
        <v>5</v>
      </c>
      <c r="D15" s="21">
        <v>2</v>
      </c>
      <c r="E15" s="21"/>
      <c r="F15" s="5">
        <v>3017.6</v>
      </c>
      <c r="G15" s="5">
        <v>500</v>
      </c>
      <c r="H15" s="12">
        <v>29.58</v>
      </c>
      <c r="I15" s="22"/>
      <c r="J15" s="5">
        <v>3049.8</v>
      </c>
      <c r="K15" s="5">
        <v>500.05</v>
      </c>
      <c r="L15" s="12">
        <v>37.1</v>
      </c>
      <c r="M15" s="22"/>
      <c r="N15" s="5">
        <v>3017.6</v>
      </c>
      <c r="O15" s="5">
        <v>500.01</v>
      </c>
      <c r="P15" s="12">
        <v>41.35</v>
      </c>
      <c r="Q15" s="22"/>
      <c r="R15" s="5">
        <v>3116</v>
      </c>
      <c r="S15" s="5">
        <v>500.01</v>
      </c>
      <c r="T15" s="12">
        <v>50.58</v>
      </c>
      <c r="U15" s="22"/>
      <c r="V15" s="5">
        <f t="shared" si="3"/>
        <v>3017.6</v>
      </c>
      <c r="W15" s="5">
        <f t="shared" si="3"/>
        <v>500</v>
      </c>
      <c r="X15" s="22"/>
      <c r="Y15" s="5">
        <f>'R-GRASP comparison'!L15</f>
        <v>3017.6</v>
      </c>
      <c r="Z15" s="5">
        <f>'R-GRASP comparison'!M15</f>
        <v>1.10642</v>
      </c>
      <c r="AA15" s="5"/>
      <c r="AB15" s="5">
        <f t="shared" si="0"/>
        <v>3017.6</v>
      </c>
      <c r="AC15" s="5">
        <f t="shared" si="1"/>
        <v>1.10642</v>
      </c>
      <c r="AD15" s="5">
        <f t="shared" si="2"/>
        <v>29.58</v>
      </c>
      <c r="AE15" s="6"/>
      <c r="AG15" s="5"/>
    </row>
    <row r="16" spans="1:33" x14ac:dyDescent="0.2">
      <c r="A16" s="7" t="s">
        <v>17</v>
      </c>
      <c r="B16" s="11">
        <v>40</v>
      </c>
      <c r="C16" s="11">
        <v>5</v>
      </c>
      <c r="D16" s="21">
        <v>2</v>
      </c>
      <c r="E16" s="21"/>
      <c r="F16" s="5">
        <v>3451.75</v>
      </c>
      <c r="G16" s="5">
        <v>500</v>
      </c>
      <c r="H16" s="12">
        <v>41.31</v>
      </c>
      <c r="I16" s="22"/>
      <c r="J16" s="5">
        <v>3636.44</v>
      </c>
      <c r="K16" s="5">
        <v>500.04</v>
      </c>
      <c r="L16" s="12">
        <v>40.22</v>
      </c>
      <c r="M16" s="22"/>
      <c r="N16" s="5">
        <v>3342.41</v>
      </c>
      <c r="O16" s="5">
        <v>500.01</v>
      </c>
      <c r="P16" s="12">
        <v>43.23</v>
      </c>
      <c r="Q16" s="22"/>
      <c r="R16" s="5">
        <v>3738.91</v>
      </c>
      <c r="S16" s="5">
        <v>500.02</v>
      </c>
      <c r="T16" s="12">
        <v>50.5</v>
      </c>
      <c r="U16" s="22"/>
      <c r="V16" s="5">
        <f t="shared" si="3"/>
        <v>3342.41</v>
      </c>
      <c r="W16" s="5">
        <f t="shared" si="3"/>
        <v>500</v>
      </c>
      <c r="X16" s="22"/>
      <c r="Y16" s="5">
        <f>'R-GRASP comparison'!L16</f>
        <v>3342.41</v>
      </c>
      <c r="Z16" s="5">
        <f>'R-GRASP comparison'!M16</f>
        <v>1.1009</v>
      </c>
      <c r="AA16" s="5"/>
      <c r="AB16" s="5">
        <f t="shared" si="0"/>
        <v>3342.41</v>
      </c>
      <c r="AC16" s="5">
        <f t="shared" si="1"/>
        <v>1.1009</v>
      </c>
      <c r="AD16" s="5">
        <f t="shared" si="2"/>
        <v>40.22</v>
      </c>
      <c r="AE16" s="6"/>
      <c r="AG16" s="5"/>
    </row>
    <row r="17" spans="1:33" x14ac:dyDescent="0.2">
      <c r="A17" s="7" t="s">
        <v>18</v>
      </c>
      <c r="B17" s="11">
        <v>40</v>
      </c>
      <c r="C17" s="11">
        <v>5</v>
      </c>
      <c r="D17" s="21">
        <v>2</v>
      </c>
      <c r="E17" s="21"/>
      <c r="F17" s="5">
        <v>4374.8500000000004</v>
      </c>
      <c r="G17" s="5">
        <v>500.01</v>
      </c>
      <c r="H17" s="12">
        <v>41.27</v>
      </c>
      <c r="I17" s="22"/>
      <c r="J17" s="5">
        <v>4311.32</v>
      </c>
      <c r="K17" s="5">
        <v>500.06</v>
      </c>
      <c r="L17" s="12">
        <v>35.229999999999997</v>
      </c>
      <c r="M17" s="22"/>
      <c r="N17" s="5">
        <v>4374.8500000000004</v>
      </c>
      <c r="O17" s="5">
        <v>500.01</v>
      </c>
      <c r="P17" s="12">
        <v>41.89</v>
      </c>
      <c r="Q17" s="22"/>
      <c r="R17" s="5">
        <v>4699.79</v>
      </c>
      <c r="S17" s="5">
        <v>500.01</v>
      </c>
      <c r="T17" s="12">
        <v>50.88</v>
      </c>
      <c r="U17" s="22"/>
      <c r="V17" s="5">
        <f t="shared" si="3"/>
        <v>4311.32</v>
      </c>
      <c r="W17" s="5">
        <f t="shared" si="3"/>
        <v>500.01</v>
      </c>
      <c r="X17" s="22"/>
      <c r="Y17" s="5">
        <f>'R-GRASP comparison'!L17</f>
        <v>4311.32</v>
      </c>
      <c r="Z17" s="5">
        <f>'R-GRASP comparison'!M17</f>
        <v>1.0209999999999999</v>
      </c>
      <c r="AA17" s="5"/>
      <c r="AB17" s="5">
        <f t="shared" si="0"/>
        <v>4311.32</v>
      </c>
      <c r="AC17" s="5">
        <f t="shared" si="1"/>
        <v>1.0209999999999999</v>
      </c>
      <c r="AD17" s="5">
        <f t="shared" si="2"/>
        <v>35.229999999999997</v>
      </c>
      <c r="AE17" s="6"/>
      <c r="AG17" s="5"/>
    </row>
    <row r="18" spans="1:33" x14ac:dyDescent="0.2">
      <c r="A18" s="13" t="s">
        <v>19</v>
      </c>
      <c r="B18" s="14">
        <v>40</v>
      </c>
      <c r="C18" s="14">
        <v>5</v>
      </c>
      <c r="D18" s="14">
        <v>2</v>
      </c>
      <c r="E18" s="21"/>
      <c r="F18" s="10">
        <v>2666.49</v>
      </c>
      <c r="G18" s="10">
        <v>500</v>
      </c>
      <c r="H18" s="4">
        <v>29.2</v>
      </c>
      <c r="I18" s="22"/>
      <c r="J18" s="10">
        <v>2794.96</v>
      </c>
      <c r="K18" s="10">
        <v>500.14</v>
      </c>
      <c r="L18" s="4">
        <v>37.07</v>
      </c>
      <c r="M18" s="22"/>
      <c r="N18" s="10">
        <v>2666.49</v>
      </c>
      <c r="O18" s="10">
        <v>500</v>
      </c>
      <c r="P18" s="4">
        <v>38.880000000000003</v>
      </c>
      <c r="Q18" s="22"/>
      <c r="R18" s="10">
        <v>2804.29</v>
      </c>
      <c r="S18" s="10">
        <v>500</v>
      </c>
      <c r="T18" s="4">
        <v>44.05</v>
      </c>
      <c r="U18" s="22"/>
      <c r="V18" s="10">
        <f t="shared" si="3"/>
        <v>2666.49</v>
      </c>
      <c r="W18" s="10">
        <f t="shared" si="3"/>
        <v>500</v>
      </c>
      <c r="X18" s="22"/>
      <c r="Y18" s="10">
        <f>'R-GRASP comparison'!L18</f>
        <v>2661.67</v>
      </c>
      <c r="Z18" s="10">
        <f>'R-GRASP comparison'!M18</f>
        <v>1.1577600000000001</v>
      </c>
      <c r="AA18" s="24"/>
      <c r="AB18" s="5">
        <f t="shared" si="0"/>
        <v>2661.67</v>
      </c>
      <c r="AC18" s="5">
        <f t="shared" si="1"/>
        <v>1.1577600000000001</v>
      </c>
      <c r="AD18" s="5">
        <f t="shared" si="2"/>
        <v>29.2</v>
      </c>
      <c r="AE18" s="6"/>
      <c r="AG18" s="5"/>
    </row>
    <row r="19" spans="1:33" x14ac:dyDescent="0.2">
      <c r="A19" s="7" t="s">
        <v>7</v>
      </c>
      <c r="B19" s="11">
        <v>50</v>
      </c>
      <c r="C19" s="11">
        <v>6</v>
      </c>
      <c r="D19" s="21">
        <v>2</v>
      </c>
      <c r="E19" s="21"/>
      <c r="F19" s="5">
        <v>4126.7</v>
      </c>
      <c r="G19" s="5">
        <v>500.01</v>
      </c>
      <c r="H19" s="12">
        <v>38.68</v>
      </c>
      <c r="I19" s="22"/>
      <c r="J19" s="5">
        <v>4747.75</v>
      </c>
      <c r="K19" s="5">
        <v>500.08</v>
      </c>
      <c r="L19" s="12">
        <v>62.18</v>
      </c>
      <c r="M19" s="22"/>
      <c r="N19" s="5">
        <v>4221.59</v>
      </c>
      <c r="O19" s="5">
        <v>500.01</v>
      </c>
      <c r="P19" s="12">
        <v>55.43</v>
      </c>
      <c r="Q19" s="22"/>
      <c r="R19" s="5">
        <v>4238.21</v>
      </c>
      <c r="S19" s="5">
        <v>500.16</v>
      </c>
      <c r="T19" s="12">
        <v>62.75</v>
      </c>
      <c r="U19" s="22"/>
      <c r="V19" s="5">
        <f t="shared" si="3"/>
        <v>4126.7</v>
      </c>
      <c r="W19" s="5">
        <f t="shared" si="3"/>
        <v>500.01</v>
      </c>
      <c r="X19" s="22"/>
      <c r="Y19" s="5">
        <f>'R-GRASP comparison'!L19</f>
        <v>4000.54</v>
      </c>
      <c r="Z19" s="5">
        <f>'R-GRASP comparison'!M19</f>
        <v>2.1385299999999998</v>
      </c>
      <c r="AA19" s="5"/>
      <c r="AB19" s="5">
        <f t="shared" si="0"/>
        <v>4000.54</v>
      </c>
      <c r="AC19" s="5">
        <f t="shared" si="1"/>
        <v>2.1385299999999998</v>
      </c>
      <c r="AD19" s="5">
        <f t="shared" si="2"/>
        <v>38.68</v>
      </c>
      <c r="AE19" s="6"/>
      <c r="AG19" s="5"/>
    </row>
    <row r="20" spans="1:33" x14ac:dyDescent="0.2">
      <c r="A20" s="7" t="s">
        <v>20</v>
      </c>
      <c r="B20" s="11">
        <v>50</v>
      </c>
      <c r="C20" s="11">
        <v>6</v>
      </c>
      <c r="D20" s="21">
        <v>2</v>
      </c>
      <c r="E20" s="21"/>
      <c r="F20" s="5">
        <v>4500.1099999999997</v>
      </c>
      <c r="G20" s="5">
        <v>500</v>
      </c>
      <c r="H20" s="12">
        <v>47.5</v>
      </c>
      <c r="I20" s="22"/>
      <c r="J20" s="5">
        <v>6394.77</v>
      </c>
      <c r="K20" s="5">
        <v>500.02</v>
      </c>
      <c r="L20" s="12">
        <v>74.72</v>
      </c>
      <c r="M20" s="22"/>
      <c r="N20" s="5">
        <v>4565.17</v>
      </c>
      <c r="O20" s="5">
        <v>500</v>
      </c>
      <c r="P20" s="12">
        <v>59.69</v>
      </c>
      <c r="Q20" s="22"/>
      <c r="R20" s="5">
        <v>5145.08</v>
      </c>
      <c r="S20" s="5">
        <v>500.01</v>
      </c>
      <c r="T20" s="12">
        <v>71.430000000000007</v>
      </c>
      <c r="U20" s="22"/>
      <c r="V20" s="5">
        <f t="shared" si="3"/>
        <v>4500.1099999999997</v>
      </c>
      <c r="W20" s="5">
        <f t="shared" si="3"/>
        <v>500</v>
      </c>
      <c r="X20" s="22"/>
      <c r="Y20" s="5">
        <f>'R-GRASP comparison'!L20</f>
        <v>4446.16</v>
      </c>
      <c r="Z20" s="5">
        <f>'R-GRASP comparison'!M20</f>
        <v>2.1143800000000001</v>
      </c>
      <c r="AA20" s="5"/>
      <c r="AB20" s="5">
        <f t="shared" si="0"/>
        <v>4446.16</v>
      </c>
      <c r="AC20" s="5">
        <f t="shared" si="1"/>
        <v>2.1143800000000001</v>
      </c>
      <c r="AD20" s="5">
        <f t="shared" si="2"/>
        <v>47.5</v>
      </c>
      <c r="AE20" s="6"/>
      <c r="AG20" s="5"/>
    </row>
    <row r="21" spans="1:33" x14ac:dyDescent="0.2">
      <c r="A21" s="7" t="s">
        <v>21</v>
      </c>
      <c r="B21" s="11">
        <v>50</v>
      </c>
      <c r="C21" s="11">
        <v>6</v>
      </c>
      <c r="D21" s="21">
        <v>2</v>
      </c>
      <c r="E21" s="21"/>
      <c r="F21" s="5">
        <v>3768.85</v>
      </c>
      <c r="G21" s="5">
        <v>500.01</v>
      </c>
      <c r="H21" s="12">
        <v>38.450000000000003</v>
      </c>
      <c r="I21" s="22"/>
      <c r="J21" s="5">
        <v>4532.41</v>
      </c>
      <c r="K21" s="5">
        <v>500.01</v>
      </c>
      <c r="L21" s="12">
        <v>57.73</v>
      </c>
      <c r="M21" s="22"/>
      <c r="N21" s="5">
        <v>4593.4399999999996</v>
      </c>
      <c r="O21" s="5">
        <v>500.27</v>
      </c>
      <c r="P21" s="12">
        <v>63.93</v>
      </c>
      <c r="Q21" s="22"/>
      <c r="R21" s="5">
        <v>4732.54</v>
      </c>
      <c r="S21" s="5">
        <v>500</v>
      </c>
      <c r="T21" s="12">
        <v>59.1</v>
      </c>
      <c r="U21" s="22"/>
      <c r="V21" s="5">
        <f t="shared" si="3"/>
        <v>3768.85</v>
      </c>
      <c r="W21" s="5">
        <f t="shared" si="3"/>
        <v>500</v>
      </c>
      <c r="X21" s="22"/>
      <c r="Y21" s="5">
        <f>'R-GRASP comparison'!L21</f>
        <v>3730.5</v>
      </c>
      <c r="Z21" s="5">
        <f>'R-GRASP comparison'!M21</f>
        <v>2.0809000000000002</v>
      </c>
      <c r="AA21" s="5"/>
      <c r="AB21" s="5">
        <f t="shared" si="0"/>
        <v>3730.5</v>
      </c>
      <c r="AC21" s="5">
        <f t="shared" si="1"/>
        <v>2.0809000000000002</v>
      </c>
      <c r="AD21" s="5">
        <f t="shared" si="2"/>
        <v>38.450000000000003</v>
      </c>
      <c r="AE21" s="6"/>
      <c r="AG21" s="5"/>
    </row>
    <row r="22" spans="1:33" x14ac:dyDescent="0.2">
      <c r="A22" s="7" t="s">
        <v>22</v>
      </c>
      <c r="B22" s="11">
        <v>50</v>
      </c>
      <c r="C22" s="11">
        <v>6</v>
      </c>
      <c r="D22" s="21">
        <v>2</v>
      </c>
      <c r="E22" s="21"/>
      <c r="F22" s="5">
        <v>5603.88</v>
      </c>
      <c r="G22" s="5">
        <v>500.01</v>
      </c>
      <c r="H22" s="12">
        <v>59.92</v>
      </c>
      <c r="I22" s="22"/>
      <c r="J22" s="5">
        <v>6853.04</v>
      </c>
      <c r="K22" s="5">
        <v>500.01</v>
      </c>
      <c r="L22" s="12">
        <v>67.72</v>
      </c>
      <c r="M22" s="22"/>
      <c r="N22" s="5">
        <v>5343.9</v>
      </c>
      <c r="O22" s="5">
        <v>500</v>
      </c>
      <c r="P22" s="12">
        <v>71.459999999999994</v>
      </c>
      <c r="Q22" s="22"/>
      <c r="R22" s="5">
        <v>6082.82</v>
      </c>
      <c r="S22" s="5">
        <v>500.14</v>
      </c>
      <c r="T22" s="12">
        <v>67.14</v>
      </c>
      <c r="U22" s="22"/>
      <c r="V22" s="5">
        <f t="shared" si="3"/>
        <v>5343.9</v>
      </c>
      <c r="W22" s="5">
        <f t="shared" si="3"/>
        <v>500</v>
      </c>
      <c r="X22" s="22"/>
      <c r="Y22" s="5">
        <f>'R-GRASP comparison'!L22</f>
        <v>5021.54</v>
      </c>
      <c r="Z22" s="5">
        <f>'R-GRASP comparison'!M22</f>
        <v>1.9963299999999999</v>
      </c>
      <c r="AA22" s="5"/>
      <c r="AB22" s="5">
        <f t="shared" si="0"/>
        <v>5021.54</v>
      </c>
      <c r="AC22" s="5">
        <f t="shared" si="1"/>
        <v>1.9963299999999999</v>
      </c>
      <c r="AD22" s="5">
        <f t="shared" si="2"/>
        <v>59.92</v>
      </c>
      <c r="AE22" s="6"/>
      <c r="AG22" s="5"/>
    </row>
    <row r="23" spans="1:33" x14ac:dyDescent="0.2">
      <c r="A23" s="13" t="s">
        <v>23</v>
      </c>
      <c r="B23" s="14">
        <v>50</v>
      </c>
      <c r="C23" s="14">
        <v>6</v>
      </c>
      <c r="D23" s="14">
        <v>2</v>
      </c>
      <c r="E23" s="21"/>
      <c r="F23" s="10">
        <v>4046.14</v>
      </c>
      <c r="G23" s="10">
        <v>500</v>
      </c>
      <c r="H23" s="4">
        <v>38</v>
      </c>
      <c r="I23" s="22"/>
      <c r="J23" s="10">
        <v>4508.08</v>
      </c>
      <c r="K23" s="10">
        <v>500.03</v>
      </c>
      <c r="L23" s="4">
        <v>56.89</v>
      </c>
      <c r="M23" s="22"/>
      <c r="N23" s="10">
        <v>4371.93</v>
      </c>
      <c r="O23" s="10">
        <v>500.01</v>
      </c>
      <c r="P23" s="4">
        <v>53.21</v>
      </c>
      <c r="Q23" s="22"/>
      <c r="R23" s="10">
        <v>4427.62</v>
      </c>
      <c r="S23" s="10">
        <v>500.01</v>
      </c>
      <c r="T23" s="4">
        <v>62.5</v>
      </c>
      <c r="U23" s="22"/>
      <c r="V23" s="10">
        <f t="shared" si="3"/>
        <v>4046.14</v>
      </c>
      <c r="W23" s="10">
        <f t="shared" si="3"/>
        <v>500</v>
      </c>
      <c r="X23" s="22"/>
      <c r="Y23" s="10">
        <f>'R-GRASP comparison'!L23</f>
        <v>4046.14</v>
      </c>
      <c r="Z23" s="10">
        <f>'R-GRASP comparison'!M23</f>
        <v>2.0399099999999999</v>
      </c>
      <c r="AA23" s="24"/>
      <c r="AB23" s="5">
        <f t="shared" si="0"/>
        <v>4046.14</v>
      </c>
      <c r="AC23" s="5">
        <f t="shared" si="1"/>
        <v>2.0399099999999999</v>
      </c>
      <c r="AD23" s="5">
        <f t="shared" si="2"/>
        <v>38</v>
      </c>
      <c r="AE23" s="6"/>
      <c r="AG23" s="5"/>
    </row>
    <row r="24" spans="1:33" x14ac:dyDescent="0.2">
      <c r="A24" s="7" t="s">
        <v>8</v>
      </c>
      <c r="B24" s="11">
        <v>55</v>
      </c>
      <c r="C24" s="11">
        <v>6</v>
      </c>
      <c r="D24" s="21">
        <v>2</v>
      </c>
      <c r="E24" s="21"/>
      <c r="F24" s="5">
        <v>5163.3100000000004</v>
      </c>
      <c r="G24" s="5">
        <v>500</v>
      </c>
      <c r="H24" s="12">
        <v>48.66</v>
      </c>
      <c r="I24" s="22"/>
      <c r="J24" s="5">
        <v>7118.58</v>
      </c>
      <c r="K24" s="5">
        <v>500.02</v>
      </c>
      <c r="L24" s="12">
        <v>76.34</v>
      </c>
      <c r="M24" s="22"/>
      <c r="N24" s="5">
        <v>4948.63</v>
      </c>
      <c r="O24" s="5">
        <v>500</v>
      </c>
      <c r="P24" s="12">
        <v>63.17</v>
      </c>
      <c r="Q24" s="22"/>
      <c r="R24" s="5">
        <v>6474.67</v>
      </c>
      <c r="S24" s="5">
        <v>500.08</v>
      </c>
      <c r="T24" s="12">
        <v>79.64</v>
      </c>
      <c r="U24" s="22"/>
      <c r="V24" s="5">
        <f t="shared" si="3"/>
        <v>4948.63</v>
      </c>
      <c r="W24" s="5">
        <f t="shared" si="3"/>
        <v>500</v>
      </c>
      <c r="X24" s="22"/>
      <c r="Y24" s="5">
        <f>'R-GRASP comparison'!L24</f>
        <v>4693.6499999999996</v>
      </c>
      <c r="Z24" s="5">
        <f>'R-GRASP comparison'!M24</f>
        <v>2.3437400000000004</v>
      </c>
      <c r="AA24" s="5"/>
      <c r="AB24" s="5">
        <f t="shared" si="0"/>
        <v>4693.6499999999996</v>
      </c>
      <c r="AC24" s="5">
        <f t="shared" si="1"/>
        <v>2.3437400000000004</v>
      </c>
      <c r="AD24" s="5">
        <f t="shared" si="2"/>
        <v>48.66</v>
      </c>
      <c r="AE24" s="6"/>
      <c r="AG24" s="5"/>
    </row>
    <row r="25" spans="1:33" x14ac:dyDescent="0.2">
      <c r="A25" s="7" t="s">
        <v>24</v>
      </c>
      <c r="B25" s="11">
        <v>55</v>
      </c>
      <c r="C25" s="11">
        <v>6</v>
      </c>
      <c r="D25" s="21">
        <v>2</v>
      </c>
      <c r="E25" s="21"/>
      <c r="F25" s="5">
        <v>4610.07</v>
      </c>
      <c r="G25" s="5">
        <v>500.01</v>
      </c>
      <c r="H25" s="12">
        <v>56.74</v>
      </c>
      <c r="I25" s="22"/>
      <c r="J25" s="5">
        <v>4815.79</v>
      </c>
      <c r="K25" s="5">
        <v>500</v>
      </c>
      <c r="L25" s="12">
        <v>70.680000000000007</v>
      </c>
      <c r="M25" s="22"/>
      <c r="N25" s="5">
        <v>4089.1</v>
      </c>
      <c r="O25" s="5">
        <v>500</v>
      </c>
      <c r="P25" s="12">
        <v>65.05</v>
      </c>
      <c r="Q25" s="22"/>
      <c r="R25" s="5">
        <v>4170.82</v>
      </c>
      <c r="S25" s="5">
        <v>500.04</v>
      </c>
      <c r="T25" s="12">
        <v>67.86</v>
      </c>
      <c r="U25" s="22"/>
      <c r="V25" s="5">
        <f t="shared" si="3"/>
        <v>4089.1</v>
      </c>
      <c r="W25" s="5">
        <f t="shared" si="3"/>
        <v>500</v>
      </c>
      <c r="X25" s="22"/>
      <c r="Y25" s="5">
        <f>'R-GRASP comparison'!L25</f>
        <v>3671.28</v>
      </c>
      <c r="Z25" s="5">
        <f>'R-GRASP comparison'!M25</f>
        <v>2.3535300000000001</v>
      </c>
      <c r="AA25" s="5"/>
      <c r="AB25" s="5">
        <f t="shared" si="0"/>
        <v>3671.28</v>
      </c>
      <c r="AC25" s="5">
        <f t="shared" si="1"/>
        <v>2.3535300000000001</v>
      </c>
      <c r="AD25" s="5">
        <f t="shared" si="2"/>
        <v>56.74</v>
      </c>
      <c r="AE25" s="6"/>
      <c r="AG25" s="5"/>
    </row>
    <row r="26" spans="1:33" x14ac:dyDescent="0.2">
      <c r="A26" s="7" t="s">
        <v>25</v>
      </c>
      <c r="B26" s="11">
        <v>55</v>
      </c>
      <c r="C26" s="11">
        <v>6</v>
      </c>
      <c r="D26" s="21">
        <v>2</v>
      </c>
      <c r="E26" s="21"/>
      <c r="F26" s="5">
        <v>4357.1000000000004</v>
      </c>
      <c r="G26" s="5">
        <v>500</v>
      </c>
      <c r="H26" s="12">
        <v>43.11</v>
      </c>
      <c r="I26" s="22"/>
      <c r="J26" s="5">
        <v>7489.35</v>
      </c>
      <c r="K26" s="5">
        <v>500.04</v>
      </c>
      <c r="L26" s="12">
        <v>80.709999999999994</v>
      </c>
      <c r="M26" s="22"/>
      <c r="N26" s="5">
        <v>4759.67</v>
      </c>
      <c r="O26" s="5">
        <v>500</v>
      </c>
      <c r="P26" s="12">
        <v>65.69</v>
      </c>
      <c r="Q26" s="22"/>
      <c r="R26" s="5">
        <v>6209.52</v>
      </c>
      <c r="S26" s="5">
        <v>500.03</v>
      </c>
      <c r="T26" s="12">
        <v>78.709999999999994</v>
      </c>
      <c r="U26" s="22"/>
      <c r="V26" s="5">
        <f t="shared" si="3"/>
        <v>4357.1000000000004</v>
      </c>
      <c r="W26" s="5">
        <f t="shared" si="3"/>
        <v>500</v>
      </c>
      <c r="X26" s="22"/>
      <c r="Y26" s="5">
        <f>'R-GRASP comparison'!L26</f>
        <v>4167.54</v>
      </c>
      <c r="Z26" s="5">
        <f>'R-GRASP comparison'!M26</f>
        <v>2.33067</v>
      </c>
      <c r="AA26" s="24"/>
      <c r="AB26" s="5">
        <f t="shared" si="0"/>
        <v>4167.54</v>
      </c>
      <c r="AC26" s="5">
        <f t="shared" si="1"/>
        <v>2.33067</v>
      </c>
      <c r="AD26" s="5">
        <f t="shared" si="2"/>
        <v>43.11</v>
      </c>
      <c r="AE26" s="6"/>
      <c r="AG26" s="5"/>
    </row>
    <row r="27" spans="1:33" x14ac:dyDescent="0.2">
      <c r="A27" s="7" t="s">
        <v>26</v>
      </c>
      <c r="B27" s="11">
        <v>55</v>
      </c>
      <c r="C27" s="11">
        <v>6</v>
      </c>
      <c r="D27" s="21">
        <v>2</v>
      </c>
      <c r="E27" s="21"/>
      <c r="F27" s="5">
        <v>6761.52</v>
      </c>
      <c r="G27" s="5">
        <v>500.02</v>
      </c>
      <c r="H27" s="12">
        <v>70.41</v>
      </c>
      <c r="I27" s="22"/>
      <c r="J27" s="5">
        <v>8935.39</v>
      </c>
      <c r="K27" s="5">
        <v>500.06</v>
      </c>
      <c r="L27" s="12">
        <v>82.09</v>
      </c>
      <c r="M27" s="22"/>
      <c r="N27" s="5">
        <v>4981.21</v>
      </c>
      <c r="O27" s="5">
        <v>500.19</v>
      </c>
      <c r="P27" s="12">
        <v>71.11</v>
      </c>
      <c r="Q27" s="22"/>
      <c r="R27" s="5">
        <v>6556.64</v>
      </c>
      <c r="S27" s="5">
        <v>500.06</v>
      </c>
      <c r="T27" s="12">
        <v>78.16</v>
      </c>
      <c r="U27" s="22"/>
      <c r="V27" s="5">
        <f t="shared" si="3"/>
        <v>4981.21</v>
      </c>
      <c r="W27" s="5">
        <f t="shared" si="3"/>
        <v>500.02</v>
      </c>
      <c r="X27" s="22"/>
      <c r="Y27" s="5">
        <f>'R-GRASP comparison'!L27</f>
        <v>4610.3100000000004</v>
      </c>
      <c r="Z27" s="5">
        <f>'R-GRASP comparison'!M27</f>
        <v>2.3049200000000001</v>
      </c>
      <c r="AA27" s="24"/>
      <c r="AB27" s="5">
        <f t="shared" si="0"/>
        <v>4610.3100000000004</v>
      </c>
      <c r="AC27" s="5">
        <f t="shared" si="1"/>
        <v>2.3049200000000001</v>
      </c>
      <c r="AD27" s="5">
        <f t="shared" si="2"/>
        <v>70.41</v>
      </c>
      <c r="AE27" s="6"/>
      <c r="AG27" s="5"/>
    </row>
    <row r="28" spans="1:33" x14ac:dyDescent="0.2">
      <c r="A28" s="13" t="s">
        <v>27</v>
      </c>
      <c r="B28" s="14">
        <v>55</v>
      </c>
      <c r="C28" s="14">
        <v>6</v>
      </c>
      <c r="D28" s="14">
        <v>2</v>
      </c>
      <c r="E28" s="14"/>
      <c r="F28" s="10">
        <v>4645.8900000000003</v>
      </c>
      <c r="G28" s="10">
        <v>500</v>
      </c>
      <c r="H28" s="4">
        <v>49.68</v>
      </c>
      <c r="I28" s="4"/>
      <c r="J28" s="10">
        <v>6237.03</v>
      </c>
      <c r="K28" s="10">
        <v>500.03</v>
      </c>
      <c r="L28" s="4">
        <v>71.75</v>
      </c>
      <c r="M28" s="4"/>
      <c r="N28" s="10">
        <v>4832.43</v>
      </c>
      <c r="O28" s="10">
        <v>500</v>
      </c>
      <c r="P28" s="4">
        <v>68.75</v>
      </c>
      <c r="Q28" s="4"/>
      <c r="R28" s="10">
        <v>5848.05</v>
      </c>
      <c r="S28" s="10">
        <v>500.28</v>
      </c>
      <c r="T28" s="4">
        <v>75.400000000000006</v>
      </c>
      <c r="U28" s="4"/>
      <c r="V28" s="10">
        <f t="shared" si="3"/>
        <v>4645.8900000000003</v>
      </c>
      <c r="W28" s="10">
        <f t="shared" si="3"/>
        <v>500</v>
      </c>
      <c r="X28" s="4"/>
      <c r="Y28" s="10">
        <f>'R-GRASP comparison'!L28</f>
        <v>4645.8900000000003</v>
      </c>
      <c r="Z28" s="10">
        <f>'R-GRASP comparison'!M28</f>
        <v>2.60059</v>
      </c>
      <c r="AA28" s="24"/>
      <c r="AB28" s="5">
        <f t="shared" si="0"/>
        <v>4645.8900000000003</v>
      </c>
      <c r="AC28" s="5">
        <f t="shared" si="1"/>
        <v>2.60059</v>
      </c>
      <c r="AD28" s="5">
        <f t="shared" si="2"/>
        <v>49.68</v>
      </c>
      <c r="AE28" s="6"/>
      <c r="AG28" s="5"/>
    </row>
    <row r="29" spans="1:33" x14ac:dyDescent="0.2">
      <c r="A29" s="15" t="s">
        <v>29</v>
      </c>
      <c r="B29" s="16"/>
      <c r="C29" s="16"/>
      <c r="D29" s="16"/>
      <c r="E29" s="16"/>
      <c r="F29" s="17">
        <f>AVERAGE(F4:F28)</f>
        <v>3439.4176000000002</v>
      </c>
      <c r="G29" s="17">
        <f t="shared" ref="G29:Z29" si="4">AVERAGE(G4:G28)</f>
        <v>334.72640000000007</v>
      </c>
      <c r="H29" s="17">
        <f t="shared" si="4"/>
        <v>26.554399999999998</v>
      </c>
      <c r="I29" s="17"/>
      <c r="J29" s="17">
        <f t="shared" si="4"/>
        <v>4013.0187999999994</v>
      </c>
      <c r="K29" s="17">
        <f t="shared" si="4"/>
        <v>346.52719999999999</v>
      </c>
      <c r="L29" s="17">
        <f t="shared" si="4"/>
        <v>35.985600000000005</v>
      </c>
      <c r="M29" s="17"/>
      <c r="N29" s="17">
        <f t="shared" si="4"/>
        <v>3401.3424000000009</v>
      </c>
      <c r="O29" s="17">
        <f t="shared" si="4"/>
        <v>360.93160000000006</v>
      </c>
      <c r="P29" s="17">
        <f t="shared" si="4"/>
        <v>34.051999999999992</v>
      </c>
      <c r="Q29" s="17"/>
      <c r="R29" s="17">
        <f t="shared" si="4"/>
        <v>3725.4456</v>
      </c>
      <c r="S29" s="17">
        <f t="shared" si="4"/>
        <v>365.22120000000001</v>
      </c>
      <c r="T29" s="17">
        <f t="shared" si="4"/>
        <v>39.690399999999997</v>
      </c>
      <c r="U29" s="17"/>
      <c r="V29" s="17">
        <f>AVERAGE(V4:V28)</f>
        <v>3321.4652000000001</v>
      </c>
      <c r="W29" s="17">
        <f t="shared" ref="W29" si="5">AVERAGE(W4:W28)</f>
        <v>334.40640000000002</v>
      </c>
      <c r="X29" s="17"/>
      <c r="Y29" s="17">
        <f t="shared" si="4"/>
        <v>3249.8191999999995</v>
      </c>
      <c r="Z29" s="17">
        <f t="shared" si="4"/>
        <v>1.24987</v>
      </c>
      <c r="AA29" s="22"/>
      <c r="AB29" s="17">
        <f>MIN(F29,Y29)</f>
        <v>3249.8191999999995</v>
      </c>
      <c r="AC29" s="17">
        <f>MIN(G29,Z29)</f>
        <v>1.24987</v>
      </c>
      <c r="AD29" s="17">
        <f>MIN(H29,AA29)</f>
        <v>26.554399999999998</v>
      </c>
      <c r="AG29" s="5"/>
    </row>
    <row r="30" spans="1:33" x14ac:dyDescent="0.2">
      <c r="AA30" s="22"/>
      <c r="AG30" s="5"/>
    </row>
    <row r="31" spans="1:33" x14ac:dyDescent="0.2">
      <c r="AA31" s="22"/>
      <c r="AG31" s="5"/>
    </row>
    <row r="32" spans="1:33" x14ac:dyDescent="0.2">
      <c r="AA32" s="22"/>
      <c r="AG32" s="5"/>
    </row>
    <row r="33" spans="33:33" x14ac:dyDescent="0.2">
      <c r="AG33" s="5"/>
    </row>
    <row r="34" spans="33:33" x14ac:dyDescent="0.2">
      <c r="AG34" s="5"/>
    </row>
    <row r="35" spans="33:33" x14ac:dyDescent="0.2">
      <c r="AG35" s="5"/>
    </row>
    <row r="36" spans="33:33" x14ac:dyDescent="0.2">
      <c r="AG36" s="5"/>
    </row>
    <row r="37" spans="33:33" x14ac:dyDescent="0.2">
      <c r="AG37" s="5"/>
    </row>
  </sheetData>
  <mergeCells count="7">
    <mergeCell ref="Y2:Z2"/>
    <mergeCell ref="A2:D2"/>
    <mergeCell ref="F2:H2"/>
    <mergeCell ref="J2:L2"/>
    <mergeCell ref="N2:P2"/>
    <mergeCell ref="R2:T2"/>
    <mergeCell ref="V2:W2"/>
  </mergeCells>
  <conditionalFormatting sqref="F4:F29 J4:J29 N4:N29 R4:R29 V4:V29 Y4:Y29">
    <cfRule type="cellIs" dxfId="25" priority="1" operator="equal">
      <formula>$AB4</formula>
    </cfRule>
  </conditionalFormatting>
  <conditionalFormatting sqref="G4:G29 K4:K29 O4:O29 S4:S29 W4:W29 Z4:Z29">
    <cfRule type="cellIs" dxfId="24" priority="2" operator="equal">
      <formula>$AC4</formula>
    </cfRule>
  </conditionalFormatting>
  <conditionalFormatting sqref="H4:H28 L4:L29 P4:P29 T4:T29">
    <cfRule type="cellIs" dxfId="23" priority="3" operator="equal">
      <formula>$AD4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2B95-3EDB-0244-AE38-3D7F8357F8AB}">
  <dimension ref="A1:AG37"/>
  <sheetViews>
    <sheetView workbookViewId="0">
      <selection activeCell="Y4" sqref="Y4:Z28"/>
    </sheetView>
  </sheetViews>
  <sheetFormatPr baseColWidth="10" defaultRowHeight="16" x14ac:dyDescent="0.2"/>
  <cols>
    <col min="1" max="1" width="16.5" style="18" customWidth="1"/>
    <col min="2" max="4" width="5.83203125" style="8" customWidth="1"/>
    <col min="5" max="5" width="1.83203125" style="8" customWidth="1"/>
    <col min="6" max="8" width="10.83203125" style="12" customWidth="1"/>
    <col min="9" max="9" width="1.83203125" style="12" customWidth="1"/>
    <col min="10" max="12" width="10.83203125" style="12" customWidth="1"/>
    <col min="13" max="13" width="1.83203125" style="12" customWidth="1"/>
    <col min="14" max="16" width="10.83203125" style="12" customWidth="1"/>
    <col min="17" max="17" width="1.83203125" style="12" customWidth="1"/>
    <col min="18" max="20" width="10.83203125" style="12" customWidth="1"/>
    <col min="21" max="21" width="1.83203125" style="12" customWidth="1"/>
    <col min="22" max="23" width="10.83203125" style="12" customWidth="1"/>
    <col min="24" max="24" width="1.83203125" style="12" customWidth="1"/>
    <col min="25" max="26" width="10.83203125" style="12" customWidth="1"/>
    <col min="27" max="27" width="10.83203125" style="12"/>
    <col min="28" max="30" width="10.83203125" style="5" customWidth="1"/>
    <col min="31" max="16384" width="10.83203125" style="7"/>
  </cols>
  <sheetData>
    <row r="1" spans="1:33" x14ac:dyDescent="0.2">
      <c r="A1" s="1"/>
      <c r="B1" s="2"/>
      <c r="C1" s="2"/>
      <c r="D1" s="2"/>
      <c r="E1" s="2"/>
      <c r="F1" s="3"/>
      <c r="G1" s="3"/>
      <c r="H1" s="4"/>
      <c r="I1" s="4"/>
      <c r="J1" s="3"/>
      <c r="K1" s="3"/>
      <c r="L1" s="4"/>
      <c r="M1" s="4"/>
      <c r="N1" s="3"/>
      <c r="O1" s="3"/>
      <c r="P1" s="4"/>
      <c r="Q1" s="4"/>
      <c r="R1" s="3"/>
      <c r="S1" s="3"/>
      <c r="T1" s="4"/>
      <c r="U1" s="4"/>
      <c r="V1" s="4"/>
      <c r="W1" s="3"/>
      <c r="X1" s="4"/>
      <c r="Y1" s="4"/>
      <c r="Z1" s="3"/>
      <c r="AA1" s="19"/>
    </row>
    <row r="2" spans="1:33" x14ac:dyDescent="0.2">
      <c r="A2" s="29" t="s">
        <v>0</v>
      </c>
      <c r="B2" s="29"/>
      <c r="C2" s="29"/>
      <c r="D2" s="29"/>
      <c r="F2" s="28" t="s">
        <v>32</v>
      </c>
      <c r="G2" s="28"/>
      <c r="H2" s="28"/>
      <c r="I2" s="9"/>
      <c r="J2" s="28" t="s">
        <v>33</v>
      </c>
      <c r="K2" s="28"/>
      <c r="L2" s="28"/>
      <c r="M2" s="9"/>
      <c r="N2" s="28" t="s">
        <v>34</v>
      </c>
      <c r="O2" s="28"/>
      <c r="P2" s="28"/>
      <c r="Q2" s="9"/>
      <c r="R2" s="28" t="s">
        <v>35</v>
      </c>
      <c r="S2" s="28"/>
      <c r="T2" s="28"/>
      <c r="U2" s="9"/>
      <c r="V2" s="28" t="s">
        <v>36</v>
      </c>
      <c r="W2" s="28"/>
      <c r="X2" s="9"/>
      <c r="Y2" s="28" t="s">
        <v>1</v>
      </c>
      <c r="Z2" s="28"/>
      <c r="AA2" s="19"/>
      <c r="AB2" s="10"/>
      <c r="AC2" s="10"/>
      <c r="AD2" s="10"/>
    </row>
    <row r="3" spans="1:33" x14ac:dyDescent="0.2">
      <c r="A3" s="1" t="s">
        <v>30</v>
      </c>
      <c r="B3" s="27" t="s">
        <v>42</v>
      </c>
      <c r="C3" s="27" t="s">
        <v>44</v>
      </c>
      <c r="D3" s="27" t="s">
        <v>45</v>
      </c>
      <c r="E3" s="20"/>
      <c r="F3" s="3" t="s">
        <v>5</v>
      </c>
      <c r="G3" s="3" t="s">
        <v>2</v>
      </c>
      <c r="H3" s="3" t="s">
        <v>31</v>
      </c>
      <c r="I3" s="19"/>
      <c r="J3" s="3" t="s">
        <v>5</v>
      </c>
      <c r="K3" s="3" t="s">
        <v>2</v>
      </c>
      <c r="L3" s="3" t="s">
        <v>31</v>
      </c>
      <c r="M3" s="19"/>
      <c r="N3" s="3" t="s">
        <v>5</v>
      </c>
      <c r="O3" s="3" t="s">
        <v>2</v>
      </c>
      <c r="P3" s="3" t="s">
        <v>31</v>
      </c>
      <c r="Q3" s="19"/>
      <c r="R3" s="3" t="s">
        <v>5</v>
      </c>
      <c r="S3" s="3" t="s">
        <v>2</v>
      </c>
      <c r="T3" s="3" t="s">
        <v>31</v>
      </c>
      <c r="U3" s="19"/>
      <c r="V3" s="3" t="s">
        <v>5</v>
      </c>
      <c r="W3" s="3" t="s">
        <v>2</v>
      </c>
      <c r="X3" s="19"/>
      <c r="Y3" s="3" t="s">
        <v>5</v>
      </c>
      <c r="Z3" s="3" t="s">
        <v>2</v>
      </c>
      <c r="AA3" s="19"/>
      <c r="AB3" s="3" t="s">
        <v>5</v>
      </c>
      <c r="AC3" s="3" t="s">
        <v>2</v>
      </c>
      <c r="AD3" s="3" t="s">
        <v>31</v>
      </c>
    </row>
    <row r="4" spans="1:33" x14ac:dyDescent="0.2">
      <c r="A4" s="7" t="s">
        <v>3</v>
      </c>
      <c r="B4" s="11">
        <v>20</v>
      </c>
      <c r="C4" s="11">
        <v>3</v>
      </c>
      <c r="D4" s="11">
        <v>2</v>
      </c>
      <c r="E4" s="21"/>
      <c r="F4" s="12">
        <v>1934.69</v>
      </c>
      <c r="G4" s="12">
        <v>1.66</v>
      </c>
      <c r="H4" s="12">
        <v>0</v>
      </c>
      <c r="I4" s="22"/>
      <c r="J4" s="12">
        <v>1934.69</v>
      </c>
      <c r="K4" s="12">
        <v>1.71</v>
      </c>
      <c r="L4" s="12">
        <v>0</v>
      </c>
      <c r="M4" s="22"/>
      <c r="N4" s="12">
        <v>1934.69</v>
      </c>
      <c r="O4" s="12">
        <v>2.39</v>
      </c>
      <c r="P4" s="12">
        <v>0</v>
      </c>
      <c r="Q4" s="22"/>
      <c r="R4" s="12">
        <v>1934.69</v>
      </c>
      <c r="S4" s="12">
        <v>2.17</v>
      </c>
      <c r="T4" s="12">
        <v>0</v>
      </c>
      <c r="U4" s="22"/>
      <c r="V4" s="12">
        <f>MIN(F4,J4,N4,R4)</f>
        <v>1934.69</v>
      </c>
      <c r="W4" s="12">
        <f>MIN(G4,K4,O4,S4)</f>
        <v>1.66</v>
      </c>
      <c r="X4" s="22"/>
      <c r="Y4" s="12">
        <f>'R-GRASP comparison'!L4</f>
        <v>1934.69</v>
      </c>
      <c r="Z4" s="12">
        <f>'R-GRASP comparison'!M4</f>
        <v>0.15898000000000001</v>
      </c>
      <c r="AB4" s="5">
        <f t="shared" ref="AB4:AB28" si="0">MIN(F4,J4,N4,R4,Y4)</f>
        <v>1934.69</v>
      </c>
      <c r="AC4" s="5">
        <f t="shared" ref="AC4:AC28" si="1">MIN(G4,K4,O4,S4,Z4)</f>
        <v>0.15898000000000001</v>
      </c>
      <c r="AD4" s="5">
        <f t="shared" ref="AD4:AD28" si="2">MIN(H4,L4,P4,T4)</f>
        <v>0</v>
      </c>
      <c r="AE4" s="6"/>
    </row>
    <row r="5" spans="1:33" x14ac:dyDescent="0.2">
      <c r="A5" s="7" t="s">
        <v>9</v>
      </c>
      <c r="B5" s="11">
        <v>20</v>
      </c>
      <c r="C5" s="11">
        <v>3</v>
      </c>
      <c r="D5" s="11">
        <v>2</v>
      </c>
      <c r="E5" s="21"/>
      <c r="F5" s="12">
        <v>1756.26</v>
      </c>
      <c r="G5" s="12">
        <v>2.97</v>
      </c>
      <c r="H5" s="12">
        <v>0</v>
      </c>
      <c r="I5" s="22"/>
      <c r="J5" s="12">
        <v>1756.26</v>
      </c>
      <c r="K5" s="12">
        <v>2.92</v>
      </c>
      <c r="L5" s="12">
        <v>0.78</v>
      </c>
      <c r="M5" s="22"/>
      <c r="N5" s="12">
        <v>1756.26</v>
      </c>
      <c r="O5" s="12">
        <v>4.96</v>
      </c>
      <c r="P5" s="12">
        <v>0</v>
      </c>
      <c r="Q5" s="22"/>
      <c r="R5" s="12">
        <v>1756.26</v>
      </c>
      <c r="S5" s="12">
        <v>4.6500000000000004</v>
      </c>
      <c r="T5" s="12">
        <v>0</v>
      </c>
      <c r="U5" s="22"/>
      <c r="V5" s="12">
        <f t="shared" ref="V5:V28" si="3">MIN(F5,J5,N5,R5)</f>
        <v>1756.26</v>
      </c>
      <c r="W5" s="12">
        <f t="shared" ref="W5:W28" si="4">MIN(G5,K5,O5,S5)</f>
        <v>2.92</v>
      </c>
      <c r="X5" s="22"/>
      <c r="Y5" s="12">
        <f>'R-GRASP comparison'!L5</f>
        <v>1756.26</v>
      </c>
      <c r="Z5" s="12">
        <f>'R-GRASP comparison'!M5</f>
        <v>0.16067999999999999</v>
      </c>
      <c r="AB5" s="5">
        <f t="shared" si="0"/>
        <v>1756.26</v>
      </c>
      <c r="AC5" s="5">
        <f t="shared" si="1"/>
        <v>0.16067999999999999</v>
      </c>
      <c r="AD5" s="5">
        <f t="shared" si="2"/>
        <v>0</v>
      </c>
      <c r="AE5" s="6"/>
    </row>
    <row r="6" spans="1:33" x14ac:dyDescent="0.2">
      <c r="A6" s="23" t="s">
        <v>10</v>
      </c>
      <c r="B6" s="11">
        <v>20</v>
      </c>
      <c r="C6" s="11">
        <v>3</v>
      </c>
      <c r="D6" s="11">
        <v>2</v>
      </c>
      <c r="E6" s="21"/>
      <c r="F6" s="12">
        <v>1364.55</v>
      </c>
      <c r="G6" s="12">
        <v>1.69</v>
      </c>
      <c r="H6" s="12">
        <v>0</v>
      </c>
      <c r="I6" s="22"/>
      <c r="J6" s="12">
        <v>1364.55</v>
      </c>
      <c r="K6" s="12">
        <v>1.37</v>
      </c>
      <c r="L6" s="12">
        <v>0</v>
      </c>
      <c r="M6" s="22"/>
      <c r="N6" s="12">
        <v>1364.55</v>
      </c>
      <c r="O6" s="12">
        <v>3.4</v>
      </c>
      <c r="P6" s="12">
        <v>0</v>
      </c>
      <c r="Q6" s="22"/>
      <c r="R6" s="12">
        <v>1364.55</v>
      </c>
      <c r="S6" s="12">
        <v>1.64</v>
      </c>
      <c r="T6" s="12">
        <v>0</v>
      </c>
      <c r="U6" s="22"/>
      <c r="V6" s="12">
        <f t="shared" si="3"/>
        <v>1364.55</v>
      </c>
      <c r="W6" s="12">
        <f t="shared" si="4"/>
        <v>1.37</v>
      </c>
      <c r="X6" s="22"/>
      <c r="Y6" s="12">
        <f>'R-GRASP comparison'!L6</f>
        <v>1364.55</v>
      </c>
      <c r="Z6" s="12">
        <f>'R-GRASP comparison'!M6</f>
        <v>0.16611000000000004</v>
      </c>
      <c r="AB6" s="5">
        <f t="shared" si="0"/>
        <v>1364.55</v>
      </c>
      <c r="AC6" s="5">
        <f t="shared" si="1"/>
        <v>0.16611000000000004</v>
      </c>
      <c r="AD6" s="5">
        <f t="shared" si="2"/>
        <v>0</v>
      </c>
      <c r="AE6" s="6"/>
    </row>
    <row r="7" spans="1:33" x14ac:dyDescent="0.2">
      <c r="A7" s="23" t="s">
        <v>28</v>
      </c>
      <c r="B7" s="11">
        <v>20</v>
      </c>
      <c r="C7" s="11">
        <v>3</v>
      </c>
      <c r="D7" s="11">
        <v>2</v>
      </c>
      <c r="E7" s="21"/>
      <c r="F7" s="12">
        <v>2051.81</v>
      </c>
      <c r="G7" s="12">
        <v>2.41</v>
      </c>
      <c r="H7" s="12">
        <v>0</v>
      </c>
      <c r="I7" s="22"/>
      <c r="J7" s="12">
        <v>2051.81</v>
      </c>
      <c r="K7" s="12">
        <v>1.58</v>
      </c>
      <c r="L7" s="12">
        <v>0</v>
      </c>
      <c r="M7" s="22"/>
      <c r="N7" s="12">
        <v>2051.81</v>
      </c>
      <c r="O7" s="12">
        <v>4.09</v>
      </c>
      <c r="P7" s="12">
        <v>0</v>
      </c>
      <c r="Q7" s="22"/>
      <c r="R7" s="12">
        <v>2051.81</v>
      </c>
      <c r="S7" s="12">
        <v>2.11</v>
      </c>
      <c r="T7" s="12">
        <v>0</v>
      </c>
      <c r="U7" s="22"/>
      <c r="V7" s="12">
        <f t="shared" si="3"/>
        <v>2051.81</v>
      </c>
      <c r="W7" s="12">
        <f t="shared" si="4"/>
        <v>1.58</v>
      </c>
      <c r="X7" s="22"/>
      <c r="Y7" s="12">
        <f>'R-GRASP comparison'!L7</f>
        <v>2051.81</v>
      </c>
      <c r="Z7" s="12">
        <f>'R-GRASP comparison'!M7</f>
        <v>0.1545</v>
      </c>
      <c r="AB7" s="5">
        <f t="shared" si="0"/>
        <v>2051.81</v>
      </c>
      <c r="AC7" s="5">
        <f t="shared" si="1"/>
        <v>0.1545</v>
      </c>
      <c r="AD7" s="5">
        <f t="shared" si="2"/>
        <v>0</v>
      </c>
      <c r="AE7" s="6"/>
    </row>
    <row r="8" spans="1:33" x14ac:dyDescent="0.2">
      <c r="A8" s="13" t="s">
        <v>11</v>
      </c>
      <c r="B8" s="14">
        <v>20</v>
      </c>
      <c r="C8" s="14">
        <v>3</v>
      </c>
      <c r="D8" s="14">
        <v>2</v>
      </c>
      <c r="E8" s="21"/>
      <c r="F8" s="4">
        <v>1019.87</v>
      </c>
      <c r="G8" s="4">
        <v>0.71</v>
      </c>
      <c r="H8" s="4">
        <v>0</v>
      </c>
      <c r="I8" s="22"/>
      <c r="J8" s="4">
        <v>1019.87</v>
      </c>
      <c r="K8" s="4">
        <v>1.18</v>
      </c>
      <c r="L8" s="4">
        <v>0</v>
      </c>
      <c r="M8" s="22"/>
      <c r="N8" s="4">
        <v>1019.87</v>
      </c>
      <c r="O8" s="4">
        <v>2.02</v>
      </c>
      <c r="P8" s="4">
        <v>0</v>
      </c>
      <c r="Q8" s="22"/>
      <c r="R8" s="4">
        <v>1019.87</v>
      </c>
      <c r="S8" s="4">
        <v>1.44</v>
      </c>
      <c r="T8" s="4">
        <v>0</v>
      </c>
      <c r="U8" s="22"/>
      <c r="V8" s="4">
        <f t="shared" si="3"/>
        <v>1019.87</v>
      </c>
      <c r="W8" s="4">
        <f t="shared" si="4"/>
        <v>0.71</v>
      </c>
      <c r="X8" s="22"/>
      <c r="Y8" s="4">
        <f>'R-GRASP comparison'!L8</f>
        <v>1019.87</v>
      </c>
      <c r="Z8" s="4">
        <f>'R-GRASP comparison'!M8</f>
        <v>0.16189999999999999</v>
      </c>
      <c r="AA8" s="22"/>
      <c r="AB8" s="5">
        <f t="shared" si="0"/>
        <v>1019.87</v>
      </c>
      <c r="AC8" s="5">
        <f t="shared" si="1"/>
        <v>0.16189999999999999</v>
      </c>
      <c r="AD8" s="5">
        <f t="shared" si="2"/>
        <v>0</v>
      </c>
      <c r="AE8" s="6"/>
    </row>
    <row r="9" spans="1:33" x14ac:dyDescent="0.2">
      <c r="A9" s="7" t="s">
        <v>4</v>
      </c>
      <c r="B9" s="11">
        <v>30</v>
      </c>
      <c r="C9" s="11">
        <v>4</v>
      </c>
      <c r="D9" s="21">
        <v>2</v>
      </c>
      <c r="E9" s="21"/>
      <c r="F9" s="5">
        <v>3324.67</v>
      </c>
      <c r="G9" s="5">
        <v>53.92</v>
      </c>
      <c r="H9" s="12">
        <v>0</v>
      </c>
      <c r="I9" s="22"/>
      <c r="J9" s="5">
        <v>3324.67</v>
      </c>
      <c r="K9" s="5">
        <v>86.65</v>
      </c>
      <c r="L9" s="12">
        <v>0</v>
      </c>
      <c r="M9" s="22"/>
      <c r="N9" s="5">
        <v>3324.67</v>
      </c>
      <c r="O9" s="5">
        <v>67.13</v>
      </c>
      <c r="P9" s="12">
        <v>0</v>
      </c>
      <c r="Q9" s="22"/>
      <c r="R9" s="5">
        <v>3324.67</v>
      </c>
      <c r="S9" s="5">
        <v>102.47</v>
      </c>
      <c r="T9" s="12">
        <v>0</v>
      </c>
      <c r="U9" s="22"/>
      <c r="V9" s="5">
        <f t="shared" si="3"/>
        <v>3324.67</v>
      </c>
      <c r="W9" s="5">
        <f t="shared" si="4"/>
        <v>53.92</v>
      </c>
      <c r="X9" s="22"/>
      <c r="Y9" s="5">
        <f>'R-GRASP comparison'!L9</f>
        <v>3324.67</v>
      </c>
      <c r="Z9" s="5">
        <f>'R-GRASP comparison'!M9</f>
        <v>0.5434699999999999</v>
      </c>
      <c r="AA9" s="5"/>
      <c r="AB9" s="5">
        <f t="shared" si="0"/>
        <v>3324.67</v>
      </c>
      <c r="AC9" s="5">
        <f t="shared" si="1"/>
        <v>0.5434699999999999</v>
      </c>
      <c r="AD9" s="5">
        <f t="shared" si="2"/>
        <v>0</v>
      </c>
      <c r="AE9" s="6"/>
    </row>
    <row r="10" spans="1:33" x14ac:dyDescent="0.2">
      <c r="A10" s="7" t="s">
        <v>12</v>
      </c>
      <c r="B10" s="11">
        <v>30</v>
      </c>
      <c r="C10" s="11">
        <v>4</v>
      </c>
      <c r="D10" s="21">
        <v>2</v>
      </c>
      <c r="E10" s="21"/>
      <c r="F10" s="5">
        <v>2242.02</v>
      </c>
      <c r="G10" s="5">
        <v>124.39</v>
      </c>
      <c r="H10" s="12">
        <v>0</v>
      </c>
      <c r="I10" s="22"/>
      <c r="J10" s="5">
        <v>2242.02</v>
      </c>
      <c r="K10" s="5">
        <v>305.3</v>
      </c>
      <c r="L10" s="12">
        <v>0</v>
      </c>
      <c r="M10" s="22"/>
      <c r="N10" s="5">
        <v>2242.02</v>
      </c>
      <c r="O10" s="5">
        <v>353.77</v>
      </c>
      <c r="P10" s="12">
        <v>0</v>
      </c>
      <c r="Q10" s="22"/>
      <c r="R10" s="5">
        <v>2242.02</v>
      </c>
      <c r="S10" s="5">
        <v>691.43</v>
      </c>
      <c r="T10" s="12">
        <v>0</v>
      </c>
      <c r="U10" s="22"/>
      <c r="V10" s="5">
        <f t="shared" si="3"/>
        <v>2242.02</v>
      </c>
      <c r="W10" s="5">
        <f t="shared" si="4"/>
        <v>124.39</v>
      </c>
      <c r="X10" s="22"/>
      <c r="Y10" s="5">
        <f>'R-GRASP comparison'!L10</f>
        <v>2242.02</v>
      </c>
      <c r="Z10" s="5">
        <f>'R-GRASP comparison'!M10</f>
        <v>0.50934000000000001</v>
      </c>
      <c r="AA10" s="5"/>
      <c r="AB10" s="5">
        <f t="shared" si="0"/>
        <v>2242.02</v>
      </c>
      <c r="AC10" s="5">
        <f t="shared" si="1"/>
        <v>0.50934000000000001</v>
      </c>
      <c r="AD10" s="5">
        <f t="shared" si="2"/>
        <v>0</v>
      </c>
      <c r="AE10" s="6"/>
    </row>
    <row r="11" spans="1:33" x14ac:dyDescent="0.2">
      <c r="A11" s="7" t="s">
        <v>13</v>
      </c>
      <c r="B11" s="11">
        <v>30</v>
      </c>
      <c r="C11" s="11">
        <v>4</v>
      </c>
      <c r="D11" s="21">
        <v>2</v>
      </c>
      <c r="E11" s="21"/>
      <c r="F11" s="5">
        <v>3081.71</v>
      </c>
      <c r="G11" s="5">
        <v>411.6</v>
      </c>
      <c r="H11" s="12">
        <v>0.3</v>
      </c>
      <c r="I11" s="22"/>
      <c r="J11" s="5">
        <v>3081.71</v>
      </c>
      <c r="K11" s="5">
        <v>518.64</v>
      </c>
      <c r="L11" s="12">
        <v>0</v>
      </c>
      <c r="M11" s="22"/>
      <c r="N11" s="5">
        <v>3081.71</v>
      </c>
      <c r="O11" s="5">
        <v>550.41999999999996</v>
      </c>
      <c r="P11" s="12">
        <v>0.76</v>
      </c>
      <c r="Q11" s="22"/>
      <c r="R11" s="5">
        <v>3081.71</v>
      </c>
      <c r="S11" s="5">
        <v>1000.04</v>
      </c>
      <c r="T11" s="12">
        <v>6.97</v>
      </c>
      <c r="U11" s="22"/>
      <c r="V11" s="5">
        <f t="shared" si="3"/>
        <v>3081.71</v>
      </c>
      <c r="W11" s="5">
        <f t="shared" si="4"/>
        <v>411.6</v>
      </c>
      <c r="X11" s="22"/>
      <c r="Y11" s="5">
        <f>'R-GRASP comparison'!L11</f>
        <v>3081.71</v>
      </c>
      <c r="Z11" s="5">
        <f>'R-GRASP comparison'!M11</f>
        <v>0.50075000000000003</v>
      </c>
      <c r="AA11" s="5"/>
      <c r="AB11" s="5">
        <f t="shared" si="0"/>
        <v>3081.71</v>
      </c>
      <c r="AC11" s="5">
        <f t="shared" si="1"/>
        <v>0.50075000000000003</v>
      </c>
      <c r="AD11" s="5">
        <f t="shared" si="2"/>
        <v>0</v>
      </c>
      <c r="AE11" s="6"/>
    </row>
    <row r="12" spans="1:33" x14ac:dyDescent="0.2">
      <c r="A12" s="7" t="s">
        <v>14</v>
      </c>
      <c r="B12" s="11">
        <v>30</v>
      </c>
      <c r="C12" s="11">
        <v>4</v>
      </c>
      <c r="D12" s="21">
        <v>2</v>
      </c>
      <c r="E12" s="21"/>
      <c r="F12" s="5">
        <v>2440.4899999999998</v>
      </c>
      <c r="G12" s="5">
        <v>72.489999999999995</v>
      </c>
      <c r="H12" s="12">
        <v>0.64</v>
      </c>
      <c r="I12" s="22"/>
      <c r="J12" s="5">
        <v>2440.4899999999998</v>
      </c>
      <c r="K12" s="5">
        <v>69.23</v>
      </c>
      <c r="L12" s="12">
        <v>0</v>
      </c>
      <c r="M12" s="22"/>
      <c r="N12" s="5">
        <v>2440.4899999999998</v>
      </c>
      <c r="O12" s="5">
        <v>137.68</v>
      </c>
      <c r="P12" s="12">
        <v>0</v>
      </c>
      <c r="Q12" s="22"/>
      <c r="R12" s="5">
        <v>2440.4899999999998</v>
      </c>
      <c r="S12" s="5">
        <v>88.96</v>
      </c>
      <c r="T12" s="12">
        <v>0</v>
      </c>
      <c r="U12" s="22"/>
      <c r="V12" s="5">
        <f t="shared" si="3"/>
        <v>2440.4899999999998</v>
      </c>
      <c r="W12" s="5">
        <f t="shared" si="4"/>
        <v>69.23</v>
      </c>
      <c r="X12" s="22"/>
      <c r="Y12" s="5">
        <f>'R-GRASP comparison'!L12</f>
        <v>2440.4899999999998</v>
      </c>
      <c r="Z12" s="5">
        <f>'R-GRASP comparison'!M12</f>
        <v>0.54387999999999992</v>
      </c>
      <c r="AA12" s="5"/>
      <c r="AB12" s="5">
        <f t="shared" si="0"/>
        <v>2440.4899999999998</v>
      </c>
      <c r="AC12" s="5">
        <f t="shared" si="1"/>
        <v>0.54387999999999992</v>
      </c>
      <c r="AD12" s="5">
        <f t="shared" si="2"/>
        <v>0</v>
      </c>
      <c r="AE12" s="6"/>
    </row>
    <row r="13" spans="1:33" x14ac:dyDescent="0.2">
      <c r="A13" s="13" t="s">
        <v>15</v>
      </c>
      <c r="B13" s="14">
        <v>30</v>
      </c>
      <c r="C13" s="14">
        <v>4</v>
      </c>
      <c r="D13" s="14">
        <v>2</v>
      </c>
      <c r="E13" s="21"/>
      <c r="F13" s="10">
        <v>1909.96</v>
      </c>
      <c r="G13" s="10">
        <v>196.41</v>
      </c>
      <c r="H13" s="4">
        <v>0</v>
      </c>
      <c r="I13" s="22"/>
      <c r="J13" s="10">
        <v>1909.96</v>
      </c>
      <c r="K13" s="10">
        <v>192.97</v>
      </c>
      <c r="L13" s="4">
        <v>0</v>
      </c>
      <c r="M13" s="22"/>
      <c r="N13" s="10">
        <v>1909.96</v>
      </c>
      <c r="O13" s="10">
        <v>446.4</v>
      </c>
      <c r="P13" s="4">
        <v>0</v>
      </c>
      <c r="Q13" s="22"/>
      <c r="R13" s="10">
        <v>1909.96</v>
      </c>
      <c r="S13" s="10">
        <v>425.4</v>
      </c>
      <c r="T13" s="4">
        <v>0</v>
      </c>
      <c r="U13" s="22"/>
      <c r="V13" s="10">
        <f t="shared" si="3"/>
        <v>1909.96</v>
      </c>
      <c r="W13" s="10">
        <f t="shared" si="4"/>
        <v>192.97</v>
      </c>
      <c r="X13" s="22"/>
      <c r="Y13" s="10">
        <f>'R-GRASP comparison'!L13</f>
        <v>1909.96</v>
      </c>
      <c r="Z13" s="10">
        <f>'R-GRASP comparison'!M13</f>
        <v>0.52732999999999985</v>
      </c>
      <c r="AA13" s="24"/>
      <c r="AB13" s="5">
        <f t="shared" si="0"/>
        <v>1909.96</v>
      </c>
      <c r="AC13" s="5">
        <f t="shared" si="1"/>
        <v>0.52732999999999985</v>
      </c>
      <c r="AD13" s="5">
        <f t="shared" si="2"/>
        <v>0</v>
      </c>
      <c r="AE13" s="6"/>
      <c r="AG13" s="5"/>
    </row>
    <row r="14" spans="1:33" x14ac:dyDescent="0.2">
      <c r="A14" s="7" t="s">
        <v>6</v>
      </c>
      <c r="B14" s="11">
        <v>40</v>
      </c>
      <c r="C14" s="11">
        <v>5</v>
      </c>
      <c r="D14" s="21">
        <v>2</v>
      </c>
      <c r="E14" s="21"/>
      <c r="F14" s="5">
        <v>3765.15</v>
      </c>
      <c r="G14" s="5">
        <v>1000.01</v>
      </c>
      <c r="H14" s="12">
        <v>29.78</v>
      </c>
      <c r="I14" s="22"/>
      <c r="J14" s="5">
        <v>3774.73</v>
      </c>
      <c r="K14" s="5">
        <v>1000.08</v>
      </c>
      <c r="L14" s="12">
        <v>40.89</v>
      </c>
      <c r="M14" s="22"/>
      <c r="N14" s="5">
        <v>3758.73</v>
      </c>
      <c r="O14" s="5">
        <v>1000</v>
      </c>
      <c r="P14" s="12">
        <v>35.869999999999997</v>
      </c>
      <c r="Q14" s="22"/>
      <c r="R14" s="5">
        <v>3765.15</v>
      </c>
      <c r="S14" s="5">
        <v>1000.21</v>
      </c>
      <c r="T14" s="12">
        <v>52.08</v>
      </c>
      <c r="U14" s="22"/>
      <c r="V14" s="5">
        <f t="shared" si="3"/>
        <v>3758.73</v>
      </c>
      <c r="W14" s="5">
        <f t="shared" si="4"/>
        <v>1000</v>
      </c>
      <c r="X14" s="22"/>
      <c r="Y14" s="5">
        <f>'R-GRASP comparison'!L14</f>
        <v>3752.9</v>
      </c>
      <c r="Z14" s="5">
        <f>'R-GRASP comparison'!M14</f>
        <v>1.1302300000000001</v>
      </c>
      <c r="AA14" s="5"/>
      <c r="AB14" s="5">
        <f t="shared" si="0"/>
        <v>3752.9</v>
      </c>
      <c r="AC14" s="5">
        <f t="shared" si="1"/>
        <v>1.1302300000000001</v>
      </c>
      <c r="AD14" s="5">
        <f t="shared" si="2"/>
        <v>29.78</v>
      </c>
      <c r="AE14" s="6"/>
      <c r="AG14" s="5"/>
    </row>
    <row r="15" spans="1:33" x14ac:dyDescent="0.2">
      <c r="A15" s="7" t="s">
        <v>16</v>
      </c>
      <c r="B15" s="11">
        <v>40</v>
      </c>
      <c r="C15" s="11">
        <v>5</v>
      </c>
      <c r="D15" s="21">
        <v>2</v>
      </c>
      <c r="E15" s="21"/>
      <c r="F15" s="5">
        <v>3017.6</v>
      </c>
      <c r="G15" s="5">
        <v>1000.01</v>
      </c>
      <c r="H15" s="12">
        <v>26.25</v>
      </c>
      <c r="I15" s="22"/>
      <c r="J15" s="5">
        <v>3043.55</v>
      </c>
      <c r="K15" s="5">
        <v>1000.12</v>
      </c>
      <c r="L15" s="12">
        <v>31.03</v>
      </c>
      <c r="M15" s="22"/>
      <c r="N15" s="5">
        <v>3017.6</v>
      </c>
      <c r="O15" s="5">
        <v>1000</v>
      </c>
      <c r="P15" s="12">
        <v>34.82</v>
      </c>
      <c r="Q15" s="22"/>
      <c r="R15" s="5">
        <v>3017.6</v>
      </c>
      <c r="S15" s="5">
        <v>1000.17</v>
      </c>
      <c r="T15" s="12">
        <v>39.04</v>
      </c>
      <c r="U15" s="22"/>
      <c r="V15" s="5">
        <f t="shared" si="3"/>
        <v>3017.6</v>
      </c>
      <c r="W15" s="5">
        <f t="shared" si="4"/>
        <v>1000</v>
      </c>
      <c r="X15" s="22"/>
      <c r="Y15" s="5">
        <f>'R-GRASP comparison'!L15</f>
        <v>3017.6</v>
      </c>
      <c r="Z15" s="5">
        <f>'R-GRASP comparison'!M15</f>
        <v>1.10642</v>
      </c>
      <c r="AA15" s="5"/>
      <c r="AB15" s="5">
        <f t="shared" si="0"/>
        <v>3017.6</v>
      </c>
      <c r="AC15" s="5">
        <f t="shared" si="1"/>
        <v>1.10642</v>
      </c>
      <c r="AD15" s="5">
        <f t="shared" si="2"/>
        <v>26.25</v>
      </c>
      <c r="AE15" s="6"/>
      <c r="AG15" s="5"/>
    </row>
    <row r="16" spans="1:33" x14ac:dyDescent="0.2">
      <c r="A16" s="7" t="s">
        <v>17</v>
      </c>
      <c r="B16" s="11">
        <v>40</v>
      </c>
      <c r="C16" s="11">
        <v>5</v>
      </c>
      <c r="D16" s="21">
        <v>2</v>
      </c>
      <c r="E16" s="21"/>
      <c r="F16" s="5">
        <v>3342.41</v>
      </c>
      <c r="G16" s="5">
        <v>1000.05</v>
      </c>
      <c r="H16" s="12">
        <v>34.75</v>
      </c>
      <c r="I16" s="22"/>
      <c r="J16" s="5">
        <v>3636.44</v>
      </c>
      <c r="K16" s="5">
        <v>1000.2</v>
      </c>
      <c r="L16" s="12">
        <v>33.93</v>
      </c>
      <c r="M16" s="22"/>
      <c r="N16" s="5">
        <v>3342.41</v>
      </c>
      <c r="O16" s="5">
        <v>1000</v>
      </c>
      <c r="P16" s="12">
        <v>37.03</v>
      </c>
      <c r="Q16" s="22"/>
      <c r="R16" s="5">
        <v>3343.26</v>
      </c>
      <c r="S16" s="5">
        <v>1000.15</v>
      </c>
      <c r="T16" s="12">
        <v>38.51</v>
      </c>
      <c r="U16" s="22"/>
      <c r="V16" s="5">
        <f t="shared" si="3"/>
        <v>3342.41</v>
      </c>
      <c r="W16" s="5">
        <f t="shared" si="4"/>
        <v>1000</v>
      </c>
      <c r="X16" s="22"/>
      <c r="Y16" s="5">
        <f>'R-GRASP comparison'!L16</f>
        <v>3342.41</v>
      </c>
      <c r="Z16" s="5">
        <f>'R-GRASP comparison'!M16</f>
        <v>1.1009</v>
      </c>
      <c r="AA16" s="5"/>
      <c r="AB16" s="5">
        <f t="shared" si="0"/>
        <v>3342.41</v>
      </c>
      <c r="AC16" s="5">
        <f t="shared" si="1"/>
        <v>1.1009</v>
      </c>
      <c r="AD16" s="5">
        <f t="shared" si="2"/>
        <v>33.93</v>
      </c>
      <c r="AE16" s="6"/>
      <c r="AG16" s="5"/>
    </row>
    <row r="17" spans="1:33" x14ac:dyDescent="0.2">
      <c r="A17" s="7" t="s">
        <v>18</v>
      </c>
      <c r="B17" s="11">
        <v>40</v>
      </c>
      <c r="C17" s="11">
        <v>5</v>
      </c>
      <c r="D17" s="21">
        <v>2</v>
      </c>
      <c r="E17" s="21"/>
      <c r="F17" s="5">
        <v>4374.8500000000004</v>
      </c>
      <c r="G17" s="5">
        <v>1000</v>
      </c>
      <c r="H17" s="12">
        <v>36.979999999999997</v>
      </c>
      <c r="I17" s="22"/>
      <c r="J17" s="5">
        <v>4311.32</v>
      </c>
      <c r="K17" s="5">
        <v>1000.17</v>
      </c>
      <c r="L17" s="12">
        <v>28.52</v>
      </c>
      <c r="M17" s="22"/>
      <c r="N17" s="5">
        <v>4374.8500000000004</v>
      </c>
      <c r="O17" s="5">
        <v>1000</v>
      </c>
      <c r="P17" s="12">
        <v>37.53</v>
      </c>
      <c r="Q17" s="22"/>
      <c r="R17" s="5">
        <v>4374.8500000000004</v>
      </c>
      <c r="S17" s="5">
        <v>1000.02</v>
      </c>
      <c r="T17" s="12">
        <v>37.71</v>
      </c>
      <c r="U17" s="22"/>
      <c r="V17" s="5">
        <f t="shared" si="3"/>
        <v>4311.32</v>
      </c>
      <c r="W17" s="5">
        <f t="shared" si="4"/>
        <v>1000</v>
      </c>
      <c r="X17" s="22"/>
      <c r="Y17" s="5">
        <f>'R-GRASP comparison'!L17</f>
        <v>4311.32</v>
      </c>
      <c r="Z17" s="5">
        <f>'R-GRASP comparison'!M17</f>
        <v>1.0209999999999999</v>
      </c>
      <c r="AA17" s="5"/>
      <c r="AB17" s="5">
        <f t="shared" si="0"/>
        <v>4311.32</v>
      </c>
      <c r="AC17" s="5">
        <f t="shared" si="1"/>
        <v>1.0209999999999999</v>
      </c>
      <c r="AD17" s="5">
        <f t="shared" si="2"/>
        <v>28.52</v>
      </c>
      <c r="AE17" s="6"/>
      <c r="AG17" s="5"/>
    </row>
    <row r="18" spans="1:33" x14ac:dyDescent="0.2">
      <c r="A18" s="13" t="s">
        <v>19</v>
      </c>
      <c r="B18" s="14">
        <v>40</v>
      </c>
      <c r="C18" s="14">
        <v>5</v>
      </c>
      <c r="D18" s="14">
        <v>2</v>
      </c>
      <c r="E18" s="21"/>
      <c r="F18" s="10">
        <v>2661.67</v>
      </c>
      <c r="G18" s="10">
        <v>1000</v>
      </c>
      <c r="H18" s="4">
        <v>24.41</v>
      </c>
      <c r="I18" s="22"/>
      <c r="J18" s="10">
        <v>2669.41</v>
      </c>
      <c r="K18" s="10">
        <v>1000.03</v>
      </c>
      <c r="L18" s="4">
        <v>26.48</v>
      </c>
      <c r="M18" s="22"/>
      <c r="N18" s="10">
        <v>2661.67</v>
      </c>
      <c r="O18" s="10">
        <v>1000</v>
      </c>
      <c r="P18" s="4">
        <v>32.15</v>
      </c>
      <c r="Q18" s="22"/>
      <c r="R18" s="10">
        <v>2794.96</v>
      </c>
      <c r="S18" s="10">
        <v>1000.17</v>
      </c>
      <c r="T18" s="4">
        <v>35.5</v>
      </c>
      <c r="U18" s="22"/>
      <c r="V18" s="10">
        <f t="shared" si="3"/>
        <v>2661.67</v>
      </c>
      <c r="W18" s="10">
        <f t="shared" si="4"/>
        <v>1000</v>
      </c>
      <c r="X18" s="22"/>
      <c r="Y18" s="10">
        <f>'R-GRASP comparison'!L18</f>
        <v>2661.67</v>
      </c>
      <c r="Z18" s="10">
        <f>'R-GRASP comparison'!M18</f>
        <v>1.1577600000000001</v>
      </c>
      <c r="AA18" s="24"/>
      <c r="AB18" s="5">
        <f t="shared" si="0"/>
        <v>2661.67</v>
      </c>
      <c r="AC18" s="5">
        <f t="shared" si="1"/>
        <v>1.1577600000000001</v>
      </c>
      <c r="AD18" s="5">
        <f t="shared" si="2"/>
        <v>24.41</v>
      </c>
      <c r="AE18" s="6"/>
      <c r="AG18" s="5"/>
    </row>
    <row r="19" spans="1:33" x14ac:dyDescent="0.2">
      <c r="A19" s="7" t="s">
        <v>7</v>
      </c>
      <c r="B19" s="11">
        <v>50</v>
      </c>
      <c r="C19" s="11">
        <v>6</v>
      </c>
      <c r="D19" s="21">
        <v>2</v>
      </c>
      <c r="E19" s="21"/>
      <c r="F19" s="5">
        <v>4000.54</v>
      </c>
      <c r="G19" s="5">
        <v>1000.01</v>
      </c>
      <c r="H19" s="12">
        <v>33.729999999999997</v>
      </c>
      <c r="I19" s="22"/>
      <c r="J19" s="5">
        <v>4000.54</v>
      </c>
      <c r="K19" s="5">
        <v>1000.03</v>
      </c>
      <c r="L19" s="12">
        <v>46.36</v>
      </c>
      <c r="M19" s="22"/>
      <c r="N19" s="5">
        <v>4139.79</v>
      </c>
      <c r="O19" s="5">
        <v>1000</v>
      </c>
      <c r="P19" s="12">
        <v>47.23</v>
      </c>
      <c r="Q19" s="22"/>
      <c r="R19" s="5">
        <v>4139.79</v>
      </c>
      <c r="S19" s="5">
        <v>1000</v>
      </c>
      <c r="T19" s="12">
        <v>60.66</v>
      </c>
      <c r="U19" s="22"/>
      <c r="V19" s="5">
        <f t="shared" si="3"/>
        <v>4000.54</v>
      </c>
      <c r="W19" s="5">
        <f t="shared" si="4"/>
        <v>1000</v>
      </c>
      <c r="X19" s="22"/>
      <c r="Y19" s="5">
        <f>'R-GRASP comparison'!L19</f>
        <v>4000.54</v>
      </c>
      <c r="Z19" s="5">
        <f>'R-GRASP comparison'!M19</f>
        <v>2.1385299999999998</v>
      </c>
      <c r="AA19" s="5"/>
      <c r="AB19" s="5">
        <f t="shared" si="0"/>
        <v>4000.54</v>
      </c>
      <c r="AC19" s="5">
        <f t="shared" si="1"/>
        <v>2.1385299999999998</v>
      </c>
      <c r="AD19" s="5">
        <f t="shared" si="2"/>
        <v>33.729999999999997</v>
      </c>
      <c r="AE19" s="6"/>
      <c r="AG19" s="5"/>
    </row>
    <row r="20" spans="1:33" x14ac:dyDescent="0.2">
      <c r="A20" s="7" t="s">
        <v>20</v>
      </c>
      <c r="B20" s="11">
        <v>50</v>
      </c>
      <c r="C20" s="11">
        <v>6</v>
      </c>
      <c r="D20" s="21">
        <v>2</v>
      </c>
      <c r="E20" s="21"/>
      <c r="F20" s="5">
        <v>4500.1099999999997</v>
      </c>
      <c r="G20" s="5">
        <v>1000.07</v>
      </c>
      <c r="H20" s="12">
        <v>42.34</v>
      </c>
      <c r="I20" s="22"/>
      <c r="J20" s="5">
        <v>5396.29</v>
      </c>
      <c r="K20" s="5">
        <v>1000.01</v>
      </c>
      <c r="L20" s="12">
        <v>64.28</v>
      </c>
      <c r="M20" s="22"/>
      <c r="N20" s="5">
        <v>4486.63</v>
      </c>
      <c r="O20" s="5">
        <v>1000</v>
      </c>
      <c r="P20" s="12">
        <v>56.98</v>
      </c>
      <c r="Q20" s="22"/>
      <c r="R20" s="5">
        <v>4772.99</v>
      </c>
      <c r="S20" s="5">
        <v>1000.11</v>
      </c>
      <c r="T20" s="12">
        <v>66.05</v>
      </c>
      <c r="U20" s="22"/>
      <c r="V20" s="5">
        <f t="shared" si="3"/>
        <v>4486.63</v>
      </c>
      <c r="W20" s="5">
        <f t="shared" si="4"/>
        <v>1000</v>
      </c>
      <c r="X20" s="22"/>
      <c r="Y20" s="5">
        <f>'R-GRASP comparison'!L20</f>
        <v>4446.16</v>
      </c>
      <c r="Z20" s="5">
        <f>'R-GRASP comparison'!M20</f>
        <v>2.1143800000000001</v>
      </c>
      <c r="AA20" s="5"/>
      <c r="AB20" s="5">
        <f t="shared" si="0"/>
        <v>4446.16</v>
      </c>
      <c r="AC20" s="5">
        <f t="shared" si="1"/>
        <v>2.1143800000000001</v>
      </c>
      <c r="AD20" s="5">
        <f t="shared" si="2"/>
        <v>42.34</v>
      </c>
      <c r="AE20" s="6"/>
      <c r="AG20" s="5"/>
    </row>
    <row r="21" spans="1:33" x14ac:dyDescent="0.2">
      <c r="A21" s="7" t="s">
        <v>21</v>
      </c>
      <c r="B21" s="11">
        <v>50</v>
      </c>
      <c r="C21" s="11">
        <v>6</v>
      </c>
      <c r="D21" s="21">
        <v>2</v>
      </c>
      <c r="E21" s="21"/>
      <c r="F21" s="5">
        <v>3761.86</v>
      </c>
      <c r="G21" s="5">
        <v>1000.01</v>
      </c>
      <c r="H21" s="12">
        <v>36.56</v>
      </c>
      <c r="I21" s="22"/>
      <c r="J21" s="5">
        <v>3754.06</v>
      </c>
      <c r="K21" s="5">
        <v>1000.1</v>
      </c>
      <c r="L21" s="12">
        <v>41.92</v>
      </c>
      <c r="M21" s="22"/>
      <c r="N21" s="5">
        <v>4571.8999999999996</v>
      </c>
      <c r="O21" s="5">
        <v>1000</v>
      </c>
      <c r="P21" s="12">
        <v>58.13</v>
      </c>
      <c r="Q21" s="22"/>
      <c r="R21" s="5">
        <v>3967.19</v>
      </c>
      <c r="S21" s="5">
        <v>1000</v>
      </c>
      <c r="T21" s="12">
        <v>50.07</v>
      </c>
      <c r="U21" s="22"/>
      <c r="V21" s="5">
        <f t="shared" si="3"/>
        <v>3754.06</v>
      </c>
      <c r="W21" s="5">
        <f t="shared" si="4"/>
        <v>1000</v>
      </c>
      <c r="X21" s="22"/>
      <c r="Y21" s="5">
        <f>'R-GRASP comparison'!L21</f>
        <v>3730.5</v>
      </c>
      <c r="Z21" s="5">
        <f>'R-GRASP comparison'!M21</f>
        <v>2.0809000000000002</v>
      </c>
      <c r="AA21" s="5"/>
      <c r="AB21" s="5">
        <f t="shared" si="0"/>
        <v>3730.5</v>
      </c>
      <c r="AC21" s="5">
        <f t="shared" si="1"/>
        <v>2.0809000000000002</v>
      </c>
      <c r="AD21" s="5">
        <f t="shared" si="2"/>
        <v>36.56</v>
      </c>
      <c r="AE21" s="6"/>
      <c r="AG21" s="5"/>
    </row>
    <row r="22" spans="1:33" x14ac:dyDescent="0.2">
      <c r="A22" s="7" t="s">
        <v>22</v>
      </c>
      <c r="B22" s="11">
        <v>50</v>
      </c>
      <c r="C22" s="11">
        <v>6</v>
      </c>
      <c r="D22" s="21">
        <v>2</v>
      </c>
      <c r="E22" s="21"/>
      <c r="F22" s="5">
        <v>5286.93</v>
      </c>
      <c r="G22" s="5">
        <v>1000.01</v>
      </c>
      <c r="H22" s="12">
        <v>57.11</v>
      </c>
      <c r="I22" s="22"/>
      <c r="J22" s="5">
        <v>5449.44</v>
      </c>
      <c r="K22" s="5">
        <v>1000.13</v>
      </c>
      <c r="L22" s="12">
        <v>52.64</v>
      </c>
      <c r="M22" s="22"/>
      <c r="N22" s="5">
        <v>5177.8500000000004</v>
      </c>
      <c r="O22" s="5">
        <v>1000</v>
      </c>
      <c r="P22" s="12">
        <v>69.56</v>
      </c>
      <c r="Q22" s="22"/>
      <c r="R22" s="5">
        <v>5530.34</v>
      </c>
      <c r="S22" s="5">
        <v>1000.09</v>
      </c>
      <c r="T22" s="12">
        <v>63.73</v>
      </c>
      <c r="U22" s="22"/>
      <c r="V22" s="5">
        <f t="shared" si="3"/>
        <v>5177.8500000000004</v>
      </c>
      <c r="W22" s="5">
        <f t="shared" si="4"/>
        <v>1000</v>
      </c>
      <c r="X22" s="22"/>
      <c r="Y22" s="5">
        <f>'R-GRASP comparison'!L22</f>
        <v>5021.54</v>
      </c>
      <c r="Z22" s="5">
        <f>'R-GRASP comparison'!M22</f>
        <v>1.9963299999999999</v>
      </c>
      <c r="AA22" s="5"/>
      <c r="AB22" s="5">
        <f t="shared" si="0"/>
        <v>5021.54</v>
      </c>
      <c r="AC22" s="5">
        <f t="shared" si="1"/>
        <v>1.9963299999999999</v>
      </c>
      <c r="AD22" s="5">
        <f t="shared" si="2"/>
        <v>52.64</v>
      </c>
      <c r="AE22" s="6"/>
      <c r="AG22" s="5"/>
    </row>
    <row r="23" spans="1:33" x14ac:dyDescent="0.2">
      <c r="A23" s="13" t="s">
        <v>23</v>
      </c>
      <c r="B23" s="14">
        <v>50</v>
      </c>
      <c r="C23" s="14">
        <v>6</v>
      </c>
      <c r="D23" s="14">
        <v>2</v>
      </c>
      <c r="E23" s="21"/>
      <c r="F23" s="10">
        <v>4046.14</v>
      </c>
      <c r="G23" s="10">
        <v>1000.03</v>
      </c>
      <c r="H23" s="4">
        <v>33.31</v>
      </c>
      <c r="I23" s="22"/>
      <c r="J23" s="10">
        <v>4120.96</v>
      </c>
      <c r="K23" s="10">
        <v>1000.12</v>
      </c>
      <c r="L23" s="4">
        <v>48.06</v>
      </c>
      <c r="M23" s="22"/>
      <c r="N23" s="10">
        <v>4127.46</v>
      </c>
      <c r="O23" s="10">
        <v>1000</v>
      </c>
      <c r="P23" s="4">
        <v>46.08</v>
      </c>
      <c r="Q23" s="22"/>
      <c r="R23" s="10">
        <v>4427.62</v>
      </c>
      <c r="S23" s="10">
        <v>1000.03</v>
      </c>
      <c r="T23" s="4">
        <v>58.52</v>
      </c>
      <c r="U23" s="22"/>
      <c r="V23" s="10">
        <f t="shared" si="3"/>
        <v>4046.14</v>
      </c>
      <c r="W23" s="10">
        <f t="shared" si="4"/>
        <v>1000</v>
      </c>
      <c r="X23" s="22"/>
      <c r="Y23" s="10">
        <f>'R-GRASP comparison'!L23</f>
        <v>4046.14</v>
      </c>
      <c r="Z23" s="10">
        <f>'R-GRASP comparison'!M23</f>
        <v>2.0399099999999999</v>
      </c>
      <c r="AA23" s="24"/>
      <c r="AB23" s="5">
        <f t="shared" si="0"/>
        <v>4046.14</v>
      </c>
      <c r="AC23" s="5">
        <f t="shared" si="1"/>
        <v>2.0399099999999999</v>
      </c>
      <c r="AD23" s="5">
        <f t="shared" si="2"/>
        <v>33.31</v>
      </c>
      <c r="AE23" s="6"/>
      <c r="AG23" s="5"/>
    </row>
    <row r="24" spans="1:33" x14ac:dyDescent="0.2">
      <c r="A24" s="7" t="s">
        <v>8</v>
      </c>
      <c r="B24" s="11">
        <v>55</v>
      </c>
      <c r="C24" s="11">
        <v>6</v>
      </c>
      <c r="D24" s="21">
        <v>2</v>
      </c>
      <c r="E24" s="21"/>
      <c r="F24" s="5">
        <v>4745.68</v>
      </c>
      <c r="G24" s="5">
        <v>1000</v>
      </c>
      <c r="H24" s="12">
        <v>40.840000000000003</v>
      </c>
      <c r="I24" s="22"/>
      <c r="J24" s="5">
        <v>5095.07</v>
      </c>
      <c r="K24" s="5">
        <v>1000.27</v>
      </c>
      <c r="L24" s="12">
        <v>64.73</v>
      </c>
      <c r="M24" s="22"/>
      <c r="N24" s="5">
        <v>4948.63</v>
      </c>
      <c r="O24" s="5">
        <v>1000.01</v>
      </c>
      <c r="P24" s="12">
        <v>60.48</v>
      </c>
      <c r="Q24" s="22"/>
      <c r="R24" s="5">
        <v>5657.66</v>
      </c>
      <c r="S24" s="5">
        <v>1000</v>
      </c>
      <c r="T24" s="12">
        <v>73.260000000000005</v>
      </c>
      <c r="U24" s="22"/>
      <c r="V24" s="5">
        <f t="shared" si="3"/>
        <v>4745.68</v>
      </c>
      <c r="W24" s="5">
        <f t="shared" si="4"/>
        <v>1000</v>
      </c>
      <c r="X24" s="22"/>
      <c r="Y24" s="5">
        <f>'R-GRASP comparison'!L24</f>
        <v>4693.6499999999996</v>
      </c>
      <c r="Z24" s="5">
        <f>'R-GRASP comparison'!M24</f>
        <v>2.3437400000000004</v>
      </c>
      <c r="AA24" s="5"/>
      <c r="AB24" s="5">
        <f t="shared" si="0"/>
        <v>4693.6499999999996</v>
      </c>
      <c r="AC24" s="5">
        <f t="shared" si="1"/>
        <v>2.3437400000000004</v>
      </c>
      <c r="AD24" s="5">
        <f t="shared" si="2"/>
        <v>40.840000000000003</v>
      </c>
      <c r="AE24" s="6"/>
      <c r="AG24" s="5"/>
    </row>
    <row r="25" spans="1:33" x14ac:dyDescent="0.2">
      <c r="A25" s="7" t="s">
        <v>24</v>
      </c>
      <c r="B25" s="11">
        <v>55</v>
      </c>
      <c r="C25" s="11">
        <v>6</v>
      </c>
      <c r="D25" s="21">
        <v>2</v>
      </c>
      <c r="E25" s="21"/>
      <c r="F25" s="5">
        <v>3689.44</v>
      </c>
      <c r="G25" s="5">
        <v>1000</v>
      </c>
      <c r="H25" s="12">
        <v>45.73</v>
      </c>
      <c r="I25" s="22"/>
      <c r="J25" s="5">
        <v>4153.8</v>
      </c>
      <c r="K25" s="5">
        <v>1000.04</v>
      </c>
      <c r="L25" s="12">
        <v>60.86</v>
      </c>
      <c r="M25" s="22"/>
      <c r="N25" s="5">
        <v>3963.8</v>
      </c>
      <c r="O25" s="5">
        <v>1000</v>
      </c>
      <c r="P25" s="12">
        <v>60.92</v>
      </c>
      <c r="Q25" s="22"/>
      <c r="R25" s="5">
        <v>3926.74</v>
      </c>
      <c r="S25" s="5">
        <v>1000.02</v>
      </c>
      <c r="T25" s="12">
        <v>64.28</v>
      </c>
      <c r="U25" s="22"/>
      <c r="V25" s="5">
        <f t="shared" si="3"/>
        <v>3689.44</v>
      </c>
      <c r="W25" s="5">
        <f t="shared" si="4"/>
        <v>1000</v>
      </c>
      <c r="X25" s="22"/>
      <c r="Y25" s="5">
        <f>'R-GRASP comparison'!L25</f>
        <v>3671.28</v>
      </c>
      <c r="Z25" s="5">
        <f>'R-GRASP comparison'!M25</f>
        <v>2.3535300000000001</v>
      </c>
      <c r="AA25" s="5"/>
      <c r="AB25" s="5">
        <f t="shared" si="0"/>
        <v>3671.28</v>
      </c>
      <c r="AC25" s="5">
        <f t="shared" si="1"/>
        <v>2.3535300000000001</v>
      </c>
      <c r="AD25" s="5">
        <f t="shared" si="2"/>
        <v>45.73</v>
      </c>
      <c r="AE25" s="6"/>
      <c r="AG25" s="5"/>
    </row>
    <row r="26" spans="1:33" x14ac:dyDescent="0.2">
      <c r="A26" s="7" t="s">
        <v>25</v>
      </c>
      <c r="B26" s="11">
        <v>55</v>
      </c>
      <c r="C26" s="11">
        <v>6</v>
      </c>
      <c r="D26" s="21">
        <v>2</v>
      </c>
      <c r="E26" s="21"/>
      <c r="F26" s="5">
        <v>4273.03</v>
      </c>
      <c r="G26" s="5">
        <v>1000</v>
      </c>
      <c r="H26" s="12">
        <v>38.92</v>
      </c>
      <c r="I26" s="22"/>
      <c r="J26" s="5">
        <v>4469.83</v>
      </c>
      <c r="K26" s="5">
        <v>1000.16</v>
      </c>
      <c r="L26" s="12">
        <v>62.12</v>
      </c>
      <c r="M26" s="22"/>
      <c r="N26" s="5">
        <v>4257.1400000000003</v>
      </c>
      <c r="O26" s="5">
        <v>1000.01</v>
      </c>
      <c r="P26" s="12">
        <v>60.77</v>
      </c>
      <c r="Q26" s="22"/>
      <c r="R26" s="5">
        <v>4955.8599999999997</v>
      </c>
      <c r="S26" s="5">
        <v>1000</v>
      </c>
      <c r="T26" s="12">
        <v>70.78</v>
      </c>
      <c r="U26" s="22"/>
      <c r="V26" s="5">
        <f t="shared" si="3"/>
        <v>4257.1400000000003</v>
      </c>
      <c r="W26" s="5">
        <f t="shared" si="4"/>
        <v>1000</v>
      </c>
      <c r="X26" s="22"/>
      <c r="Y26" s="5">
        <f>'R-GRASP comparison'!L26</f>
        <v>4167.54</v>
      </c>
      <c r="Z26" s="5">
        <f>'R-GRASP comparison'!M26</f>
        <v>2.33067</v>
      </c>
      <c r="AA26" s="24"/>
      <c r="AB26" s="5">
        <f t="shared" si="0"/>
        <v>4167.54</v>
      </c>
      <c r="AC26" s="5">
        <f t="shared" si="1"/>
        <v>2.33067</v>
      </c>
      <c r="AD26" s="5">
        <f t="shared" si="2"/>
        <v>38.92</v>
      </c>
      <c r="AE26" s="6"/>
      <c r="AG26" s="5"/>
    </row>
    <row r="27" spans="1:33" x14ac:dyDescent="0.2">
      <c r="A27" s="7" t="s">
        <v>26</v>
      </c>
      <c r="B27" s="11">
        <v>55</v>
      </c>
      <c r="C27" s="11">
        <v>6</v>
      </c>
      <c r="D27" s="21">
        <v>2</v>
      </c>
      <c r="E27" s="21"/>
      <c r="F27" s="5">
        <v>4754.8599999999997</v>
      </c>
      <c r="G27" s="5">
        <v>1000</v>
      </c>
      <c r="H27" s="12">
        <v>55.13</v>
      </c>
      <c r="I27" s="22"/>
      <c r="J27" s="5">
        <v>5053.59</v>
      </c>
      <c r="K27" s="5">
        <v>1000.05</v>
      </c>
      <c r="L27" s="12">
        <v>61.94</v>
      </c>
      <c r="M27" s="22"/>
      <c r="N27" s="5">
        <v>4981.21</v>
      </c>
      <c r="O27" s="5">
        <v>1000.01</v>
      </c>
      <c r="P27" s="12">
        <v>66.58</v>
      </c>
      <c r="Q27" s="22"/>
      <c r="R27" s="5">
        <v>5206.49</v>
      </c>
      <c r="S27" s="5">
        <v>1000.01</v>
      </c>
      <c r="T27" s="12">
        <v>71.38</v>
      </c>
      <c r="U27" s="22"/>
      <c r="V27" s="5">
        <f t="shared" si="3"/>
        <v>4754.8599999999997</v>
      </c>
      <c r="W27" s="5">
        <f t="shared" si="4"/>
        <v>1000</v>
      </c>
      <c r="X27" s="22"/>
      <c r="Y27" s="5">
        <f>'R-GRASP comparison'!L27</f>
        <v>4610.3100000000004</v>
      </c>
      <c r="Z27" s="5">
        <f>'R-GRASP comparison'!M27</f>
        <v>2.3049200000000001</v>
      </c>
      <c r="AA27" s="24"/>
      <c r="AB27" s="5">
        <f t="shared" si="0"/>
        <v>4610.3100000000004</v>
      </c>
      <c r="AC27" s="5">
        <f t="shared" si="1"/>
        <v>2.3049200000000001</v>
      </c>
      <c r="AD27" s="5">
        <f t="shared" si="2"/>
        <v>55.13</v>
      </c>
      <c r="AE27" s="6"/>
      <c r="AG27" s="5"/>
    </row>
    <row r="28" spans="1:33" x14ac:dyDescent="0.2">
      <c r="A28" s="13" t="s">
        <v>27</v>
      </c>
      <c r="B28" s="14">
        <v>55</v>
      </c>
      <c r="C28" s="14">
        <v>6</v>
      </c>
      <c r="D28" s="14">
        <v>2</v>
      </c>
      <c r="E28" s="14"/>
      <c r="F28" s="10">
        <v>4645.8900000000003</v>
      </c>
      <c r="G28" s="10">
        <v>1000.01</v>
      </c>
      <c r="H28" s="4">
        <v>43.36</v>
      </c>
      <c r="I28" s="4"/>
      <c r="J28" s="10">
        <v>4756.6400000000003</v>
      </c>
      <c r="K28" s="10">
        <v>1000.14</v>
      </c>
      <c r="L28" s="4">
        <v>60.22</v>
      </c>
      <c r="M28" s="4"/>
      <c r="N28" s="10">
        <v>4729.58</v>
      </c>
      <c r="O28" s="10">
        <v>1000.02</v>
      </c>
      <c r="P28" s="4">
        <v>57.88</v>
      </c>
      <c r="Q28" s="4"/>
      <c r="R28" s="10">
        <v>5824.1</v>
      </c>
      <c r="S28" s="10">
        <v>1000</v>
      </c>
      <c r="T28" s="4">
        <v>70.37</v>
      </c>
      <c r="U28" s="4"/>
      <c r="V28" s="10">
        <f t="shared" si="3"/>
        <v>4645.8900000000003</v>
      </c>
      <c r="W28" s="10">
        <f t="shared" si="4"/>
        <v>1000</v>
      </c>
      <c r="X28" s="4"/>
      <c r="Y28" s="10">
        <f>'R-GRASP comparison'!L28</f>
        <v>4645.8900000000003</v>
      </c>
      <c r="Z28" s="10">
        <f>'R-GRASP comparison'!M28</f>
        <v>2.60059</v>
      </c>
      <c r="AA28" s="24"/>
      <c r="AB28" s="5">
        <f t="shared" si="0"/>
        <v>4645.8900000000003</v>
      </c>
      <c r="AC28" s="5">
        <f t="shared" si="1"/>
        <v>2.60059</v>
      </c>
      <c r="AD28" s="5">
        <f t="shared" si="2"/>
        <v>43.36</v>
      </c>
      <c r="AE28" s="6"/>
      <c r="AG28" s="5"/>
    </row>
    <row r="29" spans="1:33" x14ac:dyDescent="0.2">
      <c r="A29" s="15" t="s">
        <v>29</v>
      </c>
      <c r="B29" s="16"/>
      <c r="C29" s="16"/>
      <c r="D29" s="16"/>
      <c r="E29" s="16"/>
      <c r="F29" s="17">
        <f>AVERAGE(F4:F28)</f>
        <v>3279.6876000000002</v>
      </c>
      <c r="G29" s="17">
        <f t="shared" ref="G29:Z29" si="5">AVERAGE(G4:G28)</f>
        <v>634.73840000000007</v>
      </c>
      <c r="H29" s="17">
        <f t="shared" si="5"/>
        <v>23.205600000000004</v>
      </c>
      <c r="I29" s="17"/>
      <c r="J29" s="17">
        <f t="shared" si="5"/>
        <v>3392.4679999999998</v>
      </c>
      <c r="K29" s="17">
        <f t="shared" si="5"/>
        <v>647.32799999999986</v>
      </c>
      <c r="L29" s="17">
        <f t="shared" si="5"/>
        <v>28.990400000000001</v>
      </c>
      <c r="M29" s="17"/>
      <c r="N29" s="17">
        <f t="shared" si="5"/>
        <v>3346.6111999999998</v>
      </c>
      <c r="O29" s="17">
        <f t="shared" si="5"/>
        <v>662.89240000000007</v>
      </c>
      <c r="P29" s="17">
        <f t="shared" si="5"/>
        <v>30.5108</v>
      </c>
      <c r="Q29" s="17"/>
      <c r="R29" s="17">
        <f t="shared" si="5"/>
        <v>3473.2252000000008</v>
      </c>
      <c r="S29" s="17">
        <f t="shared" si="5"/>
        <v>692.85160000000008</v>
      </c>
      <c r="T29" s="17">
        <f t="shared" si="5"/>
        <v>34.356400000000001</v>
      </c>
      <c r="U29" s="17"/>
      <c r="V29" s="17">
        <f>AVERAGE(V4:V28)</f>
        <v>3271.0395999999996</v>
      </c>
      <c r="W29" s="17">
        <f t="shared" ref="W29" si="6">AVERAGE(W4:W28)</f>
        <v>634.41399999999999</v>
      </c>
      <c r="X29" s="17"/>
      <c r="Y29" s="17">
        <f t="shared" si="5"/>
        <v>3249.8191999999995</v>
      </c>
      <c r="Z29" s="17">
        <f t="shared" si="5"/>
        <v>1.24987</v>
      </c>
      <c r="AA29" s="22"/>
      <c r="AB29" s="17">
        <f>MIN(F29,Y29)</f>
        <v>3249.8191999999995</v>
      </c>
      <c r="AC29" s="17">
        <f>MIN(G29,Z29)</f>
        <v>1.24987</v>
      </c>
      <c r="AD29" s="17">
        <f>MIN(H29,AA29)</f>
        <v>23.205600000000004</v>
      </c>
      <c r="AG29" s="5"/>
    </row>
    <row r="30" spans="1:33" x14ac:dyDescent="0.2">
      <c r="AA30" s="22"/>
      <c r="AG30" s="5"/>
    </row>
    <row r="31" spans="1:33" x14ac:dyDescent="0.2">
      <c r="AA31" s="22"/>
      <c r="AG31" s="5"/>
    </row>
    <row r="32" spans="1:33" x14ac:dyDescent="0.2">
      <c r="AA32" s="22"/>
      <c r="AG32" s="5"/>
    </row>
    <row r="33" spans="33:33" x14ac:dyDescent="0.2">
      <c r="AG33" s="5"/>
    </row>
    <row r="34" spans="33:33" x14ac:dyDescent="0.2">
      <c r="AG34" s="5"/>
    </row>
    <row r="35" spans="33:33" x14ac:dyDescent="0.2">
      <c r="AG35" s="5"/>
    </row>
    <row r="36" spans="33:33" x14ac:dyDescent="0.2">
      <c r="AG36" s="5"/>
    </row>
    <row r="37" spans="33:33" x14ac:dyDescent="0.2">
      <c r="AG37" s="5"/>
    </row>
  </sheetData>
  <mergeCells count="7">
    <mergeCell ref="Y2:Z2"/>
    <mergeCell ref="V2:W2"/>
    <mergeCell ref="A2:D2"/>
    <mergeCell ref="F2:H2"/>
    <mergeCell ref="J2:L2"/>
    <mergeCell ref="N2:P2"/>
    <mergeCell ref="R2:T2"/>
  </mergeCells>
  <conditionalFormatting sqref="F4:F29 J4:J29 N4:N29 R4:R29 V4:V29 Y4:Y29">
    <cfRule type="cellIs" dxfId="22" priority="3" operator="equal">
      <formula>$AB4</formula>
    </cfRule>
  </conditionalFormatting>
  <conditionalFormatting sqref="G4:G29 K4:K29 O4:O29 S4:S29 W4:W29 Z4:Z29">
    <cfRule type="cellIs" dxfId="21" priority="9" operator="equal">
      <formula>$AC4</formula>
    </cfRule>
  </conditionalFormatting>
  <conditionalFormatting sqref="H4:H28 L4:L29 P4:P29 T4:T29">
    <cfRule type="cellIs" dxfId="20" priority="10" operator="equal">
      <formula>$AD4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7EE3-DE5A-0B41-9845-3D68E3C7D491}">
  <dimension ref="A1:AG37"/>
  <sheetViews>
    <sheetView zoomScaleNormal="100" workbookViewId="0">
      <selection activeCell="F1" sqref="F1:F1048576"/>
    </sheetView>
  </sheetViews>
  <sheetFormatPr baseColWidth="10" defaultRowHeight="16" x14ac:dyDescent="0.2"/>
  <cols>
    <col min="1" max="1" width="16.5" style="18" customWidth="1"/>
    <col min="2" max="4" width="5.83203125" style="8" customWidth="1"/>
    <col min="5" max="5" width="1.83203125" style="8" customWidth="1"/>
    <col min="6" max="8" width="10.83203125" style="12" customWidth="1"/>
    <col min="9" max="9" width="1.83203125" style="12" customWidth="1"/>
    <col min="10" max="12" width="10.83203125" style="12" customWidth="1"/>
    <col min="13" max="13" width="1.83203125" style="12" customWidth="1"/>
    <col min="14" max="16" width="10.83203125" style="12" customWidth="1"/>
    <col min="17" max="17" width="1.83203125" style="12" customWidth="1"/>
    <col min="18" max="20" width="10.83203125" style="12" customWidth="1"/>
    <col min="21" max="21" width="1.83203125" style="12" customWidth="1"/>
    <col min="22" max="23" width="10.83203125" style="12" customWidth="1"/>
    <col min="24" max="24" width="1.83203125" style="12" customWidth="1"/>
    <col min="25" max="26" width="10.83203125" style="12" customWidth="1"/>
    <col min="27" max="27" width="10.83203125" style="12"/>
    <col min="28" max="30" width="10.83203125" style="5" customWidth="1"/>
    <col min="31" max="16384" width="10.83203125" style="7"/>
  </cols>
  <sheetData>
    <row r="1" spans="1:33" x14ac:dyDescent="0.2">
      <c r="A1" s="1"/>
      <c r="B1" s="2"/>
      <c r="C1" s="2"/>
      <c r="D1" s="2"/>
      <c r="E1" s="2"/>
      <c r="F1" s="3"/>
      <c r="G1" s="3"/>
      <c r="H1" s="4"/>
      <c r="I1" s="4"/>
      <c r="J1" s="3"/>
      <c r="K1" s="3"/>
      <c r="L1" s="4"/>
      <c r="M1" s="4"/>
      <c r="N1" s="3"/>
      <c r="O1" s="3"/>
      <c r="P1" s="4"/>
      <c r="Q1" s="4"/>
      <c r="R1" s="3"/>
      <c r="S1" s="3"/>
      <c r="T1" s="4"/>
      <c r="U1" s="4"/>
      <c r="V1" s="4"/>
      <c r="W1" s="3"/>
      <c r="X1" s="4"/>
      <c r="Y1" s="4"/>
      <c r="Z1" s="3"/>
      <c r="AA1" s="19"/>
    </row>
    <row r="2" spans="1:33" x14ac:dyDescent="0.2">
      <c r="A2" s="29" t="s">
        <v>0</v>
      </c>
      <c r="B2" s="29"/>
      <c r="C2" s="29"/>
      <c r="D2" s="29"/>
      <c r="F2" s="28" t="s">
        <v>32</v>
      </c>
      <c r="G2" s="28"/>
      <c r="H2" s="28"/>
      <c r="I2" s="9"/>
      <c r="J2" s="28" t="s">
        <v>33</v>
      </c>
      <c r="K2" s="28"/>
      <c r="L2" s="28"/>
      <c r="M2" s="9"/>
      <c r="N2" s="28" t="s">
        <v>34</v>
      </c>
      <c r="O2" s="28"/>
      <c r="P2" s="28"/>
      <c r="Q2" s="9"/>
      <c r="R2" s="28" t="s">
        <v>35</v>
      </c>
      <c r="S2" s="28"/>
      <c r="T2" s="28"/>
      <c r="U2" s="9"/>
      <c r="V2" s="28" t="s">
        <v>36</v>
      </c>
      <c r="W2" s="28"/>
      <c r="X2" s="9"/>
      <c r="Y2" s="28" t="s">
        <v>1</v>
      </c>
      <c r="Z2" s="28"/>
      <c r="AA2" s="19"/>
      <c r="AB2" s="10"/>
      <c r="AC2" s="10"/>
      <c r="AD2" s="10"/>
    </row>
    <row r="3" spans="1:33" x14ac:dyDescent="0.2">
      <c r="A3" s="1" t="s">
        <v>30</v>
      </c>
      <c r="B3" s="27" t="s">
        <v>42</v>
      </c>
      <c r="C3" s="27" t="s">
        <v>44</v>
      </c>
      <c r="D3" s="27" t="s">
        <v>45</v>
      </c>
      <c r="E3" s="20"/>
      <c r="F3" s="3" t="s">
        <v>5</v>
      </c>
      <c r="G3" s="3" t="s">
        <v>2</v>
      </c>
      <c r="H3" s="3" t="s">
        <v>31</v>
      </c>
      <c r="I3" s="19"/>
      <c r="J3" s="3" t="s">
        <v>5</v>
      </c>
      <c r="K3" s="3" t="s">
        <v>2</v>
      </c>
      <c r="L3" s="3" t="s">
        <v>31</v>
      </c>
      <c r="M3" s="19"/>
      <c r="N3" s="3" t="s">
        <v>5</v>
      </c>
      <c r="O3" s="3" t="s">
        <v>2</v>
      </c>
      <c r="P3" s="3" t="s">
        <v>31</v>
      </c>
      <c r="Q3" s="19"/>
      <c r="R3" s="3" t="s">
        <v>5</v>
      </c>
      <c r="S3" s="3" t="s">
        <v>2</v>
      </c>
      <c r="T3" s="3" t="s">
        <v>31</v>
      </c>
      <c r="U3" s="19"/>
      <c r="V3" s="3" t="s">
        <v>5</v>
      </c>
      <c r="W3" s="3" t="s">
        <v>2</v>
      </c>
      <c r="X3" s="19"/>
      <c r="Y3" s="3" t="s">
        <v>5</v>
      </c>
      <c r="Z3" s="3" t="s">
        <v>2</v>
      </c>
      <c r="AA3" s="19"/>
      <c r="AB3" s="3" t="s">
        <v>5</v>
      </c>
      <c r="AC3" s="3" t="s">
        <v>2</v>
      </c>
      <c r="AD3" s="3" t="s">
        <v>31</v>
      </c>
    </row>
    <row r="4" spans="1:33" x14ac:dyDescent="0.2">
      <c r="A4" s="7" t="s">
        <v>3</v>
      </c>
      <c r="B4" s="11">
        <v>20</v>
      </c>
      <c r="C4" s="11">
        <v>3</v>
      </c>
      <c r="D4" s="11">
        <v>2</v>
      </c>
      <c r="E4" s="21"/>
      <c r="F4" s="12">
        <v>1934.69</v>
      </c>
      <c r="G4" s="12">
        <v>1.67</v>
      </c>
      <c r="H4" s="12">
        <v>0</v>
      </c>
      <c r="I4" s="22"/>
      <c r="J4" s="12">
        <v>1934.69</v>
      </c>
      <c r="K4" s="12">
        <v>1.7</v>
      </c>
      <c r="L4" s="12">
        <v>0</v>
      </c>
      <c r="M4" s="22"/>
      <c r="N4" s="12">
        <v>1934.69</v>
      </c>
      <c r="O4" s="12">
        <v>2.39</v>
      </c>
      <c r="P4" s="12">
        <v>0</v>
      </c>
      <c r="Q4" s="22"/>
      <c r="R4" s="12">
        <v>1934.69</v>
      </c>
      <c r="S4" s="12">
        <v>2.1800000000000002</v>
      </c>
      <c r="T4" s="12">
        <v>0</v>
      </c>
      <c r="U4" s="22"/>
      <c r="V4" s="12">
        <f>MIN(F4,J4,N4,R4)</f>
        <v>1934.69</v>
      </c>
      <c r="W4" s="12">
        <f>MIN(G4,K4,O4,S4)</f>
        <v>1.67</v>
      </c>
      <c r="X4" s="22"/>
      <c r="Y4" s="12">
        <f>'R-GRASP comparison'!L4</f>
        <v>1934.69</v>
      </c>
      <c r="Z4" s="12">
        <f>'R-GRASP comparison'!M4</f>
        <v>0.15898000000000001</v>
      </c>
      <c r="AB4" s="5">
        <f t="shared" ref="AB4:AC28" si="0">MIN(F4,J4,N4,R4,Y4)</f>
        <v>1934.69</v>
      </c>
      <c r="AC4" s="5">
        <f t="shared" si="0"/>
        <v>0.15898000000000001</v>
      </c>
      <c r="AD4" s="5">
        <f t="shared" ref="AD4:AD28" si="1">MIN(H4,L4,P4,T4)</f>
        <v>0</v>
      </c>
      <c r="AE4" s="6"/>
    </row>
    <row r="5" spans="1:33" x14ac:dyDescent="0.2">
      <c r="A5" s="7" t="s">
        <v>9</v>
      </c>
      <c r="B5" s="11">
        <v>20</v>
      </c>
      <c r="C5" s="11">
        <v>3</v>
      </c>
      <c r="D5" s="11">
        <v>2</v>
      </c>
      <c r="E5" s="21"/>
      <c r="F5" s="12">
        <v>1756.26</v>
      </c>
      <c r="G5" s="12">
        <v>2.97</v>
      </c>
      <c r="H5" s="12">
        <v>0</v>
      </c>
      <c r="I5" s="22"/>
      <c r="J5" s="12">
        <v>1756.26</v>
      </c>
      <c r="K5" s="12">
        <v>2.91</v>
      </c>
      <c r="L5" s="12">
        <v>0.78</v>
      </c>
      <c r="M5" s="22"/>
      <c r="N5" s="12">
        <v>1756.26</v>
      </c>
      <c r="O5" s="12">
        <v>4.96</v>
      </c>
      <c r="P5" s="12">
        <v>0</v>
      </c>
      <c r="Q5" s="22"/>
      <c r="R5" s="12">
        <v>1756.26</v>
      </c>
      <c r="S5" s="12">
        <v>4.66</v>
      </c>
      <c r="T5" s="12">
        <v>0</v>
      </c>
      <c r="U5" s="22"/>
      <c r="V5" s="12">
        <f t="shared" ref="V5:W28" si="2">MIN(F5,J5,N5,R5)</f>
        <v>1756.26</v>
      </c>
      <c r="W5" s="12">
        <f t="shared" si="2"/>
        <v>2.91</v>
      </c>
      <c r="X5" s="22"/>
      <c r="Y5" s="12">
        <f>'R-GRASP comparison'!L5</f>
        <v>1756.26</v>
      </c>
      <c r="Z5" s="12">
        <f>'R-GRASP comparison'!M5</f>
        <v>0.16067999999999999</v>
      </c>
      <c r="AB5" s="5">
        <f t="shared" si="0"/>
        <v>1756.26</v>
      </c>
      <c r="AC5" s="5">
        <f t="shared" si="0"/>
        <v>0.16067999999999999</v>
      </c>
      <c r="AD5" s="5">
        <f t="shared" si="1"/>
        <v>0</v>
      </c>
      <c r="AE5" s="6"/>
    </row>
    <row r="6" spans="1:33" x14ac:dyDescent="0.2">
      <c r="A6" s="23" t="s">
        <v>10</v>
      </c>
      <c r="B6" s="11">
        <v>20</v>
      </c>
      <c r="C6" s="11">
        <v>3</v>
      </c>
      <c r="D6" s="11">
        <v>2</v>
      </c>
      <c r="E6" s="21"/>
      <c r="F6" s="12">
        <v>1364.55</v>
      </c>
      <c r="G6" s="12">
        <v>1.69</v>
      </c>
      <c r="H6" s="12">
        <v>0</v>
      </c>
      <c r="I6" s="22"/>
      <c r="J6" s="12">
        <v>1364.55</v>
      </c>
      <c r="K6" s="12">
        <v>1.37</v>
      </c>
      <c r="L6" s="12">
        <v>0</v>
      </c>
      <c r="M6" s="22"/>
      <c r="N6" s="12">
        <v>1364.55</v>
      </c>
      <c r="O6" s="12">
        <v>3.4</v>
      </c>
      <c r="P6" s="12">
        <v>0</v>
      </c>
      <c r="Q6" s="22"/>
      <c r="R6" s="12">
        <v>1364.55</v>
      </c>
      <c r="S6" s="12">
        <v>1.64</v>
      </c>
      <c r="T6" s="12">
        <v>0</v>
      </c>
      <c r="U6" s="22"/>
      <c r="V6" s="12">
        <f t="shared" si="2"/>
        <v>1364.55</v>
      </c>
      <c r="W6" s="12">
        <f t="shared" si="2"/>
        <v>1.37</v>
      </c>
      <c r="X6" s="22"/>
      <c r="Y6" s="12">
        <f>'R-GRASP comparison'!L6</f>
        <v>1364.55</v>
      </c>
      <c r="Z6" s="12">
        <f>'R-GRASP comparison'!M6</f>
        <v>0.16611000000000004</v>
      </c>
      <c r="AB6" s="5">
        <f t="shared" si="0"/>
        <v>1364.55</v>
      </c>
      <c r="AC6" s="5">
        <f t="shared" si="0"/>
        <v>0.16611000000000004</v>
      </c>
      <c r="AD6" s="5">
        <f t="shared" si="1"/>
        <v>0</v>
      </c>
      <c r="AE6" s="6"/>
    </row>
    <row r="7" spans="1:33" x14ac:dyDescent="0.2">
      <c r="A7" s="23" t="s">
        <v>28</v>
      </c>
      <c r="B7" s="11">
        <v>20</v>
      </c>
      <c r="C7" s="11">
        <v>3</v>
      </c>
      <c r="D7" s="11">
        <v>2</v>
      </c>
      <c r="E7" s="21"/>
      <c r="F7" s="12">
        <v>2051.81</v>
      </c>
      <c r="G7" s="12">
        <v>2.41</v>
      </c>
      <c r="H7" s="12">
        <v>0</v>
      </c>
      <c r="I7" s="22"/>
      <c r="J7" s="12">
        <v>2051.81</v>
      </c>
      <c r="K7" s="12">
        <v>1.58</v>
      </c>
      <c r="L7" s="12">
        <v>0</v>
      </c>
      <c r="M7" s="22"/>
      <c r="N7" s="12">
        <v>2051.81</v>
      </c>
      <c r="O7" s="12">
        <v>4.09</v>
      </c>
      <c r="P7" s="12">
        <v>0</v>
      </c>
      <c r="Q7" s="22"/>
      <c r="R7" s="12">
        <v>2051.81</v>
      </c>
      <c r="S7" s="12">
        <v>2.11</v>
      </c>
      <c r="T7" s="12">
        <v>0</v>
      </c>
      <c r="U7" s="22"/>
      <c r="V7" s="12">
        <f t="shared" si="2"/>
        <v>2051.81</v>
      </c>
      <c r="W7" s="12">
        <f t="shared" si="2"/>
        <v>1.58</v>
      </c>
      <c r="X7" s="22"/>
      <c r="Y7" s="12">
        <f>'R-GRASP comparison'!L7</f>
        <v>2051.81</v>
      </c>
      <c r="Z7" s="12">
        <f>'R-GRASP comparison'!M7</f>
        <v>0.1545</v>
      </c>
      <c r="AB7" s="5">
        <f t="shared" si="0"/>
        <v>2051.81</v>
      </c>
      <c r="AC7" s="5">
        <f t="shared" si="0"/>
        <v>0.1545</v>
      </c>
      <c r="AD7" s="5">
        <f t="shared" si="1"/>
        <v>0</v>
      </c>
      <c r="AE7" s="6"/>
    </row>
    <row r="8" spans="1:33" x14ac:dyDescent="0.2">
      <c r="A8" s="13" t="s">
        <v>11</v>
      </c>
      <c r="B8" s="14">
        <v>20</v>
      </c>
      <c r="C8" s="14">
        <v>3</v>
      </c>
      <c r="D8" s="14">
        <v>2</v>
      </c>
      <c r="E8" s="21"/>
      <c r="F8" s="4">
        <v>1019.87</v>
      </c>
      <c r="G8" s="4">
        <v>0.72</v>
      </c>
      <c r="H8" s="4">
        <v>0</v>
      </c>
      <c r="I8" s="22"/>
      <c r="J8" s="4">
        <v>1019.87</v>
      </c>
      <c r="K8" s="4">
        <v>1.18</v>
      </c>
      <c r="L8" s="4">
        <v>0</v>
      </c>
      <c r="M8" s="22"/>
      <c r="N8" s="4">
        <v>1019.87</v>
      </c>
      <c r="O8" s="4">
        <v>2.02</v>
      </c>
      <c r="P8" s="4">
        <v>0</v>
      </c>
      <c r="Q8" s="22"/>
      <c r="R8" s="4">
        <v>1019.87</v>
      </c>
      <c r="S8" s="4">
        <v>1.44</v>
      </c>
      <c r="T8" s="4">
        <v>0</v>
      </c>
      <c r="U8" s="22"/>
      <c r="V8" s="4">
        <f t="shared" si="2"/>
        <v>1019.87</v>
      </c>
      <c r="W8" s="4">
        <f t="shared" si="2"/>
        <v>0.72</v>
      </c>
      <c r="X8" s="22"/>
      <c r="Y8" s="4">
        <f>'R-GRASP comparison'!L8</f>
        <v>1019.87</v>
      </c>
      <c r="Z8" s="4">
        <f>'R-GRASP comparison'!M8</f>
        <v>0.16189999999999999</v>
      </c>
      <c r="AA8" s="22"/>
      <c r="AB8" s="5">
        <f t="shared" si="0"/>
        <v>1019.87</v>
      </c>
      <c r="AC8" s="5">
        <f t="shared" si="0"/>
        <v>0.16189999999999999</v>
      </c>
      <c r="AD8" s="5">
        <f t="shared" si="1"/>
        <v>0</v>
      </c>
      <c r="AE8" s="6"/>
    </row>
    <row r="9" spans="1:33" x14ac:dyDescent="0.2">
      <c r="A9" s="7" t="s">
        <v>4</v>
      </c>
      <c r="B9" s="11">
        <v>30</v>
      </c>
      <c r="C9" s="11">
        <v>4</v>
      </c>
      <c r="D9" s="21">
        <v>2</v>
      </c>
      <c r="E9" s="21"/>
      <c r="F9" s="5">
        <v>3324.67</v>
      </c>
      <c r="G9" s="5">
        <v>53.83</v>
      </c>
      <c r="H9" s="12">
        <v>0</v>
      </c>
      <c r="I9" s="22"/>
      <c r="J9" s="5">
        <v>3324.67</v>
      </c>
      <c r="K9" s="5">
        <v>86.14</v>
      </c>
      <c r="L9" s="12">
        <v>0</v>
      </c>
      <c r="M9" s="22"/>
      <c r="N9" s="5">
        <v>3324.67</v>
      </c>
      <c r="O9" s="5">
        <v>66.650000000000006</v>
      </c>
      <c r="P9" s="12">
        <v>0</v>
      </c>
      <c r="Q9" s="22"/>
      <c r="R9" s="5">
        <v>3324.67</v>
      </c>
      <c r="S9" s="5">
        <v>101.92</v>
      </c>
      <c r="T9" s="12">
        <v>0</v>
      </c>
      <c r="U9" s="22"/>
      <c r="V9" s="5">
        <f t="shared" si="2"/>
        <v>3324.67</v>
      </c>
      <c r="W9" s="5">
        <f t="shared" si="2"/>
        <v>53.83</v>
      </c>
      <c r="X9" s="22"/>
      <c r="Y9" s="5">
        <f>'R-GRASP comparison'!L9</f>
        <v>3324.67</v>
      </c>
      <c r="Z9" s="5">
        <f>'R-GRASP comparison'!M9</f>
        <v>0.5434699999999999</v>
      </c>
      <c r="AA9" s="5"/>
      <c r="AB9" s="5">
        <f t="shared" si="0"/>
        <v>3324.67</v>
      </c>
      <c r="AC9" s="5">
        <f t="shared" si="0"/>
        <v>0.5434699999999999</v>
      </c>
      <c r="AD9" s="5">
        <f t="shared" si="1"/>
        <v>0</v>
      </c>
      <c r="AE9" s="6"/>
    </row>
    <row r="10" spans="1:33" x14ac:dyDescent="0.2">
      <c r="A10" s="7" t="s">
        <v>12</v>
      </c>
      <c r="B10" s="11">
        <v>30</v>
      </c>
      <c r="C10" s="11">
        <v>4</v>
      </c>
      <c r="D10" s="21">
        <v>2</v>
      </c>
      <c r="E10" s="21"/>
      <c r="F10" s="5">
        <v>2242.02</v>
      </c>
      <c r="G10" s="5">
        <v>124.78</v>
      </c>
      <c r="H10" s="12">
        <v>0</v>
      </c>
      <c r="I10" s="22"/>
      <c r="J10" s="5">
        <v>2242.02</v>
      </c>
      <c r="K10" s="5">
        <v>305.33</v>
      </c>
      <c r="L10" s="12">
        <v>0</v>
      </c>
      <c r="M10" s="22"/>
      <c r="N10" s="5">
        <v>2242.02</v>
      </c>
      <c r="O10" s="5">
        <v>354.83</v>
      </c>
      <c r="P10" s="12">
        <v>0</v>
      </c>
      <c r="Q10" s="22"/>
      <c r="R10" s="5">
        <v>2242.02</v>
      </c>
      <c r="S10" s="5">
        <v>695.21</v>
      </c>
      <c r="T10" s="12">
        <v>0</v>
      </c>
      <c r="U10" s="22"/>
      <c r="V10" s="5">
        <f t="shared" si="2"/>
        <v>2242.02</v>
      </c>
      <c r="W10" s="5">
        <f t="shared" si="2"/>
        <v>124.78</v>
      </c>
      <c r="X10" s="22"/>
      <c r="Y10" s="5">
        <f>'R-GRASP comparison'!L10</f>
        <v>2242.02</v>
      </c>
      <c r="Z10" s="5">
        <f>'R-GRASP comparison'!M10</f>
        <v>0.50934000000000001</v>
      </c>
      <c r="AA10" s="5"/>
      <c r="AB10" s="5">
        <f t="shared" si="0"/>
        <v>2242.02</v>
      </c>
      <c r="AC10" s="5">
        <f t="shared" si="0"/>
        <v>0.50934000000000001</v>
      </c>
      <c r="AD10" s="5">
        <f t="shared" si="1"/>
        <v>0</v>
      </c>
      <c r="AE10" s="6"/>
    </row>
    <row r="11" spans="1:33" x14ac:dyDescent="0.2">
      <c r="A11" s="7" t="s">
        <v>13</v>
      </c>
      <c r="B11" s="11">
        <v>30</v>
      </c>
      <c r="C11" s="11">
        <v>4</v>
      </c>
      <c r="D11" s="21">
        <v>2</v>
      </c>
      <c r="E11" s="21"/>
      <c r="F11" s="5">
        <v>3081.71</v>
      </c>
      <c r="G11" s="5">
        <v>412.09</v>
      </c>
      <c r="H11" s="12">
        <v>0.3</v>
      </c>
      <c r="I11" s="22"/>
      <c r="J11" s="5">
        <v>3081.71</v>
      </c>
      <c r="K11" s="5">
        <v>518.97</v>
      </c>
      <c r="L11" s="12">
        <v>0</v>
      </c>
      <c r="M11" s="22"/>
      <c r="N11" s="5">
        <v>3081.71</v>
      </c>
      <c r="O11" s="5">
        <v>550.77</v>
      </c>
      <c r="P11" s="12">
        <v>0.76</v>
      </c>
      <c r="Q11" s="22"/>
      <c r="R11" s="5">
        <v>3081.71</v>
      </c>
      <c r="S11" s="5">
        <v>1107.77</v>
      </c>
      <c r="T11" s="12">
        <v>0</v>
      </c>
      <c r="U11" s="22"/>
      <c r="V11" s="5">
        <f t="shared" si="2"/>
        <v>3081.71</v>
      </c>
      <c r="W11" s="5">
        <f t="shared" si="2"/>
        <v>412.09</v>
      </c>
      <c r="X11" s="22"/>
      <c r="Y11" s="5">
        <f>'R-GRASP comparison'!L11</f>
        <v>3081.71</v>
      </c>
      <c r="Z11" s="5">
        <f>'R-GRASP comparison'!M11</f>
        <v>0.50075000000000003</v>
      </c>
      <c r="AA11" s="5"/>
      <c r="AB11" s="5">
        <f t="shared" si="0"/>
        <v>3081.71</v>
      </c>
      <c r="AC11" s="5">
        <f t="shared" si="0"/>
        <v>0.50075000000000003</v>
      </c>
      <c r="AD11" s="5">
        <f t="shared" si="1"/>
        <v>0</v>
      </c>
      <c r="AE11" s="6"/>
    </row>
    <row r="12" spans="1:33" x14ac:dyDescent="0.2">
      <c r="A12" s="7" t="s">
        <v>14</v>
      </c>
      <c r="B12" s="11">
        <v>30</v>
      </c>
      <c r="C12" s="11">
        <v>4</v>
      </c>
      <c r="D12" s="21">
        <v>2</v>
      </c>
      <c r="E12" s="21"/>
      <c r="F12" s="5">
        <v>2440.4899999999998</v>
      </c>
      <c r="G12" s="5">
        <v>72.510000000000005</v>
      </c>
      <c r="H12" s="12">
        <v>0.64</v>
      </c>
      <c r="I12" s="22"/>
      <c r="J12" s="5">
        <v>2440.4899999999998</v>
      </c>
      <c r="K12" s="5">
        <v>69.319999999999993</v>
      </c>
      <c r="L12" s="12">
        <v>0</v>
      </c>
      <c r="M12" s="22"/>
      <c r="N12" s="5">
        <v>2440.4899999999998</v>
      </c>
      <c r="O12" s="5">
        <v>138.06</v>
      </c>
      <c r="P12" s="12">
        <v>0</v>
      </c>
      <c r="Q12" s="22"/>
      <c r="R12" s="5">
        <v>2440.4899999999998</v>
      </c>
      <c r="S12" s="5">
        <v>89.3</v>
      </c>
      <c r="T12" s="12">
        <v>0</v>
      </c>
      <c r="U12" s="22"/>
      <c r="V12" s="5">
        <f t="shared" si="2"/>
        <v>2440.4899999999998</v>
      </c>
      <c r="W12" s="5">
        <f t="shared" si="2"/>
        <v>69.319999999999993</v>
      </c>
      <c r="X12" s="22"/>
      <c r="Y12" s="5">
        <f>'R-GRASP comparison'!L12</f>
        <v>2440.4899999999998</v>
      </c>
      <c r="Z12" s="5">
        <f>'R-GRASP comparison'!M12</f>
        <v>0.54387999999999992</v>
      </c>
      <c r="AA12" s="5"/>
      <c r="AB12" s="5">
        <f t="shared" si="0"/>
        <v>2440.4899999999998</v>
      </c>
      <c r="AC12" s="5">
        <f t="shared" si="0"/>
        <v>0.54387999999999992</v>
      </c>
      <c r="AD12" s="5">
        <f t="shared" si="1"/>
        <v>0</v>
      </c>
      <c r="AE12" s="6"/>
    </row>
    <row r="13" spans="1:33" x14ac:dyDescent="0.2">
      <c r="A13" s="13" t="s">
        <v>15</v>
      </c>
      <c r="B13" s="14">
        <v>30</v>
      </c>
      <c r="C13" s="14">
        <v>4</v>
      </c>
      <c r="D13" s="14">
        <v>2</v>
      </c>
      <c r="E13" s="21"/>
      <c r="F13" s="10">
        <v>1909.96</v>
      </c>
      <c r="G13" s="10">
        <v>196.4</v>
      </c>
      <c r="H13" s="4">
        <v>0</v>
      </c>
      <c r="I13" s="22"/>
      <c r="J13" s="10">
        <v>1909.96</v>
      </c>
      <c r="K13" s="10">
        <v>193.1</v>
      </c>
      <c r="L13" s="4">
        <v>0</v>
      </c>
      <c r="M13" s="22"/>
      <c r="N13" s="10">
        <v>1909.96</v>
      </c>
      <c r="O13" s="10">
        <v>447.64</v>
      </c>
      <c r="P13" s="4">
        <v>0</v>
      </c>
      <c r="Q13" s="22"/>
      <c r="R13" s="10">
        <v>1909.96</v>
      </c>
      <c r="S13" s="10">
        <v>426.88</v>
      </c>
      <c r="T13" s="4">
        <v>0</v>
      </c>
      <c r="U13" s="22"/>
      <c r="V13" s="10">
        <f t="shared" si="2"/>
        <v>1909.96</v>
      </c>
      <c r="W13" s="10">
        <f t="shared" si="2"/>
        <v>193.1</v>
      </c>
      <c r="X13" s="22"/>
      <c r="Y13" s="10">
        <f>'R-GRASP comparison'!L13</f>
        <v>1909.96</v>
      </c>
      <c r="Z13" s="10">
        <f>'R-GRASP comparison'!M13</f>
        <v>0.52732999999999985</v>
      </c>
      <c r="AA13" s="24"/>
      <c r="AB13" s="5">
        <f t="shared" si="0"/>
        <v>1909.96</v>
      </c>
      <c r="AC13" s="5">
        <f t="shared" si="0"/>
        <v>0.52732999999999985</v>
      </c>
      <c r="AD13" s="5">
        <f t="shared" si="1"/>
        <v>0</v>
      </c>
      <c r="AE13" s="6"/>
      <c r="AG13" s="5"/>
    </row>
    <row r="14" spans="1:33" x14ac:dyDescent="0.2">
      <c r="A14" s="7" t="s">
        <v>6</v>
      </c>
      <c r="B14" s="11">
        <v>40</v>
      </c>
      <c r="C14" s="11">
        <v>5</v>
      </c>
      <c r="D14" s="21">
        <v>2</v>
      </c>
      <c r="E14" s="21"/>
      <c r="F14" s="5">
        <v>3765.15</v>
      </c>
      <c r="G14" s="5">
        <v>1500</v>
      </c>
      <c r="H14" s="12">
        <v>25.71</v>
      </c>
      <c r="I14" s="22"/>
      <c r="J14" s="5">
        <v>3774.73</v>
      </c>
      <c r="K14" s="5">
        <v>1500.03</v>
      </c>
      <c r="L14" s="12">
        <v>38.909999999999997</v>
      </c>
      <c r="M14" s="22"/>
      <c r="N14" s="5">
        <v>3758.73</v>
      </c>
      <c r="O14" s="5">
        <v>1500</v>
      </c>
      <c r="P14" s="12">
        <v>32.25</v>
      </c>
      <c r="Q14" s="22"/>
      <c r="R14" s="5">
        <v>3765.15</v>
      </c>
      <c r="S14" s="5">
        <v>1500.34</v>
      </c>
      <c r="T14" s="12">
        <v>48.81</v>
      </c>
      <c r="U14" s="22"/>
      <c r="V14" s="5">
        <f t="shared" si="2"/>
        <v>3758.73</v>
      </c>
      <c r="W14" s="5">
        <f t="shared" si="2"/>
        <v>1500</v>
      </c>
      <c r="X14" s="22"/>
      <c r="Y14" s="5">
        <f>'R-GRASP comparison'!L14</f>
        <v>3752.9</v>
      </c>
      <c r="Z14" s="5">
        <f>'R-GRASP comparison'!M14</f>
        <v>1.1302300000000001</v>
      </c>
      <c r="AA14" s="5"/>
      <c r="AB14" s="5">
        <f t="shared" si="0"/>
        <v>3752.9</v>
      </c>
      <c r="AC14" s="5">
        <f t="shared" si="0"/>
        <v>1.1302300000000001</v>
      </c>
      <c r="AD14" s="5">
        <f t="shared" si="1"/>
        <v>25.71</v>
      </c>
      <c r="AE14" s="6"/>
      <c r="AG14" s="5"/>
    </row>
    <row r="15" spans="1:33" x14ac:dyDescent="0.2">
      <c r="A15" s="7" t="s">
        <v>16</v>
      </c>
      <c r="B15" s="11">
        <v>40</v>
      </c>
      <c r="C15" s="11">
        <v>5</v>
      </c>
      <c r="D15" s="21">
        <v>2</v>
      </c>
      <c r="E15" s="21"/>
      <c r="F15" s="5">
        <v>3017.6</v>
      </c>
      <c r="G15" s="5">
        <v>1500</v>
      </c>
      <c r="H15" s="12">
        <v>26.25</v>
      </c>
      <c r="I15" s="22"/>
      <c r="J15" s="5">
        <v>3017.6</v>
      </c>
      <c r="K15" s="5">
        <v>1500.03</v>
      </c>
      <c r="L15" s="12">
        <v>29.28</v>
      </c>
      <c r="M15" s="22"/>
      <c r="N15" s="5">
        <v>3017.6</v>
      </c>
      <c r="O15" s="5">
        <v>1500</v>
      </c>
      <c r="P15" s="12">
        <v>31.16</v>
      </c>
      <c r="Q15" s="22"/>
      <c r="R15" s="5">
        <v>3017.6</v>
      </c>
      <c r="S15" s="5">
        <v>1500.32</v>
      </c>
      <c r="T15" s="12">
        <v>34.119999999999997</v>
      </c>
      <c r="U15" s="22"/>
      <c r="V15" s="5">
        <f t="shared" si="2"/>
        <v>3017.6</v>
      </c>
      <c r="W15" s="5">
        <f t="shared" si="2"/>
        <v>1500</v>
      </c>
      <c r="X15" s="22"/>
      <c r="Y15" s="5">
        <f>'R-GRASP comparison'!L15</f>
        <v>3017.6</v>
      </c>
      <c r="Z15" s="5">
        <f>'R-GRASP comparison'!M15</f>
        <v>1.10642</v>
      </c>
      <c r="AA15" s="5"/>
      <c r="AB15" s="5">
        <f t="shared" si="0"/>
        <v>3017.6</v>
      </c>
      <c r="AC15" s="5">
        <f t="shared" si="0"/>
        <v>1.10642</v>
      </c>
      <c r="AD15" s="5">
        <f t="shared" si="1"/>
        <v>26.25</v>
      </c>
      <c r="AE15" s="6"/>
      <c r="AG15" s="5"/>
    </row>
    <row r="16" spans="1:33" x14ac:dyDescent="0.2">
      <c r="A16" s="7" t="s">
        <v>17</v>
      </c>
      <c r="B16" s="11">
        <v>40</v>
      </c>
      <c r="C16" s="11">
        <v>5</v>
      </c>
      <c r="D16" s="21">
        <v>2</v>
      </c>
      <c r="E16" s="21"/>
      <c r="F16" s="5">
        <v>3342.41</v>
      </c>
      <c r="G16" s="5">
        <v>1500.03</v>
      </c>
      <c r="H16" s="12">
        <v>34.75</v>
      </c>
      <c r="I16" s="22"/>
      <c r="J16" s="5">
        <v>3636.44</v>
      </c>
      <c r="K16" s="5">
        <v>1500.01</v>
      </c>
      <c r="L16" s="12">
        <v>32.090000000000003</v>
      </c>
      <c r="M16" s="22"/>
      <c r="N16" s="5">
        <v>3342.41</v>
      </c>
      <c r="O16" s="5">
        <v>1500.01</v>
      </c>
      <c r="P16" s="12">
        <v>34.43</v>
      </c>
      <c r="Q16" s="22"/>
      <c r="R16" s="5">
        <v>3342.41</v>
      </c>
      <c r="S16" s="5">
        <v>1500.29</v>
      </c>
      <c r="T16" s="12">
        <v>33.46</v>
      </c>
      <c r="U16" s="22"/>
      <c r="V16" s="5">
        <f t="shared" si="2"/>
        <v>3342.41</v>
      </c>
      <c r="W16" s="5">
        <f t="shared" si="2"/>
        <v>1500.01</v>
      </c>
      <c r="X16" s="22"/>
      <c r="Y16" s="5">
        <f>'R-GRASP comparison'!L16</f>
        <v>3342.41</v>
      </c>
      <c r="Z16" s="5">
        <f>'R-GRASP comparison'!M16</f>
        <v>1.1009</v>
      </c>
      <c r="AA16" s="5"/>
      <c r="AB16" s="5">
        <f t="shared" si="0"/>
        <v>3342.41</v>
      </c>
      <c r="AC16" s="5">
        <f t="shared" si="0"/>
        <v>1.1009</v>
      </c>
      <c r="AD16" s="5">
        <f t="shared" si="1"/>
        <v>32.090000000000003</v>
      </c>
      <c r="AE16" s="6"/>
      <c r="AG16" s="5"/>
    </row>
    <row r="17" spans="1:33" x14ac:dyDescent="0.2">
      <c r="A17" s="7" t="s">
        <v>18</v>
      </c>
      <c r="B17" s="11">
        <v>40</v>
      </c>
      <c r="C17" s="11">
        <v>5</v>
      </c>
      <c r="D17" s="21">
        <v>2</v>
      </c>
      <c r="E17" s="21"/>
      <c r="F17" s="5">
        <v>4374.8500000000004</v>
      </c>
      <c r="G17" s="5">
        <v>1500.06</v>
      </c>
      <c r="H17" s="12">
        <v>35.409999999999997</v>
      </c>
      <c r="I17" s="22"/>
      <c r="J17" s="5">
        <v>4311.32</v>
      </c>
      <c r="K17" s="5">
        <v>1500.04</v>
      </c>
      <c r="L17" s="12">
        <v>25.67</v>
      </c>
      <c r="M17" s="22"/>
      <c r="N17" s="5">
        <v>4374.8500000000004</v>
      </c>
      <c r="O17" s="5">
        <v>1500.01</v>
      </c>
      <c r="P17" s="12">
        <v>34.79</v>
      </c>
      <c r="Q17" s="22"/>
      <c r="R17" s="5">
        <v>4374.8500000000004</v>
      </c>
      <c r="S17" s="5">
        <v>1500.21</v>
      </c>
      <c r="T17" s="12">
        <v>32.56</v>
      </c>
      <c r="U17" s="22"/>
      <c r="V17" s="5">
        <f t="shared" si="2"/>
        <v>4311.32</v>
      </c>
      <c r="W17" s="5">
        <f t="shared" si="2"/>
        <v>1500.01</v>
      </c>
      <c r="X17" s="22"/>
      <c r="Y17" s="5">
        <f>'R-GRASP comparison'!L17</f>
        <v>4311.32</v>
      </c>
      <c r="Z17" s="5">
        <f>'R-GRASP comparison'!M17</f>
        <v>1.0209999999999999</v>
      </c>
      <c r="AA17" s="5"/>
      <c r="AB17" s="5">
        <f t="shared" si="0"/>
        <v>4311.32</v>
      </c>
      <c r="AC17" s="5">
        <f t="shared" si="0"/>
        <v>1.0209999999999999</v>
      </c>
      <c r="AD17" s="5">
        <f t="shared" si="1"/>
        <v>25.67</v>
      </c>
      <c r="AE17" s="6"/>
      <c r="AG17" s="5"/>
    </row>
    <row r="18" spans="1:33" x14ac:dyDescent="0.2">
      <c r="A18" s="13" t="s">
        <v>19</v>
      </c>
      <c r="B18" s="14">
        <v>40</v>
      </c>
      <c r="C18" s="14">
        <v>5</v>
      </c>
      <c r="D18" s="14">
        <v>2</v>
      </c>
      <c r="E18" s="21"/>
      <c r="F18" s="10">
        <v>2661.67</v>
      </c>
      <c r="G18" s="10">
        <v>1500.01</v>
      </c>
      <c r="H18" s="4">
        <v>23.87</v>
      </c>
      <c r="I18" s="22"/>
      <c r="J18" s="10">
        <v>2669.41</v>
      </c>
      <c r="K18" s="10">
        <v>1500.07</v>
      </c>
      <c r="L18" s="4">
        <v>23.61</v>
      </c>
      <c r="M18" s="22"/>
      <c r="N18" s="10">
        <v>2661.67</v>
      </c>
      <c r="O18" s="10">
        <v>1500.01</v>
      </c>
      <c r="P18" s="4">
        <v>28.64</v>
      </c>
      <c r="Q18" s="22"/>
      <c r="R18" s="10">
        <v>2669.41</v>
      </c>
      <c r="S18" s="10">
        <v>1500.37</v>
      </c>
      <c r="T18" s="4">
        <v>27.21</v>
      </c>
      <c r="U18" s="22"/>
      <c r="V18" s="10">
        <f t="shared" si="2"/>
        <v>2661.67</v>
      </c>
      <c r="W18" s="10">
        <f t="shared" si="2"/>
        <v>1500.01</v>
      </c>
      <c r="X18" s="22"/>
      <c r="Y18" s="10">
        <f>'R-GRASP comparison'!L18</f>
        <v>2661.67</v>
      </c>
      <c r="Z18" s="10">
        <f>'R-GRASP comparison'!M18</f>
        <v>1.1577600000000001</v>
      </c>
      <c r="AA18" s="24"/>
      <c r="AB18" s="5">
        <f t="shared" si="0"/>
        <v>2661.67</v>
      </c>
      <c r="AC18" s="5">
        <f t="shared" si="0"/>
        <v>1.1577600000000001</v>
      </c>
      <c r="AD18" s="5">
        <f t="shared" si="1"/>
        <v>23.61</v>
      </c>
      <c r="AE18" s="6"/>
      <c r="AG18" s="5"/>
    </row>
    <row r="19" spans="1:33" x14ac:dyDescent="0.2">
      <c r="A19" s="7" t="s">
        <v>7</v>
      </c>
      <c r="B19" s="11">
        <v>50</v>
      </c>
      <c r="C19" s="11">
        <v>6</v>
      </c>
      <c r="D19" s="21">
        <v>2</v>
      </c>
      <c r="E19" s="21"/>
      <c r="F19" s="5">
        <v>4000.54</v>
      </c>
      <c r="G19" s="5">
        <v>1500.01</v>
      </c>
      <c r="H19" s="12">
        <v>31.92</v>
      </c>
      <c r="I19" s="22"/>
      <c r="J19" s="5">
        <v>4000.54</v>
      </c>
      <c r="K19" s="5">
        <v>1500.19</v>
      </c>
      <c r="L19" s="12">
        <v>42.47</v>
      </c>
      <c r="M19" s="22"/>
      <c r="N19" s="5">
        <v>4139.79</v>
      </c>
      <c r="O19" s="5">
        <v>1500.01</v>
      </c>
      <c r="P19" s="12">
        <v>43.67</v>
      </c>
      <c r="Q19" s="22"/>
      <c r="R19" s="5">
        <v>4139.79</v>
      </c>
      <c r="S19" s="5">
        <v>1500.06</v>
      </c>
      <c r="T19" s="12">
        <v>57</v>
      </c>
      <c r="U19" s="22"/>
      <c r="V19" s="5">
        <f t="shared" si="2"/>
        <v>4000.54</v>
      </c>
      <c r="W19" s="5">
        <f t="shared" si="2"/>
        <v>1500.01</v>
      </c>
      <c r="X19" s="22"/>
      <c r="Y19" s="5">
        <f>'R-GRASP comparison'!L19</f>
        <v>4000.54</v>
      </c>
      <c r="Z19" s="5">
        <f>'R-GRASP comparison'!M19</f>
        <v>2.1385299999999998</v>
      </c>
      <c r="AA19" s="5"/>
      <c r="AB19" s="5">
        <f t="shared" si="0"/>
        <v>4000.54</v>
      </c>
      <c r="AC19" s="5">
        <f t="shared" si="0"/>
        <v>2.1385299999999998</v>
      </c>
      <c r="AD19" s="5">
        <f t="shared" si="1"/>
        <v>31.92</v>
      </c>
      <c r="AE19" s="6"/>
      <c r="AG19" s="5"/>
    </row>
    <row r="20" spans="1:33" x14ac:dyDescent="0.2">
      <c r="A20" s="7" t="s">
        <v>20</v>
      </c>
      <c r="B20" s="11">
        <v>50</v>
      </c>
      <c r="C20" s="11">
        <v>6</v>
      </c>
      <c r="D20" s="21">
        <v>2</v>
      </c>
      <c r="E20" s="21"/>
      <c r="F20" s="5">
        <v>4500.1099999999997</v>
      </c>
      <c r="G20" s="5">
        <v>1500.04</v>
      </c>
      <c r="H20" s="12">
        <v>42.34</v>
      </c>
      <c r="I20" s="22"/>
      <c r="J20" s="5">
        <v>4753.84</v>
      </c>
      <c r="K20" s="5">
        <v>1500.15</v>
      </c>
      <c r="L20" s="12">
        <v>57.54</v>
      </c>
      <c r="M20" s="22"/>
      <c r="N20" s="5">
        <v>4486.63</v>
      </c>
      <c r="O20" s="5">
        <v>1500.01</v>
      </c>
      <c r="P20" s="12">
        <v>52.07</v>
      </c>
      <c r="Q20" s="22"/>
      <c r="R20" s="5">
        <v>4772.99</v>
      </c>
      <c r="S20" s="5">
        <v>1500.03</v>
      </c>
      <c r="T20" s="12">
        <v>63.94</v>
      </c>
      <c r="U20" s="22"/>
      <c r="V20" s="5">
        <f t="shared" si="2"/>
        <v>4486.63</v>
      </c>
      <c r="W20" s="5">
        <f t="shared" si="2"/>
        <v>1500.01</v>
      </c>
      <c r="X20" s="22"/>
      <c r="Y20" s="5">
        <f>'R-GRASP comparison'!L20</f>
        <v>4446.16</v>
      </c>
      <c r="Z20" s="5">
        <f>'R-GRASP comparison'!M20</f>
        <v>2.1143800000000001</v>
      </c>
      <c r="AA20" s="5"/>
      <c r="AB20" s="5">
        <f t="shared" si="0"/>
        <v>4446.16</v>
      </c>
      <c r="AC20" s="5">
        <f t="shared" si="0"/>
        <v>2.1143800000000001</v>
      </c>
      <c r="AD20" s="5">
        <f t="shared" si="1"/>
        <v>42.34</v>
      </c>
      <c r="AE20" s="6"/>
      <c r="AG20" s="5"/>
    </row>
    <row r="21" spans="1:33" x14ac:dyDescent="0.2">
      <c r="A21" s="7" t="s">
        <v>21</v>
      </c>
      <c r="B21" s="11">
        <v>50</v>
      </c>
      <c r="C21" s="11">
        <v>6</v>
      </c>
      <c r="D21" s="21">
        <v>2</v>
      </c>
      <c r="E21" s="21"/>
      <c r="F21" s="5">
        <v>3761.86</v>
      </c>
      <c r="G21" s="5">
        <v>1500.01</v>
      </c>
      <c r="H21" s="12">
        <v>34.479999999999997</v>
      </c>
      <c r="I21" s="22"/>
      <c r="J21" s="5">
        <v>3751.44</v>
      </c>
      <c r="K21" s="5">
        <v>1500.25</v>
      </c>
      <c r="L21" s="12">
        <v>40.28</v>
      </c>
      <c r="M21" s="22"/>
      <c r="N21" s="5">
        <v>3730.5</v>
      </c>
      <c r="O21" s="5">
        <v>1500.02</v>
      </c>
      <c r="P21" s="12">
        <v>43.49</v>
      </c>
      <c r="Q21" s="22"/>
      <c r="R21" s="5">
        <v>3967.19</v>
      </c>
      <c r="S21" s="5">
        <v>1500</v>
      </c>
      <c r="T21" s="12">
        <v>50.07</v>
      </c>
      <c r="U21" s="22"/>
      <c r="V21" s="5">
        <f t="shared" si="2"/>
        <v>3730.5</v>
      </c>
      <c r="W21" s="5">
        <f t="shared" si="2"/>
        <v>1500</v>
      </c>
      <c r="X21" s="22"/>
      <c r="Y21" s="5">
        <f>'R-GRASP comparison'!L21</f>
        <v>3730.5</v>
      </c>
      <c r="Z21" s="5">
        <f>'R-GRASP comparison'!M21</f>
        <v>2.0809000000000002</v>
      </c>
      <c r="AA21" s="5"/>
      <c r="AB21" s="5">
        <f t="shared" si="0"/>
        <v>3730.5</v>
      </c>
      <c r="AC21" s="5">
        <f t="shared" si="0"/>
        <v>2.0809000000000002</v>
      </c>
      <c r="AD21" s="5">
        <f t="shared" si="1"/>
        <v>34.479999999999997</v>
      </c>
      <c r="AE21" s="6"/>
      <c r="AG21" s="5"/>
    </row>
    <row r="22" spans="1:33" x14ac:dyDescent="0.2">
      <c r="A22" s="7" t="s">
        <v>22</v>
      </c>
      <c r="B22" s="11">
        <v>50</v>
      </c>
      <c r="C22" s="11">
        <v>6</v>
      </c>
      <c r="D22" s="21">
        <v>2</v>
      </c>
      <c r="E22" s="21"/>
      <c r="F22" s="5">
        <v>5032.5600000000004</v>
      </c>
      <c r="G22" s="5">
        <v>1500.01</v>
      </c>
      <c r="H22" s="12">
        <v>53.92</v>
      </c>
      <c r="I22" s="22"/>
      <c r="J22" s="5">
        <v>5200.83</v>
      </c>
      <c r="K22" s="5">
        <v>1500.09</v>
      </c>
      <c r="L22" s="12">
        <v>48.3</v>
      </c>
      <c r="M22" s="22"/>
      <c r="N22" s="5">
        <v>5065.45</v>
      </c>
      <c r="O22" s="5">
        <v>1500.01</v>
      </c>
      <c r="P22" s="12">
        <v>66.739999999999995</v>
      </c>
      <c r="Q22" s="22"/>
      <c r="R22" s="5">
        <v>5530.34</v>
      </c>
      <c r="S22" s="5">
        <v>1500.05</v>
      </c>
      <c r="T22" s="12">
        <v>63.73</v>
      </c>
      <c r="U22" s="22"/>
      <c r="V22" s="5">
        <f t="shared" si="2"/>
        <v>5032.5600000000004</v>
      </c>
      <c r="W22" s="5">
        <f t="shared" si="2"/>
        <v>1500.01</v>
      </c>
      <c r="X22" s="22"/>
      <c r="Y22" s="5">
        <f>'R-GRASP comparison'!L22</f>
        <v>5021.54</v>
      </c>
      <c r="Z22" s="5">
        <f>'R-GRASP comparison'!M22</f>
        <v>1.9963299999999999</v>
      </c>
      <c r="AA22" s="5"/>
      <c r="AB22" s="5">
        <f t="shared" si="0"/>
        <v>5021.54</v>
      </c>
      <c r="AC22" s="5">
        <f t="shared" si="0"/>
        <v>1.9963299999999999</v>
      </c>
      <c r="AD22" s="5">
        <f t="shared" si="1"/>
        <v>48.3</v>
      </c>
      <c r="AE22" s="6"/>
      <c r="AG22" s="5"/>
    </row>
    <row r="23" spans="1:33" x14ac:dyDescent="0.2">
      <c r="A23" s="13" t="s">
        <v>23</v>
      </c>
      <c r="B23" s="14">
        <v>50</v>
      </c>
      <c r="C23" s="14">
        <v>6</v>
      </c>
      <c r="D23" s="14">
        <v>2</v>
      </c>
      <c r="E23" s="21"/>
      <c r="F23" s="10">
        <v>4046.14</v>
      </c>
      <c r="G23" s="10">
        <v>1500.07</v>
      </c>
      <c r="H23" s="4">
        <v>33.31</v>
      </c>
      <c r="I23" s="22"/>
      <c r="J23" s="10">
        <v>4120.96</v>
      </c>
      <c r="K23" s="10">
        <v>1500.08</v>
      </c>
      <c r="L23" s="4">
        <v>45.86</v>
      </c>
      <c r="M23" s="22"/>
      <c r="N23" s="10">
        <v>4046.14</v>
      </c>
      <c r="O23" s="10">
        <v>1500.01</v>
      </c>
      <c r="P23" s="4">
        <v>41.6</v>
      </c>
      <c r="Q23" s="22"/>
      <c r="R23" s="10">
        <v>4425.3599999999997</v>
      </c>
      <c r="S23" s="10">
        <v>1500.04</v>
      </c>
      <c r="T23" s="4">
        <v>57.03</v>
      </c>
      <c r="U23" s="22"/>
      <c r="V23" s="10">
        <f t="shared" si="2"/>
        <v>4046.14</v>
      </c>
      <c r="W23" s="10">
        <f t="shared" si="2"/>
        <v>1500.01</v>
      </c>
      <c r="X23" s="22"/>
      <c r="Y23" s="10">
        <f>'R-GRASP comparison'!L23</f>
        <v>4046.14</v>
      </c>
      <c r="Z23" s="10">
        <f>'R-GRASP comparison'!M23</f>
        <v>2.0399099999999999</v>
      </c>
      <c r="AA23" s="24"/>
      <c r="AB23" s="5">
        <f t="shared" si="0"/>
        <v>4046.14</v>
      </c>
      <c r="AC23" s="5">
        <f t="shared" si="0"/>
        <v>2.0399099999999999</v>
      </c>
      <c r="AD23" s="5">
        <f t="shared" si="1"/>
        <v>33.31</v>
      </c>
      <c r="AE23" s="6"/>
      <c r="AG23" s="5"/>
    </row>
    <row r="24" spans="1:33" x14ac:dyDescent="0.2">
      <c r="A24" s="7" t="s">
        <v>8</v>
      </c>
      <c r="B24" s="11">
        <v>55</v>
      </c>
      <c r="C24" s="11">
        <v>6</v>
      </c>
      <c r="D24" s="21">
        <v>2</v>
      </c>
      <c r="E24" s="21"/>
      <c r="F24" s="5">
        <v>4745.68</v>
      </c>
      <c r="G24" s="5">
        <v>1500.35</v>
      </c>
      <c r="H24" s="12">
        <v>39.08</v>
      </c>
      <c r="I24" s="22"/>
      <c r="J24" s="5">
        <v>4987.08</v>
      </c>
      <c r="K24" s="5">
        <v>1500.16</v>
      </c>
      <c r="L24" s="12">
        <v>61.84</v>
      </c>
      <c r="M24" s="22"/>
      <c r="N24" s="5">
        <v>4706.92</v>
      </c>
      <c r="O24" s="5">
        <v>1500.02</v>
      </c>
      <c r="P24" s="12">
        <v>55.2</v>
      </c>
      <c r="Q24" s="22"/>
      <c r="R24" s="5">
        <v>5657.66</v>
      </c>
      <c r="S24" s="5">
        <v>1500.14</v>
      </c>
      <c r="T24" s="12">
        <v>73.260000000000005</v>
      </c>
      <c r="U24" s="22"/>
      <c r="V24" s="5">
        <f t="shared" si="2"/>
        <v>4706.92</v>
      </c>
      <c r="W24" s="5">
        <f t="shared" si="2"/>
        <v>1500.02</v>
      </c>
      <c r="X24" s="22"/>
      <c r="Y24" s="5">
        <f>'R-GRASP comparison'!L24</f>
        <v>4693.6499999999996</v>
      </c>
      <c r="Z24" s="5">
        <f>'R-GRASP comparison'!M24</f>
        <v>2.3437400000000004</v>
      </c>
      <c r="AA24" s="5"/>
      <c r="AB24" s="5">
        <f t="shared" si="0"/>
        <v>4693.6499999999996</v>
      </c>
      <c r="AC24" s="5">
        <f t="shared" si="0"/>
        <v>2.3437400000000004</v>
      </c>
      <c r="AD24" s="5">
        <f t="shared" si="1"/>
        <v>39.08</v>
      </c>
      <c r="AE24" s="6"/>
      <c r="AG24" s="5"/>
    </row>
    <row r="25" spans="1:33" x14ac:dyDescent="0.2">
      <c r="A25" s="7" t="s">
        <v>24</v>
      </c>
      <c r="B25" s="11">
        <v>55</v>
      </c>
      <c r="C25" s="11">
        <v>6</v>
      </c>
      <c r="D25" s="21">
        <v>2</v>
      </c>
      <c r="E25" s="21"/>
      <c r="F25" s="5">
        <v>3689.44</v>
      </c>
      <c r="G25" s="5">
        <v>1500.01</v>
      </c>
      <c r="H25" s="12">
        <v>45.34</v>
      </c>
      <c r="I25" s="22"/>
      <c r="J25" s="5">
        <v>3858.29</v>
      </c>
      <c r="K25" s="5">
        <v>1500.03</v>
      </c>
      <c r="L25" s="12">
        <v>55.52</v>
      </c>
      <c r="M25" s="22"/>
      <c r="N25" s="5">
        <v>3963.8</v>
      </c>
      <c r="O25" s="5">
        <v>1500</v>
      </c>
      <c r="P25" s="12">
        <v>58.42</v>
      </c>
      <c r="Q25" s="22"/>
      <c r="R25" s="5">
        <v>3866.04</v>
      </c>
      <c r="S25" s="5">
        <v>1500.13</v>
      </c>
      <c r="T25" s="12">
        <v>62.58</v>
      </c>
      <c r="U25" s="22"/>
      <c r="V25" s="5">
        <f t="shared" si="2"/>
        <v>3689.44</v>
      </c>
      <c r="W25" s="5">
        <f t="shared" si="2"/>
        <v>1500</v>
      </c>
      <c r="X25" s="22"/>
      <c r="Y25" s="5">
        <f>'R-GRASP comparison'!L25</f>
        <v>3671.28</v>
      </c>
      <c r="Z25" s="5">
        <f>'R-GRASP comparison'!M25</f>
        <v>2.3535300000000001</v>
      </c>
      <c r="AA25" s="5"/>
      <c r="AB25" s="5">
        <f t="shared" si="0"/>
        <v>3671.28</v>
      </c>
      <c r="AC25" s="5">
        <f t="shared" si="0"/>
        <v>2.3535300000000001</v>
      </c>
      <c r="AD25" s="5">
        <f t="shared" si="1"/>
        <v>45.34</v>
      </c>
      <c r="AE25" s="6"/>
      <c r="AG25" s="5"/>
    </row>
    <row r="26" spans="1:33" x14ac:dyDescent="0.2">
      <c r="A26" s="7" t="s">
        <v>25</v>
      </c>
      <c r="B26" s="11">
        <v>55</v>
      </c>
      <c r="C26" s="11">
        <v>6</v>
      </c>
      <c r="D26" s="21">
        <v>2</v>
      </c>
      <c r="E26" s="21"/>
      <c r="F26" s="5">
        <v>4273.03</v>
      </c>
      <c r="G26" s="5">
        <v>1500.01</v>
      </c>
      <c r="H26" s="12">
        <v>37.15</v>
      </c>
      <c r="I26" s="22"/>
      <c r="J26" s="5">
        <v>4257.78</v>
      </c>
      <c r="K26" s="5">
        <v>1500.21</v>
      </c>
      <c r="L26" s="12">
        <v>57.5</v>
      </c>
      <c r="M26" s="22"/>
      <c r="N26" s="5">
        <v>4257.1400000000003</v>
      </c>
      <c r="O26" s="5">
        <v>1500</v>
      </c>
      <c r="P26" s="12">
        <v>59.94</v>
      </c>
      <c r="Q26" s="22"/>
      <c r="R26" s="5">
        <v>4955.8599999999997</v>
      </c>
      <c r="S26" s="5">
        <v>1500.06</v>
      </c>
      <c r="T26" s="12">
        <v>68.19</v>
      </c>
      <c r="U26" s="22"/>
      <c r="V26" s="5">
        <f t="shared" si="2"/>
        <v>4257.1400000000003</v>
      </c>
      <c r="W26" s="5">
        <f t="shared" si="2"/>
        <v>1500</v>
      </c>
      <c r="X26" s="22"/>
      <c r="Y26" s="5">
        <f>'R-GRASP comparison'!L26</f>
        <v>4167.54</v>
      </c>
      <c r="Z26" s="5">
        <f>'R-GRASP comparison'!M26</f>
        <v>2.33067</v>
      </c>
      <c r="AA26" s="24"/>
      <c r="AB26" s="5">
        <f t="shared" si="0"/>
        <v>4167.54</v>
      </c>
      <c r="AC26" s="5">
        <f t="shared" si="0"/>
        <v>2.33067</v>
      </c>
      <c r="AD26" s="5">
        <f t="shared" si="1"/>
        <v>37.15</v>
      </c>
      <c r="AE26" s="6"/>
      <c r="AG26" s="5"/>
    </row>
    <row r="27" spans="1:33" x14ac:dyDescent="0.2">
      <c r="A27" s="7" t="s">
        <v>26</v>
      </c>
      <c r="B27" s="11">
        <v>55</v>
      </c>
      <c r="C27" s="11">
        <v>6</v>
      </c>
      <c r="D27" s="21">
        <v>2</v>
      </c>
      <c r="E27" s="21"/>
      <c r="F27" s="5">
        <v>4712.18</v>
      </c>
      <c r="G27" s="5">
        <v>1500.01</v>
      </c>
      <c r="H27" s="12">
        <v>53.94</v>
      </c>
      <c r="I27" s="22"/>
      <c r="J27" s="5">
        <v>4622.87</v>
      </c>
      <c r="K27" s="5">
        <v>1500.08</v>
      </c>
      <c r="L27" s="12">
        <v>56.77</v>
      </c>
      <c r="M27" s="22"/>
      <c r="N27" s="5">
        <v>4684.9399999999996</v>
      </c>
      <c r="O27" s="5">
        <v>1500</v>
      </c>
      <c r="P27" s="12">
        <v>62.74</v>
      </c>
      <c r="Q27" s="22"/>
      <c r="R27" s="5">
        <v>5206.49</v>
      </c>
      <c r="S27" s="5">
        <v>1500.17</v>
      </c>
      <c r="T27" s="12">
        <v>69.23</v>
      </c>
      <c r="U27" s="22"/>
      <c r="V27" s="5">
        <f t="shared" si="2"/>
        <v>4622.87</v>
      </c>
      <c r="W27" s="5">
        <f t="shared" si="2"/>
        <v>1500</v>
      </c>
      <c r="X27" s="22"/>
      <c r="Y27" s="5">
        <f>'R-GRASP comparison'!L27</f>
        <v>4610.3100000000004</v>
      </c>
      <c r="Z27" s="5">
        <f>'R-GRASP comparison'!M27</f>
        <v>2.3049200000000001</v>
      </c>
      <c r="AA27" s="24"/>
      <c r="AB27" s="5">
        <f t="shared" si="0"/>
        <v>4610.3100000000004</v>
      </c>
      <c r="AC27" s="5">
        <f t="shared" si="0"/>
        <v>2.3049200000000001</v>
      </c>
      <c r="AD27" s="5">
        <f t="shared" si="1"/>
        <v>53.94</v>
      </c>
      <c r="AE27" s="6"/>
      <c r="AG27" s="5"/>
    </row>
    <row r="28" spans="1:33" x14ac:dyDescent="0.2">
      <c r="A28" s="13" t="s">
        <v>27</v>
      </c>
      <c r="B28" s="14">
        <v>55</v>
      </c>
      <c r="C28" s="14">
        <v>6</v>
      </c>
      <c r="D28" s="14">
        <v>2</v>
      </c>
      <c r="E28" s="14"/>
      <c r="F28" s="10">
        <v>4645.8900000000003</v>
      </c>
      <c r="G28" s="10">
        <v>1500.01</v>
      </c>
      <c r="H28" s="4">
        <v>40.630000000000003</v>
      </c>
      <c r="I28" s="4"/>
      <c r="J28" s="10">
        <v>4756.6400000000003</v>
      </c>
      <c r="K28" s="10">
        <v>1500.03</v>
      </c>
      <c r="L28" s="4">
        <v>58.37</v>
      </c>
      <c r="M28" s="4"/>
      <c r="N28" s="10">
        <v>4729.58</v>
      </c>
      <c r="O28" s="10">
        <v>1500.01</v>
      </c>
      <c r="P28" s="4">
        <v>50.09</v>
      </c>
      <c r="Q28" s="4"/>
      <c r="R28" s="10">
        <v>5647.6</v>
      </c>
      <c r="S28" s="10">
        <v>1500.07</v>
      </c>
      <c r="T28" s="4">
        <v>69.45</v>
      </c>
      <c r="U28" s="4"/>
      <c r="V28" s="10">
        <f t="shared" si="2"/>
        <v>4645.8900000000003</v>
      </c>
      <c r="W28" s="10">
        <f t="shared" si="2"/>
        <v>1500.01</v>
      </c>
      <c r="X28" s="4"/>
      <c r="Y28" s="10">
        <f>'R-GRASP comparison'!L28</f>
        <v>4645.8900000000003</v>
      </c>
      <c r="Z28" s="10">
        <f>'R-GRASP comparison'!M28</f>
        <v>2.60059</v>
      </c>
      <c r="AA28" s="24"/>
      <c r="AB28" s="5">
        <f t="shared" si="0"/>
        <v>4645.8900000000003</v>
      </c>
      <c r="AC28" s="5">
        <f t="shared" si="0"/>
        <v>2.60059</v>
      </c>
      <c r="AD28" s="5">
        <f t="shared" si="1"/>
        <v>40.630000000000003</v>
      </c>
      <c r="AE28" s="6"/>
      <c r="AG28" s="5"/>
    </row>
    <row r="29" spans="1:33" x14ac:dyDescent="0.2">
      <c r="A29" s="15" t="s">
        <v>29</v>
      </c>
      <c r="B29" s="16"/>
      <c r="C29" s="16"/>
      <c r="D29" s="16"/>
      <c r="E29" s="16"/>
      <c r="F29" s="17">
        <f>AVERAGE(F4:F28)</f>
        <v>3267.8056000000001</v>
      </c>
      <c r="G29" s="17">
        <f t="shared" ref="G29:Z29" si="3">AVERAGE(G4:G28)</f>
        <v>934.78799999999978</v>
      </c>
      <c r="H29" s="17">
        <f t="shared" si="3"/>
        <v>22.361600000000003</v>
      </c>
      <c r="I29" s="17"/>
      <c r="J29" s="17">
        <f t="shared" si="3"/>
        <v>3313.8320000000003</v>
      </c>
      <c r="K29" s="17">
        <f t="shared" si="3"/>
        <v>947.32199999999978</v>
      </c>
      <c r="L29" s="17">
        <f t="shared" si="3"/>
        <v>26.991599999999998</v>
      </c>
      <c r="M29" s="17"/>
      <c r="N29" s="17">
        <f t="shared" si="3"/>
        <v>3283.6871999999998</v>
      </c>
      <c r="O29" s="17">
        <f t="shared" si="3"/>
        <v>962.99720000000002</v>
      </c>
      <c r="P29" s="17">
        <f t="shared" si="3"/>
        <v>27.839600000000004</v>
      </c>
      <c r="Q29" s="17"/>
      <c r="R29" s="17">
        <f t="shared" si="3"/>
        <v>3458.5907999999999</v>
      </c>
      <c r="S29" s="17">
        <f t="shared" si="3"/>
        <v>997.41559999999993</v>
      </c>
      <c r="T29" s="17">
        <f t="shared" si="3"/>
        <v>32.425600000000003</v>
      </c>
      <c r="U29" s="17"/>
      <c r="V29" s="17">
        <f>AVERAGE(V4:V28)</f>
        <v>3257.4555999999993</v>
      </c>
      <c r="W29" s="17">
        <f t="shared" ref="W29" si="4">AVERAGE(W4:W28)</f>
        <v>934.45879999999988</v>
      </c>
      <c r="X29" s="17"/>
      <c r="Y29" s="17">
        <f t="shared" si="3"/>
        <v>3249.8191999999995</v>
      </c>
      <c r="Z29" s="17">
        <f t="shared" si="3"/>
        <v>1.24987</v>
      </c>
      <c r="AA29" s="22"/>
      <c r="AB29" s="17">
        <f>MIN(F29,Y29)</f>
        <v>3249.8191999999995</v>
      </c>
      <c r="AC29" s="17">
        <f>MIN(G29,Z29)</f>
        <v>1.24987</v>
      </c>
      <c r="AD29" s="17">
        <f>MIN(H29,AA29)</f>
        <v>22.361600000000003</v>
      </c>
      <c r="AG29" s="5"/>
    </row>
    <row r="30" spans="1:33" x14ac:dyDescent="0.2">
      <c r="AA30" s="22"/>
      <c r="AG30" s="5"/>
    </row>
    <row r="31" spans="1:33" x14ac:dyDescent="0.2">
      <c r="AA31" s="22"/>
      <c r="AG31" s="5"/>
    </row>
    <row r="32" spans="1:33" x14ac:dyDescent="0.2">
      <c r="AA32" s="22"/>
      <c r="AG32" s="5"/>
    </row>
    <row r="33" spans="33:33" x14ac:dyDescent="0.2">
      <c r="AG33" s="5"/>
    </row>
    <row r="34" spans="33:33" x14ac:dyDescent="0.2">
      <c r="AG34" s="5"/>
    </row>
    <row r="35" spans="33:33" x14ac:dyDescent="0.2">
      <c r="AG35" s="5"/>
    </row>
    <row r="36" spans="33:33" x14ac:dyDescent="0.2">
      <c r="AG36" s="5"/>
    </row>
    <row r="37" spans="33:33" x14ac:dyDescent="0.2">
      <c r="AG37" s="5"/>
    </row>
  </sheetData>
  <mergeCells count="7">
    <mergeCell ref="Y2:Z2"/>
    <mergeCell ref="A2:D2"/>
    <mergeCell ref="F2:H2"/>
    <mergeCell ref="J2:L2"/>
    <mergeCell ref="N2:P2"/>
    <mergeCell ref="R2:T2"/>
    <mergeCell ref="V2:W2"/>
  </mergeCells>
  <conditionalFormatting sqref="F4:F29 J4:J29 N4:N29 R4:R29 V4:V29 Y4:Y29">
    <cfRule type="cellIs" dxfId="19" priority="1" operator="equal">
      <formula>$AB4</formula>
    </cfRule>
  </conditionalFormatting>
  <conditionalFormatting sqref="G4:G29 K4:K29 O4:O29 S4:S29 W4:W29 Z4:Z29">
    <cfRule type="cellIs" dxfId="18" priority="2" operator="equal">
      <formula>$AC4</formula>
    </cfRule>
  </conditionalFormatting>
  <conditionalFormatting sqref="H4:H28 L4:L29 P4:P29 T4:T29">
    <cfRule type="cellIs" dxfId="17" priority="3" operator="equal">
      <formula>$AD4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07FA-148F-2543-8297-11B608FED836}">
  <dimension ref="A1:AG37"/>
  <sheetViews>
    <sheetView zoomScaleNormal="100" workbookViewId="0">
      <selection activeCell="U1" sqref="U1:U1048576"/>
    </sheetView>
  </sheetViews>
  <sheetFormatPr baseColWidth="10" defaultRowHeight="16" x14ac:dyDescent="0.2"/>
  <cols>
    <col min="1" max="1" width="16.5" style="18" customWidth="1"/>
    <col min="2" max="4" width="5.83203125" style="8" customWidth="1"/>
    <col min="5" max="5" width="1.83203125" style="8" customWidth="1"/>
    <col min="6" max="8" width="10.83203125" style="12" customWidth="1"/>
    <col min="9" max="9" width="1.83203125" style="12" customWidth="1"/>
    <col min="10" max="12" width="10.83203125" style="12" customWidth="1"/>
    <col min="13" max="13" width="1.83203125" style="12" customWidth="1"/>
    <col min="14" max="16" width="10.83203125" style="12" customWidth="1"/>
    <col min="17" max="17" width="1.83203125" style="12" customWidth="1"/>
    <col min="18" max="20" width="10.83203125" style="12" customWidth="1"/>
    <col min="21" max="21" width="1.83203125" style="12" customWidth="1"/>
    <col min="22" max="23" width="10.83203125" style="12" customWidth="1"/>
    <col min="24" max="24" width="1.83203125" style="12" customWidth="1"/>
    <col min="25" max="26" width="10.83203125" style="12" customWidth="1"/>
    <col min="27" max="27" width="10.83203125" style="12"/>
    <col min="28" max="30" width="10.83203125" style="5" customWidth="1"/>
    <col min="31" max="16384" width="10.83203125" style="7"/>
  </cols>
  <sheetData>
    <row r="1" spans="1:33" x14ac:dyDescent="0.2">
      <c r="A1" s="1"/>
      <c r="B1" s="2"/>
      <c r="C1" s="2"/>
      <c r="D1" s="2"/>
      <c r="E1" s="2"/>
      <c r="F1" s="3"/>
      <c r="G1" s="3"/>
      <c r="H1" s="4"/>
      <c r="I1" s="4"/>
      <c r="J1" s="3"/>
      <c r="K1" s="3"/>
      <c r="L1" s="4"/>
      <c r="M1" s="4"/>
      <c r="N1" s="3"/>
      <c r="O1" s="3"/>
      <c r="P1" s="4"/>
      <c r="Q1" s="4"/>
      <c r="R1" s="3"/>
      <c r="S1" s="3"/>
      <c r="T1" s="4"/>
      <c r="U1" s="4"/>
      <c r="V1" s="4"/>
      <c r="W1" s="3"/>
      <c r="X1" s="4"/>
      <c r="Y1" s="4"/>
      <c r="Z1" s="3"/>
      <c r="AA1" s="19"/>
    </row>
    <row r="2" spans="1:33" x14ac:dyDescent="0.2">
      <c r="A2" s="29" t="s">
        <v>0</v>
      </c>
      <c r="B2" s="29"/>
      <c r="C2" s="29"/>
      <c r="D2" s="29"/>
      <c r="F2" s="28" t="s">
        <v>32</v>
      </c>
      <c r="G2" s="28"/>
      <c r="H2" s="28"/>
      <c r="I2" s="9"/>
      <c r="J2" s="28" t="s">
        <v>33</v>
      </c>
      <c r="K2" s="28"/>
      <c r="L2" s="28"/>
      <c r="M2" s="9"/>
      <c r="N2" s="28" t="s">
        <v>34</v>
      </c>
      <c r="O2" s="28"/>
      <c r="P2" s="28"/>
      <c r="Q2" s="9"/>
      <c r="R2" s="28" t="s">
        <v>35</v>
      </c>
      <c r="S2" s="28"/>
      <c r="T2" s="28"/>
      <c r="U2" s="9"/>
      <c r="V2" s="28" t="s">
        <v>36</v>
      </c>
      <c r="W2" s="28"/>
      <c r="X2" s="9"/>
      <c r="Y2" s="28" t="s">
        <v>1</v>
      </c>
      <c r="Z2" s="28"/>
      <c r="AA2" s="19"/>
      <c r="AB2" s="10"/>
      <c r="AC2" s="10"/>
      <c r="AD2" s="10"/>
    </row>
    <row r="3" spans="1:33" x14ac:dyDescent="0.2">
      <c r="A3" s="1" t="s">
        <v>30</v>
      </c>
      <c r="B3" s="27" t="s">
        <v>42</v>
      </c>
      <c r="C3" s="27" t="s">
        <v>44</v>
      </c>
      <c r="D3" s="27" t="s">
        <v>45</v>
      </c>
      <c r="E3" s="20"/>
      <c r="F3" s="3" t="s">
        <v>5</v>
      </c>
      <c r="G3" s="3" t="s">
        <v>2</v>
      </c>
      <c r="H3" s="3" t="s">
        <v>31</v>
      </c>
      <c r="I3" s="19"/>
      <c r="J3" s="3" t="s">
        <v>5</v>
      </c>
      <c r="K3" s="3" t="s">
        <v>2</v>
      </c>
      <c r="L3" s="3" t="s">
        <v>31</v>
      </c>
      <c r="M3" s="19"/>
      <c r="N3" s="3" t="s">
        <v>5</v>
      </c>
      <c r="O3" s="3" t="s">
        <v>2</v>
      </c>
      <c r="P3" s="3" t="s">
        <v>31</v>
      </c>
      <c r="Q3" s="19"/>
      <c r="R3" s="3" t="s">
        <v>5</v>
      </c>
      <c r="S3" s="3" t="s">
        <v>2</v>
      </c>
      <c r="T3" s="3" t="s">
        <v>31</v>
      </c>
      <c r="U3" s="19"/>
      <c r="V3" s="3" t="s">
        <v>5</v>
      </c>
      <c r="W3" s="3" t="s">
        <v>2</v>
      </c>
      <c r="X3" s="19"/>
      <c r="Y3" s="3" t="s">
        <v>5</v>
      </c>
      <c r="Z3" s="3" t="s">
        <v>2</v>
      </c>
      <c r="AA3" s="19"/>
      <c r="AB3" s="3" t="s">
        <v>5</v>
      </c>
      <c r="AC3" s="3" t="s">
        <v>2</v>
      </c>
      <c r="AD3" s="3" t="s">
        <v>31</v>
      </c>
    </row>
    <row r="4" spans="1:33" x14ac:dyDescent="0.2">
      <c r="A4" s="7" t="s">
        <v>3</v>
      </c>
      <c r="B4" s="11">
        <v>20</v>
      </c>
      <c r="C4" s="11">
        <v>3</v>
      </c>
      <c r="D4" s="11">
        <v>2</v>
      </c>
      <c r="E4" s="21"/>
      <c r="F4" s="12">
        <v>1934.69</v>
      </c>
      <c r="G4" s="12">
        <v>1.68</v>
      </c>
      <c r="H4" s="12">
        <v>0</v>
      </c>
      <c r="I4" s="22"/>
      <c r="J4" s="12">
        <v>1934.69</v>
      </c>
      <c r="K4" s="12">
        <v>1.72</v>
      </c>
      <c r="L4" s="12">
        <v>0</v>
      </c>
      <c r="M4" s="22"/>
      <c r="N4" s="12">
        <v>1934.69</v>
      </c>
      <c r="O4" s="12">
        <v>2.46</v>
      </c>
      <c r="P4" s="12">
        <v>0</v>
      </c>
      <c r="Q4" s="22"/>
      <c r="R4" s="12">
        <v>1934.69</v>
      </c>
      <c r="S4" s="12">
        <v>2.2599999999999998</v>
      </c>
      <c r="T4" s="12">
        <v>0</v>
      </c>
      <c r="U4" s="22"/>
      <c r="V4" s="12">
        <f>MIN(F4,J4,N4,R4)</f>
        <v>1934.69</v>
      </c>
      <c r="W4" s="12">
        <f>MIN(G4,K4,O4,S4)</f>
        <v>1.68</v>
      </c>
      <c r="X4" s="22"/>
      <c r="Y4" s="12">
        <f>'R-GRASP comparison'!L4</f>
        <v>1934.69</v>
      </c>
      <c r="Z4" s="12">
        <f>'R-GRASP comparison'!M4</f>
        <v>0.15898000000000001</v>
      </c>
      <c r="AB4" s="5">
        <f t="shared" ref="AB4:AB28" si="0">MIN(F4,J4,N4,R4,Y4)</f>
        <v>1934.69</v>
      </c>
      <c r="AC4" s="5">
        <f t="shared" ref="AC4:AC28" si="1">MIN(G4,K4,O4,S4,Z4)</f>
        <v>0.15898000000000001</v>
      </c>
      <c r="AD4" s="5">
        <f t="shared" ref="AD4:AD28" si="2">MIN(H4,L4,P4,T4)</f>
        <v>0</v>
      </c>
      <c r="AE4" s="6"/>
    </row>
    <row r="5" spans="1:33" x14ac:dyDescent="0.2">
      <c r="A5" s="7" t="s">
        <v>9</v>
      </c>
      <c r="B5" s="11">
        <v>20</v>
      </c>
      <c r="C5" s="11">
        <v>3</v>
      </c>
      <c r="D5" s="11">
        <v>2</v>
      </c>
      <c r="E5" s="21"/>
      <c r="F5" s="12">
        <v>1756.26</v>
      </c>
      <c r="G5" s="12">
        <v>3.01</v>
      </c>
      <c r="H5" s="12">
        <v>0</v>
      </c>
      <c r="I5" s="22"/>
      <c r="J5" s="12">
        <v>1756.26</v>
      </c>
      <c r="K5" s="12">
        <v>2.99</v>
      </c>
      <c r="L5" s="12">
        <v>0.78</v>
      </c>
      <c r="M5" s="22"/>
      <c r="N5" s="12">
        <v>1756.26</v>
      </c>
      <c r="O5" s="12">
        <v>5.09</v>
      </c>
      <c r="P5" s="12">
        <v>0</v>
      </c>
      <c r="Q5" s="22"/>
      <c r="R5" s="12">
        <v>1756.26</v>
      </c>
      <c r="S5" s="12">
        <v>4.83</v>
      </c>
      <c r="T5" s="12">
        <v>0</v>
      </c>
      <c r="U5" s="22"/>
      <c r="V5" s="12">
        <f t="shared" ref="V5:W28" si="3">MIN(F5,J5,N5,R5)</f>
        <v>1756.26</v>
      </c>
      <c r="W5" s="12">
        <f t="shared" si="3"/>
        <v>2.99</v>
      </c>
      <c r="X5" s="22"/>
      <c r="Y5" s="12">
        <f>'R-GRASP comparison'!L5</f>
        <v>1756.26</v>
      </c>
      <c r="Z5" s="12">
        <f>'R-GRASP comparison'!M5</f>
        <v>0.16067999999999999</v>
      </c>
      <c r="AB5" s="5">
        <f t="shared" si="0"/>
        <v>1756.26</v>
      </c>
      <c r="AC5" s="5">
        <f t="shared" si="1"/>
        <v>0.16067999999999999</v>
      </c>
      <c r="AD5" s="5">
        <f t="shared" si="2"/>
        <v>0</v>
      </c>
      <c r="AE5" s="6"/>
    </row>
    <row r="6" spans="1:33" x14ac:dyDescent="0.2">
      <c r="A6" s="23" t="s">
        <v>10</v>
      </c>
      <c r="B6" s="11">
        <v>20</v>
      </c>
      <c r="C6" s="11">
        <v>3</v>
      </c>
      <c r="D6" s="11">
        <v>2</v>
      </c>
      <c r="E6" s="21"/>
      <c r="F6" s="12">
        <v>1364.55</v>
      </c>
      <c r="G6" s="12">
        <v>1.7</v>
      </c>
      <c r="H6" s="12">
        <v>0</v>
      </c>
      <c r="I6" s="22"/>
      <c r="J6" s="12">
        <v>1364.55</v>
      </c>
      <c r="K6" s="12">
        <v>1.38</v>
      </c>
      <c r="L6" s="12">
        <v>0</v>
      </c>
      <c r="M6" s="22"/>
      <c r="N6" s="12">
        <v>1364.55</v>
      </c>
      <c r="O6" s="12">
        <v>3.48</v>
      </c>
      <c r="P6" s="12">
        <v>0</v>
      </c>
      <c r="Q6" s="22"/>
      <c r="R6" s="12">
        <v>1364.55</v>
      </c>
      <c r="S6" s="12">
        <v>1.69</v>
      </c>
      <c r="T6" s="12">
        <v>0</v>
      </c>
      <c r="U6" s="22"/>
      <c r="V6" s="12">
        <f t="shared" si="3"/>
        <v>1364.55</v>
      </c>
      <c r="W6" s="12">
        <f t="shared" si="3"/>
        <v>1.38</v>
      </c>
      <c r="X6" s="22"/>
      <c r="Y6" s="12">
        <f>'R-GRASP comparison'!L6</f>
        <v>1364.55</v>
      </c>
      <c r="Z6" s="12">
        <f>'R-GRASP comparison'!M6</f>
        <v>0.16611000000000004</v>
      </c>
      <c r="AB6" s="5">
        <f t="shared" si="0"/>
        <v>1364.55</v>
      </c>
      <c r="AC6" s="5">
        <f t="shared" si="1"/>
        <v>0.16611000000000004</v>
      </c>
      <c r="AD6" s="5">
        <f t="shared" si="2"/>
        <v>0</v>
      </c>
      <c r="AE6" s="6"/>
    </row>
    <row r="7" spans="1:33" x14ac:dyDescent="0.2">
      <c r="A7" s="23" t="s">
        <v>28</v>
      </c>
      <c r="B7" s="11">
        <v>20</v>
      </c>
      <c r="C7" s="11">
        <v>3</v>
      </c>
      <c r="D7" s="11">
        <v>2</v>
      </c>
      <c r="E7" s="21"/>
      <c r="F7" s="12">
        <v>2051.81</v>
      </c>
      <c r="G7" s="12">
        <v>2.42</v>
      </c>
      <c r="H7" s="12">
        <v>0</v>
      </c>
      <c r="I7" s="22"/>
      <c r="J7" s="12">
        <v>2051.81</v>
      </c>
      <c r="K7" s="12">
        <v>1.59</v>
      </c>
      <c r="L7" s="12">
        <v>0</v>
      </c>
      <c r="M7" s="22"/>
      <c r="N7" s="12">
        <v>2051.81</v>
      </c>
      <c r="O7" s="12">
        <v>4.2</v>
      </c>
      <c r="P7" s="12">
        <v>0</v>
      </c>
      <c r="Q7" s="22"/>
      <c r="R7" s="12">
        <v>2051.81</v>
      </c>
      <c r="S7" s="12">
        <v>2.16</v>
      </c>
      <c r="T7" s="12">
        <v>0</v>
      </c>
      <c r="U7" s="22"/>
      <c r="V7" s="12">
        <f t="shared" si="3"/>
        <v>2051.81</v>
      </c>
      <c r="W7" s="12">
        <f t="shared" si="3"/>
        <v>1.59</v>
      </c>
      <c r="X7" s="22"/>
      <c r="Y7" s="12">
        <f>'R-GRASP comparison'!L7</f>
        <v>2051.81</v>
      </c>
      <c r="Z7" s="12">
        <f>'R-GRASP comparison'!M7</f>
        <v>0.1545</v>
      </c>
      <c r="AB7" s="5">
        <f t="shared" si="0"/>
        <v>2051.81</v>
      </c>
      <c r="AC7" s="5">
        <f t="shared" si="1"/>
        <v>0.1545</v>
      </c>
      <c r="AD7" s="5">
        <f t="shared" si="2"/>
        <v>0</v>
      </c>
      <c r="AE7" s="6"/>
    </row>
    <row r="8" spans="1:33" x14ac:dyDescent="0.2">
      <c r="A8" s="13" t="s">
        <v>11</v>
      </c>
      <c r="B8" s="14">
        <v>20</v>
      </c>
      <c r="C8" s="14">
        <v>3</v>
      </c>
      <c r="D8" s="14">
        <v>2</v>
      </c>
      <c r="E8" s="21"/>
      <c r="F8" s="4">
        <v>1019.87</v>
      </c>
      <c r="G8" s="4">
        <v>0.72</v>
      </c>
      <c r="H8" s="4">
        <v>0</v>
      </c>
      <c r="I8" s="22"/>
      <c r="J8" s="4">
        <v>1019.87</v>
      </c>
      <c r="K8" s="4">
        <v>1.19</v>
      </c>
      <c r="L8" s="4">
        <v>0</v>
      </c>
      <c r="M8" s="22"/>
      <c r="N8" s="4">
        <v>1019.87</v>
      </c>
      <c r="O8" s="4">
        <v>2.04</v>
      </c>
      <c r="P8" s="4">
        <v>0</v>
      </c>
      <c r="Q8" s="22"/>
      <c r="R8" s="4">
        <v>1019.87</v>
      </c>
      <c r="S8" s="4">
        <v>1.48</v>
      </c>
      <c r="T8" s="4">
        <v>0</v>
      </c>
      <c r="U8" s="22"/>
      <c r="V8" s="4">
        <f t="shared" si="3"/>
        <v>1019.87</v>
      </c>
      <c r="W8" s="4">
        <f t="shared" si="3"/>
        <v>0.72</v>
      </c>
      <c r="X8" s="22"/>
      <c r="Y8" s="4">
        <f>'R-GRASP comparison'!L8</f>
        <v>1019.87</v>
      </c>
      <c r="Z8" s="4">
        <f>'R-GRASP comparison'!M8</f>
        <v>0.16189999999999999</v>
      </c>
      <c r="AA8" s="22"/>
      <c r="AB8" s="5">
        <f t="shared" si="0"/>
        <v>1019.87</v>
      </c>
      <c r="AC8" s="5">
        <f t="shared" si="1"/>
        <v>0.16189999999999999</v>
      </c>
      <c r="AD8" s="5">
        <f t="shared" si="2"/>
        <v>0</v>
      </c>
      <c r="AE8" s="6"/>
    </row>
    <row r="9" spans="1:33" x14ac:dyDescent="0.2">
      <c r="A9" s="7" t="s">
        <v>4</v>
      </c>
      <c r="B9" s="11">
        <v>30</v>
      </c>
      <c r="C9" s="11">
        <v>4</v>
      </c>
      <c r="D9" s="21">
        <v>2</v>
      </c>
      <c r="E9" s="21"/>
      <c r="F9" s="5">
        <v>3324.67</v>
      </c>
      <c r="G9" s="5">
        <v>56.14</v>
      </c>
      <c r="H9" s="12">
        <v>0</v>
      </c>
      <c r="I9" s="22"/>
      <c r="J9" s="5">
        <v>3324.67</v>
      </c>
      <c r="K9" s="5">
        <v>86.72</v>
      </c>
      <c r="L9" s="12">
        <v>0</v>
      </c>
      <c r="M9" s="22"/>
      <c r="N9" s="5">
        <v>3324.67</v>
      </c>
      <c r="O9" s="5">
        <v>66.81</v>
      </c>
      <c r="P9" s="12">
        <v>0</v>
      </c>
      <c r="Q9" s="22"/>
      <c r="R9" s="5">
        <v>3324.67</v>
      </c>
      <c r="S9" s="5">
        <v>102.09</v>
      </c>
      <c r="T9" s="12">
        <v>0</v>
      </c>
      <c r="U9" s="22"/>
      <c r="V9" s="5">
        <f t="shared" si="3"/>
        <v>3324.67</v>
      </c>
      <c r="W9" s="5">
        <f t="shared" si="3"/>
        <v>56.14</v>
      </c>
      <c r="X9" s="22"/>
      <c r="Y9" s="5">
        <f>'R-GRASP comparison'!L9</f>
        <v>3324.67</v>
      </c>
      <c r="Z9" s="5">
        <f>'R-GRASP comparison'!M9</f>
        <v>0.5434699999999999</v>
      </c>
      <c r="AA9" s="5"/>
      <c r="AB9" s="5">
        <f t="shared" si="0"/>
        <v>3324.67</v>
      </c>
      <c r="AC9" s="5">
        <f t="shared" si="1"/>
        <v>0.5434699999999999</v>
      </c>
      <c r="AD9" s="5">
        <f t="shared" si="2"/>
        <v>0</v>
      </c>
      <c r="AE9" s="6"/>
    </row>
    <row r="10" spans="1:33" x14ac:dyDescent="0.2">
      <c r="A10" s="7" t="s">
        <v>12</v>
      </c>
      <c r="B10" s="11">
        <v>30</v>
      </c>
      <c r="C10" s="11">
        <v>4</v>
      </c>
      <c r="D10" s="21">
        <v>2</v>
      </c>
      <c r="E10" s="21"/>
      <c r="F10" s="5">
        <v>2242.02</v>
      </c>
      <c r="G10" s="5">
        <v>124.84</v>
      </c>
      <c r="H10" s="12">
        <v>0</v>
      </c>
      <c r="I10" s="22"/>
      <c r="J10" s="5">
        <v>2242.02</v>
      </c>
      <c r="K10" s="5">
        <v>306.23</v>
      </c>
      <c r="L10" s="12">
        <v>0</v>
      </c>
      <c r="M10" s="22"/>
      <c r="N10" s="5">
        <v>2242.02</v>
      </c>
      <c r="O10" s="5">
        <v>353.77</v>
      </c>
      <c r="P10" s="12">
        <v>0</v>
      </c>
      <c r="Q10" s="22"/>
      <c r="R10" s="5">
        <v>2242.02</v>
      </c>
      <c r="S10" s="5">
        <v>690.89</v>
      </c>
      <c r="T10" s="12">
        <v>0</v>
      </c>
      <c r="U10" s="22"/>
      <c r="V10" s="5">
        <f t="shared" si="3"/>
        <v>2242.02</v>
      </c>
      <c r="W10" s="5">
        <f t="shared" si="3"/>
        <v>124.84</v>
      </c>
      <c r="X10" s="22"/>
      <c r="Y10" s="5">
        <f>'R-GRASP comparison'!L10</f>
        <v>2242.02</v>
      </c>
      <c r="Z10" s="5">
        <f>'R-GRASP comparison'!M10</f>
        <v>0.50934000000000001</v>
      </c>
      <c r="AA10" s="5"/>
      <c r="AB10" s="5">
        <f t="shared" si="0"/>
        <v>2242.02</v>
      </c>
      <c r="AC10" s="5">
        <f t="shared" si="1"/>
        <v>0.50934000000000001</v>
      </c>
      <c r="AD10" s="5">
        <f t="shared" si="2"/>
        <v>0</v>
      </c>
      <c r="AE10" s="6"/>
    </row>
    <row r="11" spans="1:33" x14ac:dyDescent="0.2">
      <c r="A11" s="7" t="s">
        <v>13</v>
      </c>
      <c r="B11" s="11">
        <v>30</v>
      </c>
      <c r="C11" s="11">
        <v>4</v>
      </c>
      <c r="D11" s="21">
        <v>2</v>
      </c>
      <c r="E11" s="21"/>
      <c r="F11" s="5">
        <v>3081.71</v>
      </c>
      <c r="G11" s="5">
        <v>414.53</v>
      </c>
      <c r="H11" s="12">
        <v>0.3</v>
      </c>
      <c r="I11" s="22"/>
      <c r="J11" s="5">
        <v>3081.71</v>
      </c>
      <c r="K11" s="5">
        <v>519.78</v>
      </c>
      <c r="L11" s="12">
        <v>0</v>
      </c>
      <c r="M11" s="22"/>
      <c r="N11" s="5">
        <v>3081.71</v>
      </c>
      <c r="O11" s="5">
        <v>550.91</v>
      </c>
      <c r="P11" s="12">
        <v>0.76</v>
      </c>
      <c r="Q11" s="22"/>
      <c r="R11" s="5">
        <v>3081.71</v>
      </c>
      <c r="S11" s="5">
        <v>1101.5999999999999</v>
      </c>
      <c r="T11" s="12">
        <v>0</v>
      </c>
      <c r="U11" s="22"/>
      <c r="V11" s="5">
        <f t="shared" si="3"/>
        <v>3081.71</v>
      </c>
      <c r="W11" s="5">
        <f t="shared" si="3"/>
        <v>414.53</v>
      </c>
      <c r="X11" s="22"/>
      <c r="Y11" s="5">
        <f>'R-GRASP comparison'!L11</f>
        <v>3081.71</v>
      </c>
      <c r="Z11" s="5">
        <f>'R-GRASP comparison'!M11</f>
        <v>0.50075000000000003</v>
      </c>
      <c r="AA11" s="5"/>
      <c r="AB11" s="5">
        <f t="shared" si="0"/>
        <v>3081.71</v>
      </c>
      <c r="AC11" s="5">
        <f t="shared" si="1"/>
        <v>0.50075000000000003</v>
      </c>
      <c r="AD11" s="5">
        <f t="shared" si="2"/>
        <v>0</v>
      </c>
      <c r="AE11" s="6"/>
    </row>
    <row r="12" spans="1:33" x14ac:dyDescent="0.2">
      <c r="A12" s="7" t="s">
        <v>14</v>
      </c>
      <c r="B12" s="11">
        <v>30</v>
      </c>
      <c r="C12" s="11">
        <v>4</v>
      </c>
      <c r="D12" s="21">
        <v>2</v>
      </c>
      <c r="E12" s="21"/>
      <c r="F12" s="5">
        <v>2440.4899999999998</v>
      </c>
      <c r="G12" s="5">
        <v>72.5</v>
      </c>
      <c r="H12" s="12">
        <v>0.64</v>
      </c>
      <c r="I12" s="22"/>
      <c r="J12" s="5">
        <v>2440.4899999999998</v>
      </c>
      <c r="K12" s="5">
        <v>69.23</v>
      </c>
      <c r="L12" s="12">
        <v>0</v>
      </c>
      <c r="M12" s="22"/>
      <c r="N12" s="5">
        <v>2440.4899999999998</v>
      </c>
      <c r="O12" s="5">
        <v>137.72999999999999</v>
      </c>
      <c r="P12" s="12">
        <v>0</v>
      </c>
      <c r="Q12" s="22"/>
      <c r="R12" s="5">
        <v>2440.4899999999998</v>
      </c>
      <c r="S12" s="5">
        <v>89.07</v>
      </c>
      <c r="T12" s="12">
        <v>0</v>
      </c>
      <c r="U12" s="22"/>
      <c r="V12" s="5">
        <f t="shared" si="3"/>
        <v>2440.4899999999998</v>
      </c>
      <c r="W12" s="5">
        <f t="shared" si="3"/>
        <v>69.23</v>
      </c>
      <c r="X12" s="22"/>
      <c r="Y12" s="5">
        <f>'R-GRASP comparison'!L12</f>
        <v>2440.4899999999998</v>
      </c>
      <c r="Z12" s="5">
        <f>'R-GRASP comparison'!M12</f>
        <v>0.54387999999999992</v>
      </c>
      <c r="AA12" s="5"/>
      <c r="AB12" s="5">
        <f t="shared" si="0"/>
        <v>2440.4899999999998</v>
      </c>
      <c r="AC12" s="5">
        <f t="shared" si="1"/>
        <v>0.54387999999999992</v>
      </c>
      <c r="AD12" s="5">
        <f t="shared" si="2"/>
        <v>0</v>
      </c>
      <c r="AE12" s="6"/>
    </row>
    <row r="13" spans="1:33" x14ac:dyDescent="0.2">
      <c r="A13" s="13" t="s">
        <v>15</v>
      </c>
      <c r="B13" s="14">
        <v>30</v>
      </c>
      <c r="C13" s="14">
        <v>4</v>
      </c>
      <c r="D13" s="14">
        <v>2</v>
      </c>
      <c r="E13" s="21"/>
      <c r="F13" s="10">
        <v>1909.96</v>
      </c>
      <c r="G13" s="10">
        <v>196.61</v>
      </c>
      <c r="H13" s="4">
        <v>0</v>
      </c>
      <c r="I13" s="22"/>
      <c r="J13" s="10">
        <v>1909.96</v>
      </c>
      <c r="K13" s="10">
        <v>193.11</v>
      </c>
      <c r="L13" s="4">
        <v>0</v>
      </c>
      <c r="M13" s="22"/>
      <c r="N13" s="10">
        <v>1909.96</v>
      </c>
      <c r="O13" s="10">
        <v>446.21</v>
      </c>
      <c r="P13" s="4">
        <v>0</v>
      </c>
      <c r="Q13" s="22"/>
      <c r="R13" s="10">
        <v>1909.96</v>
      </c>
      <c r="S13" s="10">
        <v>424.85</v>
      </c>
      <c r="T13" s="4">
        <v>0</v>
      </c>
      <c r="U13" s="22"/>
      <c r="V13" s="10">
        <f t="shared" si="3"/>
        <v>1909.96</v>
      </c>
      <c r="W13" s="10">
        <f t="shared" si="3"/>
        <v>193.11</v>
      </c>
      <c r="X13" s="22"/>
      <c r="Y13" s="10">
        <f>'R-GRASP comparison'!L13</f>
        <v>1909.96</v>
      </c>
      <c r="Z13" s="10">
        <f>'R-GRASP comparison'!M13</f>
        <v>0.52732999999999985</v>
      </c>
      <c r="AA13" s="24"/>
      <c r="AB13" s="5">
        <f t="shared" si="0"/>
        <v>1909.96</v>
      </c>
      <c r="AC13" s="5">
        <f t="shared" si="1"/>
        <v>0.52732999999999985</v>
      </c>
      <c r="AD13" s="5">
        <f t="shared" si="2"/>
        <v>0</v>
      </c>
      <c r="AE13" s="6"/>
      <c r="AG13" s="5"/>
    </row>
    <row r="14" spans="1:33" x14ac:dyDescent="0.2">
      <c r="A14" s="7" t="s">
        <v>6</v>
      </c>
      <c r="B14" s="11">
        <v>40</v>
      </c>
      <c r="C14" s="11">
        <v>5</v>
      </c>
      <c r="D14" s="21">
        <v>2</v>
      </c>
      <c r="E14" s="21"/>
      <c r="F14" s="5">
        <v>3765.15</v>
      </c>
      <c r="G14" s="5">
        <v>2000</v>
      </c>
      <c r="H14" s="12">
        <v>21.98</v>
      </c>
      <c r="I14" s="22"/>
      <c r="J14" s="5">
        <v>3774.73</v>
      </c>
      <c r="K14" s="5">
        <v>2000.04</v>
      </c>
      <c r="L14" s="12">
        <v>38.909999999999997</v>
      </c>
      <c r="M14" s="22"/>
      <c r="N14" s="5">
        <v>3758.73</v>
      </c>
      <c r="O14" s="5">
        <v>2000.01</v>
      </c>
      <c r="P14" s="12">
        <v>31.36</v>
      </c>
      <c r="Q14" s="22"/>
      <c r="R14" s="5">
        <v>3752.9</v>
      </c>
      <c r="S14" s="5">
        <v>2000.24</v>
      </c>
      <c r="T14" s="12">
        <v>46.57</v>
      </c>
      <c r="U14" s="22"/>
      <c r="V14" s="5">
        <f t="shared" si="3"/>
        <v>3752.9</v>
      </c>
      <c r="W14" s="5">
        <f t="shared" si="3"/>
        <v>2000</v>
      </c>
      <c r="X14" s="22"/>
      <c r="Y14" s="5">
        <f>'R-GRASP comparison'!L14</f>
        <v>3752.9</v>
      </c>
      <c r="Z14" s="5">
        <f>'R-GRASP comparison'!M14</f>
        <v>1.1302300000000001</v>
      </c>
      <c r="AA14" s="5"/>
      <c r="AB14" s="5">
        <f t="shared" si="0"/>
        <v>3752.9</v>
      </c>
      <c r="AC14" s="5">
        <f t="shared" si="1"/>
        <v>1.1302300000000001</v>
      </c>
      <c r="AD14" s="5">
        <f t="shared" si="2"/>
        <v>21.98</v>
      </c>
      <c r="AE14" s="6"/>
      <c r="AG14" s="5"/>
    </row>
    <row r="15" spans="1:33" x14ac:dyDescent="0.2">
      <c r="A15" s="7" t="s">
        <v>16</v>
      </c>
      <c r="B15" s="11">
        <v>40</v>
      </c>
      <c r="C15" s="11">
        <v>5</v>
      </c>
      <c r="D15" s="21">
        <v>2</v>
      </c>
      <c r="E15" s="21"/>
      <c r="F15" s="5">
        <v>3017.6</v>
      </c>
      <c r="G15" s="5">
        <v>2000.01</v>
      </c>
      <c r="H15" s="12">
        <v>22.2</v>
      </c>
      <c r="I15" s="22"/>
      <c r="J15" s="5">
        <v>3017.6</v>
      </c>
      <c r="K15" s="5">
        <v>2000.01</v>
      </c>
      <c r="L15" s="12">
        <v>29.28</v>
      </c>
      <c r="M15" s="22"/>
      <c r="N15" s="5">
        <v>3017.6</v>
      </c>
      <c r="O15" s="5">
        <v>2000.01</v>
      </c>
      <c r="P15" s="12">
        <v>30.23</v>
      </c>
      <c r="Q15" s="22"/>
      <c r="R15" s="5">
        <v>3017.6</v>
      </c>
      <c r="S15" s="5">
        <v>2000.02</v>
      </c>
      <c r="T15" s="12">
        <v>31.72</v>
      </c>
      <c r="U15" s="22"/>
      <c r="V15" s="5">
        <f t="shared" si="3"/>
        <v>3017.6</v>
      </c>
      <c r="W15" s="5">
        <f t="shared" si="3"/>
        <v>2000.01</v>
      </c>
      <c r="X15" s="22"/>
      <c r="Y15" s="5">
        <f>'R-GRASP comparison'!L15</f>
        <v>3017.6</v>
      </c>
      <c r="Z15" s="5">
        <f>'R-GRASP comparison'!M15</f>
        <v>1.10642</v>
      </c>
      <c r="AA15" s="5"/>
      <c r="AB15" s="5">
        <f t="shared" si="0"/>
        <v>3017.6</v>
      </c>
      <c r="AC15" s="5">
        <f t="shared" si="1"/>
        <v>1.10642</v>
      </c>
      <c r="AD15" s="5">
        <f t="shared" si="2"/>
        <v>22.2</v>
      </c>
      <c r="AE15" s="6"/>
      <c r="AG15" s="5"/>
    </row>
    <row r="16" spans="1:33" x14ac:dyDescent="0.2">
      <c r="A16" s="7" t="s">
        <v>17</v>
      </c>
      <c r="B16" s="11">
        <v>40</v>
      </c>
      <c r="C16" s="11">
        <v>5</v>
      </c>
      <c r="D16" s="21">
        <v>2</v>
      </c>
      <c r="E16" s="21"/>
      <c r="F16" s="5">
        <v>3342.41</v>
      </c>
      <c r="G16" s="5">
        <v>2000</v>
      </c>
      <c r="H16" s="12">
        <v>34.75</v>
      </c>
      <c r="I16" s="22"/>
      <c r="J16" s="5">
        <v>3636.44</v>
      </c>
      <c r="K16" s="5">
        <v>2000.01</v>
      </c>
      <c r="L16" s="12">
        <v>32.090000000000003</v>
      </c>
      <c r="M16" s="22"/>
      <c r="N16" s="5">
        <v>3342.41</v>
      </c>
      <c r="O16" s="5">
        <v>2000.08</v>
      </c>
      <c r="P16" s="12">
        <v>33.659999999999997</v>
      </c>
      <c r="Q16" s="22"/>
      <c r="R16" s="5">
        <v>3342.41</v>
      </c>
      <c r="S16" s="5">
        <v>2000.28</v>
      </c>
      <c r="T16" s="12">
        <v>30.16</v>
      </c>
      <c r="U16" s="22"/>
      <c r="V16" s="5">
        <f t="shared" si="3"/>
        <v>3342.41</v>
      </c>
      <c r="W16" s="5">
        <f t="shared" si="3"/>
        <v>2000</v>
      </c>
      <c r="X16" s="22"/>
      <c r="Y16" s="5">
        <f>'R-GRASP comparison'!L16</f>
        <v>3342.41</v>
      </c>
      <c r="Z16" s="5">
        <f>'R-GRASP comparison'!M16</f>
        <v>1.1009</v>
      </c>
      <c r="AA16" s="5"/>
      <c r="AB16" s="5">
        <f t="shared" si="0"/>
        <v>3342.41</v>
      </c>
      <c r="AC16" s="5">
        <f t="shared" si="1"/>
        <v>1.1009</v>
      </c>
      <c r="AD16" s="5">
        <f t="shared" si="2"/>
        <v>30.16</v>
      </c>
      <c r="AE16" s="6"/>
      <c r="AG16" s="5"/>
    </row>
    <row r="17" spans="1:33" x14ac:dyDescent="0.2">
      <c r="A17" s="7" t="s">
        <v>18</v>
      </c>
      <c r="B17" s="11">
        <v>40</v>
      </c>
      <c r="C17" s="11">
        <v>5</v>
      </c>
      <c r="D17" s="21">
        <v>2</v>
      </c>
      <c r="E17" s="21"/>
      <c r="F17" s="5">
        <v>4374.8500000000004</v>
      </c>
      <c r="G17" s="5">
        <v>2000</v>
      </c>
      <c r="H17" s="12">
        <v>35.409999999999997</v>
      </c>
      <c r="I17" s="22"/>
      <c r="J17" s="5">
        <v>4311.32</v>
      </c>
      <c r="K17" s="5">
        <v>2000.03</v>
      </c>
      <c r="L17" s="12">
        <v>25.67</v>
      </c>
      <c r="M17" s="22"/>
      <c r="N17" s="5">
        <v>4374.8500000000004</v>
      </c>
      <c r="O17" s="5">
        <v>2000.06</v>
      </c>
      <c r="P17" s="12">
        <v>34.08</v>
      </c>
      <c r="Q17" s="22"/>
      <c r="R17" s="5">
        <v>4374.8500000000004</v>
      </c>
      <c r="S17" s="5">
        <v>2000.07</v>
      </c>
      <c r="T17" s="12">
        <v>28.39</v>
      </c>
      <c r="U17" s="22"/>
      <c r="V17" s="5">
        <f t="shared" si="3"/>
        <v>4311.32</v>
      </c>
      <c r="W17" s="5">
        <f t="shared" si="3"/>
        <v>2000</v>
      </c>
      <c r="X17" s="22"/>
      <c r="Y17" s="5">
        <f>'R-GRASP comparison'!L17</f>
        <v>4311.32</v>
      </c>
      <c r="Z17" s="5">
        <f>'R-GRASP comparison'!M17</f>
        <v>1.0209999999999999</v>
      </c>
      <c r="AA17" s="5"/>
      <c r="AB17" s="5">
        <f t="shared" si="0"/>
        <v>4311.32</v>
      </c>
      <c r="AC17" s="5">
        <f t="shared" si="1"/>
        <v>1.0209999999999999</v>
      </c>
      <c r="AD17" s="5">
        <f t="shared" si="2"/>
        <v>25.67</v>
      </c>
      <c r="AE17" s="6"/>
      <c r="AG17" s="5"/>
    </row>
    <row r="18" spans="1:33" x14ac:dyDescent="0.2">
      <c r="A18" s="13" t="s">
        <v>19</v>
      </c>
      <c r="B18" s="14">
        <v>40</v>
      </c>
      <c r="C18" s="14">
        <v>5</v>
      </c>
      <c r="D18" s="14">
        <v>2</v>
      </c>
      <c r="E18" s="21"/>
      <c r="F18" s="10">
        <v>2661.67</v>
      </c>
      <c r="G18" s="10">
        <v>2000</v>
      </c>
      <c r="H18" s="4">
        <v>23.87</v>
      </c>
      <c r="I18" s="22"/>
      <c r="J18" s="10">
        <v>2667.82</v>
      </c>
      <c r="K18" s="10">
        <v>2000.12</v>
      </c>
      <c r="L18" s="4">
        <v>19.96</v>
      </c>
      <c r="M18" s="22"/>
      <c r="N18" s="10">
        <v>2661.67</v>
      </c>
      <c r="O18" s="10">
        <v>2000</v>
      </c>
      <c r="P18" s="4">
        <v>26.32</v>
      </c>
      <c r="Q18" s="22"/>
      <c r="R18" s="10">
        <v>2669.41</v>
      </c>
      <c r="S18" s="10">
        <v>2000.37</v>
      </c>
      <c r="T18" s="4">
        <v>24.6</v>
      </c>
      <c r="U18" s="22"/>
      <c r="V18" s="10">
        <f t="shared" si="3"/>
        <v>2661.67</v>
      </c>
      <c r="W18" s="10">
        <f t="shared" si="3"/>
        <v>2000</v>
      </c>
      <c r="X18" s="22"/>
      <c r="Y18" s="10">
        <f>'R-GRASP comparison'!L18</f>
        <v>2661.67</v>
      </c>
      <c r="Z18" s="10">
        <f>'R-GRASP comparison'!M18</f>
        <v>1.1577600000000001</v>
      </c>
      <c r="AA18" s="24"/>
      <c r="AB18" s="5">
        <f t="shared" si="0"/>
        <v>2661.67</v>
      </c>
      <c r="AC18" s="5">
        <f t="shared" si="1"/>
        <v>1.1577600000000001</v>
      </c>
      <c r="AD18" s="5">
        <f t="shared" si="2"/>
        <v>19.96</v>
      </c>
      <c r="AE18" s="6"/>
      <c r="AG18" s="5"/>
    </row>
    <row r="19" spans="1:33" x14ac:dyDescent="0.2">
      <c r="A19" s="7" t="s">
        <v>7</v>
      </c>
      <c r="B19" s="11">
        <v>50</v>
      </c>
      <c r="C19" s="11">
        <v>6</v>
      </c>
      <c r="D19" s="21">
        <v>2</v>
      </c>
      <c r="E19" s="21"/>
      <c r="F19" s="5">
        <v>4000.54</v>
      </c>
      <c r="G19" s="5">
        <v>2000.07</v>
      </c>
      <c r="H19" s="12">
        <v>31.22</v>
      </c>
      <c r="I19" s="22"/>
      <c r="J19" s="5">
        <v>4000.54</v>
      </c>
      <c r="K19" s="5">
        <v>2000.22</v>
      </c>
      <c r="L19" s="12">
        <v>40.21</v>
      </c>
      <c r="M19" s="22"/>
      <c r="N19" s="5">
        <v>4139.79</v>
      </c>
      <c r="O19" s="5">
        <v>2000.02</v>
      </c>
      <c r="P19" s="12">
        <v>42.11</v>
      </c>
      <c r="Q19" s="22"/>
      <c r="R19" s="5">
        <v>4139.79</v>
      </c>
      <c r="S19" s="5">
        <v>2000.03</v>
      </c>
      <c r="T19" s="12">
        <v>55.23</v>
      </c>
      <c r="U19" s="22"/>
      <c r="V19" s="5">
        <f t="shared" si="3"/>
        <v>4000.54</v>
      </c>
      <c r="W19" s="5">
        <f t="shared" si="3"/>
        <v>2000.02</v>
      </c>
      <c r="X19" s="22"/>
      <c r="Y19" s="5">
        <f>'R-GRASP comparison'!L19</f>
        <v>4000.54</v>
      </c>
      <c r="Z19" s="5">
        <f>'R-GRASP comparison'!M19</f>
        <v>2.1385299999999998</v>
      </c>
      <c r="AA19" s="5"/>
      <c r="AB19" s="5">
        <f t="shared" si="0"/>
        <v>4000.54</v>
      </c>
      <c r="AC19" s="5">
        <f t="shared" si="1"/>
        <v>2.1385299999999998</v>
      </c>
      <c r="AD19" s="5">
        <f t="shared" si="2"/>
        <v>31.22</v>
      </c>
      <c r="AE19" s="6"/>
      <c r="AG19" s="5"/>
    </row>
    <row r="20" spans="1:33" x14ac:dyDescent="0.2">
      <c r="A20" s="7" t="s">
        <v>20</v>
      </c>
      <c r="B20" s="11">
        <v>50</v>
      </c>
      <c r="C20" s="11">
        <v>6</v>
      </c>
      <c r="D20" s="21">
        <v>2</v>
      </c>
      <c r="E20" s="21"/>
      <c r="F20" s="5">
        <v>4500.1099999999997</v>
      </c>
      <c r="G20" s="5">
        <v>2000</v>
      </c>
      <c r="H20" s="12">
        <v>42.34</v>
      </c>
      <c r="I20" s="22"/>
      <c r="J20" s="5">
        <v>4753.84</v>
      </c>
      <c r="K20" s="5">
        <v>2000.21</v>
      </c>
      <c r="L20" s="12">
        <v>56.68</v>
      </c>
      <c r="M20" s="22"/>
      <c r="N20" s="5">
        <v>4479.51</v>
      </c>
      <c r="O20" s="5">
        <v>2000</v>
      </c>
      <c r="P20" s="12">
        <v>49.69</v>
      </c>
      <c r="Q20" s="22"/>
      <c r="R20" s="5">
        <v>4551.24</v>
      </c>
      <c r="S20" s="5">
        <v>2000.28</v>
      </c>
      <c r="T20" s="12">
        <v>60.78</v>
      </c>
      <c r="U20" s="22"/>
      <c r="V20" s="5">
        <f t="shared" si="3"/>
        <v>4479.51</v>
      </c>
      <c r="W20" s="5">
        <f t="shared" si="3"/>
        <v>2000</v>
      </c>
      <c r="X20" s="22"/>
      <c r="Y20" s="5">
        <f>'R-GRASP comparison'!L20</f>
        <v>4446.16</v>
      </c>
      <c r="Z20" s="5">
        <f>'R-GRASP comparison'!M20</f>
        <v>2.1143800000000001</v>
      </c>
      <c r="AA20" s="5"/>
      <c r="AB20" s="5">
        <f t="shared" si="0"/>
        <v>4446.16</v>
      </c>
      <c r="AC20" s="5">
        <f t="shared" si="1"/>
        <v>2.1143800000000001</v>
      </c>
      <c r="AD20" s="5">
        <f t="shared" si="2"/>
        <v>42.34</v>
      </c>
      <c r="AE20" s="6"/>
      <c r="AG20" s="5"/>
    </row>
    <row r="21" spans="1:33" x14ac:dyDescent="0.2">
      <c r="A21" s="7" t="s">
        <v>21</v>
      </c>
      <c r="B21" s="11">
        <v>50</v>
      </c>
      <c r="C21" s="11">
        <v>6</v>
      </c>
      <c r="D21" s="21">
        <v>2</v>
      </c>
      <c r="E21" s="21"/>
      <c r="F21" s="5">
        <v>3761.86</v>
      </c>
      <c r="G21" s="5">
        <v>2000.05</v>
      </c>
      <c r="H21" s="12">
        <v>33.72</v>
      </c>
      <c r="I21" s="22"/>
      <c r="J21" s="5">
        <v>3742.15</v>
      </c>
      <c r="K21" s="5">
        <v>2000.31</v>
      </c>
      <c r="L21" s="12">
        <v>39.020000000000003</v>
      </c>
      <c r="M21" s="22"/>
      <c r="N21" s="5">
        <v>3730.5</v>
      </c>
      <c r="O21" s="5">
        <v>2000</v>
      </c>
      <c r="P21" s="12">
        <v>41.71</v>
      </c>
      <c r="Q21" s="22"/>
      <c r="R21" s="5">
        <v>3967.19</v>
      </c>
      <c r="S21" s="5">
        <v>2000</v>
      </c>
      <c r="T21" s="12">
        <v>44.95</v>
      </c>
      <c r="U21" s="22"/>
      <c r="V21" s="5">
        <f t="shared" si="3"/>
        <v>3730.5</v>
      </c>
      <c r="W21" s="5">
        <f t="shared" si="3"/>
        <v>2000</v>
      </c>
      <c r="X21" s="22"/>
      <c r="Y21" s="5">
        <f>'R-GRASP comparison'!L21</f>
        <v>3730.5</v>
      </c>
      <c r="Z21" s="5">
        <f>'R-GRASP comparison'!M21</f>
        <v>2.0809000000000002</v>
      </c>
      <c r="AA21" s="5"/>
      <c r="AB21" s="5">
        <f t="shared" si="0"/>
        <v>3730.5</v>
      </c>
      <c r="AC21" s="5">
        <f t="shared" si="1"/>
        <v>2.0809000000000002</v>
      </c>
      <c r="AD21" s="5">
        <f t="shared" si="2"/>
        <v>33.72</v>
      </c>
      <c r="AE21" s="6"/>
      <c r="AG21" s="5"/>
    </row>
    <row r="22" spans="1:33" x14ac:dyDescent="0.2">
      <c r="A22" s="7" t="s">
        <v>22</v>
      </c>
      <c r="B22" s="11">
        <v>50</v>
      </c>
      <c r="C22" s="11">
        <v>6</v>
      </c>
      <c r="D22" s="21">
        <v>2</v>
      </c>
      <c r="E22" s="21"/>
      <c r="F22" s="5">
        <v>5031.38</v>
      </c>
      <c r="G22" s="5">
        <v>2000.01</v>
      </c>
      <c r="H22" s="12">
        <v>52.9</v>
      </c>
      <c r="I22" s="22"/>
      <c r="J22" s="5">
        <v>5086.3900000000003</v>
      </c>
      <c r="K22" s="5">
        <v>2000.1</v>
      </c>
      <c r="L22" s="12">
        <v>46.08</v>
      </c>
      <c r="M22" s="22"/>
      <c r="N22" s="5">
        <v>5065.45</v>
      </c>
      <c r="O22" s="5">
        <v>2000</v>
      </c>
      <c r="P22" s="12">
        <v>64.78</v>
      </c>
      <c r="Q22" s="22"/>
      <c r="R22" s="5">
        <v>5449.32</v>
      </c>
      <c r="S22" s="5">
        <v>2000.19</v>
      </c>
      <c r="T22" s="12">
        <v>63.19</v>
      </c>
      <c r="U22" s="22"/>
      <c r="V22" s="5">
        <f t="shared" si="3"/>
        <v>5031.38</v>
      </c>
      <c r="W22" s="5">
        <f t="shared" si="3"/>
        <v>2000</v>
      </c>
      <c r="X22" s="22"/>
      <c r="Y22" s="5">
        <f>'R-GRASP comparison'!L22</f>
        <v>5021.54</v>
      </c>
      <c r="Z22" s="5">
        <f>'R-GRASP comparison'!M22</f>
        <v>1.9963299999999999</v>
      </c>
      <c r="AA22" s="5"/>
      <c r="AB22" s="5">
        <f t="shared" si="0"/>
        <v>5021.54</v>
      </c>
      <c r="AC22" s="5">
        <f t="shared" si="1"/>
        <v>1.9963299999999999</v>
      </c>
      <c r="AD22" s="5">
        <f t="shared" si="2"/>
        <v>46.08</v>
      </c>
      <c r="AE22" s="6"/>
      <c r="AG22" s="5"/>
    </row>
    <row r="23" spans="1:33" x14ac:dyDescent="0.2">
      <c r="A23" s="13" t="s">
        <v>23</v>
      </c>
      <c r="B23" s="14">
        <v>50</v>
      </c>
      <c r="C23" s="14">
        <v>6</v>
      </c>
      <c r="D23" s="14">
        <v>2</v>
      </c>
      <c r="E23" s="21"/>
      <c r="F23" s="10">
        <v>4046.14</v>
      </c>
      <c r="G23" s="10">
        <v>2000</v>
      </c>
      <c r="H23" s="4">
        <v>33.31</v>
      </c>
      <c r="I23" s="22"/>
      <c r="J23" s="10">
        <v>4120.96</v>
      </c>
      <c r="K23" s="10">
        <v>2000.11</v>
      </c>
      <c r="L23" s="4">
        <v>44.76</v>
      </c>
      <c r="M23" s="22"/>
      <c r="N23" s="10">
        <v>4046.14</v>
      </c>
      <c r="O23" s="10">
        <v>2000.01</v>
      </c>
      <c r="P23" s="4">
        <v>39.53</v>
      </c>
      <c r="Q23" s="22"/>
      <c r="R23" s="10">
        <v>4057.93</v>
      </c>
      <c r="S23" s="10">
        <v>2000.21</v>
      </c>
      <c r="T23" s="4">
        <v>50.19</v>
      </c>
      <c r="U23" s="22"/>
      <c r="V23" s="10">
        <f t="shared" si="3"/>
        <v>4046.14</v>
      </c>
      <c r="W23" s="10">
        <f t="shared" si="3"/>
        <v>2000</v>
      </c>
      <c r="X23" s="22"/>
      <c r="Y23" s="10">
        <f>'R-GRASP comparison'!L23</f>
        <v>4046.14</v>
      </c>
      <c r="Z23" s="10">
        <f>'R-GRASP comparison'!M23</f>
        <v>2.0399099999999999</v>
      </c>
      <c r="AA23" s="24"/>
      <c r="AB23" s="5">
        <f t="shared" si="0"/>
        <v>4046.14</v>
      </c>
      <c r="AC23" s="5">
        <f t="shared" si="1"/>
        <v>2.0399099999999999</v>
      </c>
      <c r="AD23" s="5">
        <f t="shared" si="2"/>
        <v>33.31</v>
      </c>
      <c r="AE23" s="6"/>
      <c r="AG23" s="5"/>
    </row>
    <row r="24" spans="1:33" x14ac:dyDescent="0.2">
      <c r="A24" s="7" t="s">
        <v>8</v>
      </c>
      <c r="B24" s="11">
        <v>55</v>
      </c>
      <c r="C24" s="11">
        <v>6</v>
      </c>
      <c r="D24" s="21">
        <v>2</v>
      </c>
      <c r="E24" s="21"/>
      <c r="F24" s="5">
        <v>4745.68</v>
      </c>
      <c r="G24" s="5">
        <v>2000</v>
      </c>
      <c r="H24" s="12">
        <v>39.08</v>
      </c>
      <c r="I24" s="22"/>
      <c r="J24" s="5">
        <v>4987.08</v>
      </c>
      <c r="K24" s="5">
        <v>2000.07</v>
      </c>
      <c r="L24" s="12">
        <v>59.62</v>
      </c>
      <c r="M24" s="22"/>
      <c r="N24" s="5">
        <v>4706.92</v>
      </c>
      <c r="O24" s="5">
        <v>2000.02</v>
      </c>
      <c r="P24" s="12">
        <v>54.36</v>
      </c>
      <c r="Q24" s="22"/>
      <c r="R24" s="5">
        <v>5657.66</v>
      </c>
      <c r="S24" s="5">
        <v>2000.01</v>
      </c>
      <c r="T24" s="12">
        <v>72.069999999999993</v>
      </c>
      <c r="U24" s="22"/>
      <c r="V24" s="5">
        <f t="shared" si="3"/>
        <v>4706.92</v>
      </c>
      <c r="W24" s="5">
        <f t="shared" si="3"/>
        <v>2000</v>
      </c>
      <c r="X24" s="22"/>
      <c r="Y24" s="5">
        <f>'R-GRASP comparison'!L24</f>
        <v>4693.6499999999996</v>
      </c>
      <c r="Z24" s="5">
        <f>'R-GRASP comparison'!M24</f>
        <v>2.3437400000000004</v>
      </c>
      <c r="AA24" s="5"/>
      <c r="AB24" s="5">
        <f t="shared" si="0"/>
        <v>4693.6499999999996</v>
      </c>
      <c r="AC24" s="5">
        <f t="shared" si="1"/>
        <v>2.3437400000000004</v>
      </c>
      <c r="AD24" s="5">
        <f t="shared" si="2"/>
        <v>39.08</v>
      </c>
      <c r="AE24" s="6"/>
      <c r="AG24" s="5"/>
    </row>
    <row r="25" spans="1:33" x14ac:dyDescent="0.2">
      <c r="A25" s="7" t="s">
        <v>24</v>
      </c>
      <c r="B25" s="11">
        <v>55</v>
      </c>
      <c r="C25" s="11">
        <v>6</v>
      </c>
      <c r="D25" s="21">
        <v>2</v>
      </c>
      <c r="E25" s="21"/>
      <c r="F25" s="5">
        <v>3689.44</v>
      </c>
      <c r="G25" s="5">
        <v>2000</v>
      </c>
      <c r="H25" s="12">
        <v>44.9</v>
      </c>
      <c r="I25" s="22"/>
      <c r="J25" s="5">
        <v>3858.29</v>
      </c>
      <c r="K25" s="5">
        <v>2000.02</v>
      </c>
      <c r="L25" s="12">
        <v>54.11</v>
      </c>
      <c r="M25" s="22"/>
      <c r="N25" s="5">
        <v>3963.8</v>
      </c>
      <c r="O25" s="5">
        <v>2000.02</v>
      </c>
      <c r="P25" s="12">
        <v>56.06</v>
      </c>
      <c r="Q25" s="22"/>
      <c r="R25" s="5">
        <v>3866.04</v>
      </c>
      <c r="S25" s="5">
        <v>2000.01</v>
      </c>
      <c r="T25" s="12">
        <v>59.31</v>
      </c>
      <c r="U25" s="22"/>
      <c r="V25" s="5">
        <f t="shared" si="3"/>
        <v>3689.44</v>
      </c>
      <c r="W25" s="5">
        <f t="shared" si="3"/>
        <v>2000</v>
      </c>
      <c r="X25" s="22"/>
      <c r="Y25" s="5">
        <f>'R-GRASP comparison'!L25</f>
        <v>3671.28</v>
      </c>
      <c r="Z25" s="5">
        <f>'R-GRASP comparison'!M25</f>
        <v>2.3535300000000001</v>
      </c>
      <c r="AA25" s="5"/>
      <c r="AB25" s="5">
        <f t="shared" si="0"/>
        <v>3671.28</v>
      </c>
      <c r="AC25" s="5">
        <f t="shared" si="1"/>
        <v>2.3535300000000001</v>
      </c>
      <c r="AD25" s="5">
        <f t="shared" si="2"/>
        <v>44.9</v>
      </c>
      <c r="AE25" s="6"/>
      <c r="AG25" s="5"/>
    </row>
    <row r="26" spans="1:33" x14ac:dyDescent="0.2">
      <c r="A26" s="7" t="s">
        <v>25</v>
      </c>
      <c r="B26" s="11">
        <v>55</v>
      </c>
      <c r="C26" s="11">
        <v>6</v>
      </c>
      <c r="D26" s="21">
        <v>2</v>
      </c>
      <c r="E26" s="21"/>
      <c r="F26" s="5">
        <v>4273.03</v>
      </c>
      <c r="G26" s="5">
        <v>2000</v>
      </c>
      <c r="H26" s="12">
        <v>36.07</v>
      </c>
      <c r="I26" s="22"/>
      <c r="J26" s="5">
        <v>4193.3999999999996</v>
      </c>
      <c r="K26" s="5">
        <v>2000.34</v>
      </c>
      <c r="L26" s="12">
        <v>54.75</v>
      </c>
      <c r="M26" s="22"/>
      <c r="N26" s="5">
        <v>4257.1400000000003</v>
      </c>
      <c r="O26" s="5">
        <v>2000</v>
      </c>
      <c r="P26" s="12">
        <v>56.31</v>
      </c>
      <c r="Q26" s="22"/>
      <c r="R26" s="5">
        <v>4785.24</v>
      </c>
      <c r="S26" s="5">
        <v>2000.03</v>
      </c>
      <c r="T26" s="12">
        <v>66.930000000000007</v>
      </c>
      <c r="U26" s="22"/>
      <c r="V26" s="5">
        <f t="shared" si="3"/>
        <v>4193.3999999999996</v>
      </c>
      <c r="W26" s="5">
        <f t="shared" si="3"/>
        <v>2000</v>
      </c>
      <c r="X26" s="22"/>
      <c r="Y26" s="5">
        <f>'R-GRASP comparison'!L26</f>
        <v>4167.54</v>
      </c>
      <c r="Z26" s="5">
        <f>'R-GRASP comparison'!M26</f>
        <v>2.33067</v>
      </c>
      <c r="AA26" s="24"/>
      <c r="AB26" s="5">
        <f t="shared" si="0"/>
        <v>4167.54</v>
      </c>
      <c r="AC26" s="5">
        <f t="shared" si="1"/>
        <v>2.33067</v>
      </c>
      <c r="AD26" s="5">
        <f t="shared" si="2"/>
        <v>36.07</v>
      </c>
      <c r="AE26" s="6"/>
      <c r="AG26" s="5"/>
    </row>
    <row r="27" spans="1:33" x14ac:dyDescent="0.2">
      <c r="A27" s="7" t="s">
        <v>26</v>
      </c>
      <c r="B27" s="11">
        <v>55</v>
      </c>
      <c r="C27" s="11">
        <v>6</v>
      </c>
      <c r="D27" s="21">
        <v>2</v>
      </c>
      <c r="E27" s="21"/>
      <c r="F27" s="5">
        <v>4660.95</v>
      </c>
      <c r="G27" s="5">
        <v>2000</v>
      </c>
      <c r="H27" s="12">
        <v>52.25</v>
      </c>
      <c r="I27" s="22"/>
      <c r="J27" s="5">
        <v>4622.87</v>
      </c>
      <c r="K27" s="5">
        <v>2000.21</v>
      </c>
      <c r="L27" s="12">
        <v>54.45</v>
      </c>
      <c r="M27" s="22"/>
      <c r="N27" s="5">
        <v>4649.34</v>
      </c>
      <c r="O27" s="5">
        <v>2000</v>
      </c>
      <c r="P27" s="12">
        <v>60.81</v>
      </c>
      <c r="Q27" s="22"/>
      <c r="R27" s="5">
        <v>5206.49</v>
      </c>
      <c r="S27" s="5">
        <v>2000.04</v>
      </c>
      <c r="T27" s="12">
        <v>68.739999999999995</v>
      </c>
      <c r="U27" s="22"/>
      <c r="V27" s="5">
        <f t="shared" si="3"/>
        <v>4622.87</v>
      </c>
      <c r="W27" s="5">
        <f t="shared" si="3"/>
        <v>2000</v>
      </c>
      <c r="X27" s="22"/>
      <c r="Y27" s="5">
        <f>'R-GRASP comparison'!L27</f>
        <v>4610.3100000000004</v>
      </c>
      <c r="Z27" s="5">
        <f>'R-GRASP comparison'!M27</f>
        <v>2.3049200000000001</v>
      </c>
      <c r="AA27" s="24"/>
      <c r="AB27" s="5">
        <f t="shared" si="0"/>
        <v>4610.3100000000004</v>
      </c>
      <c r="AC27" s="5">
        <f t="shared" si="1"/>
        <v>2.3049200000000001</v>
      </c>
      <c r="AD27" s="5">
        <f t="shared" si="2"/>
        <v>52.25</v>
      </c>
      <c r="AE27" s="6"/>
      <c r="AG27" s="5"/>
    </row>
    <row r="28" spans="1:33" x14ac:dyDescent="0.2">
      <c r="A28" s="13" t="s">
        <v>27</v>
      </c>
      <c r="B28" s="14">
        <v>55</v>
      </c>
      <c r="C28" s="14">
        <v>6</v>
      </c>
      <c r="D28" s="14">
        <v>2</v>
      </c>
      <c r="E28" s="14"/>
      <c r="F28" s="10">
        <v>4645.8900000000003</v>
      </c>
      <c r="G28" s="10">
        <v>2000</v>
      </c>
      <c r="H28" s="4">
        <v>40.159999999999997</v>
      </c>
      <c r="I28" s="4"/>
      <c r="J28" s="10">
        <v>4756.6400000000003</v>
      </c>
      <c r="K28" s="10">
        <v>2000.14</v>
      </c>
      <c r="L28" s="4">
        <v>56.29</v>
      </c>
      <c r="M28" s="4"/>
      <c r="N28" s="10">
        <v>4729.58</v>
      </c>
      <c r="O28" s="10">
        <v>2000.02</v>
      </c>
      <c r="P28" s="4">
        <v>47.8</v>
      </c>
      <c r="Q28" s="4"/>
      <c r="R28" s="10">
        <v>5422.44</v>
      </c>
      <c r="S28" s="10">
        <v>2000.05</v>
      </c>
      <c r="T28" s="4">
        <v>65.08</v>
      </c>
      <c r="U28" s="4"/>
      <c r="V28" s="10">
        <f t="shared" si="3"/>
        <v>4645.8900000000003</v>
      </c>
      <c r="W28" s="10">
        <f t="shared" si="3"/>
        <v>2000</v>
      </c>
      <c r="X28" s="4"/>
      <c r="Y28" s="10">
        <f>'R-GRASP comparison'!L28</f>
        <v>4645.8900000000003</v>
      </c>
      <c r="Z28" s="10">
        <f>'R-GRASP comparison'!M28</f>
        <v>2.60059</v>
      </c>
      <c r="AA28" s="24"/>
      <c r="AB28" s="5">
        <f t="shared" si="0"/>
        <v>4645.8900000000003</v>
      </c>
      <c r="AC28" s="5">
        <f t="shared" si="1"/>
        <v>2.60059</v>
      </c>
      <c r="AD28" s="5">
        <f t="shared" si="2"/>
        <v>40.159999999999997</v>
      </c>
      <c r="AE28" s="6"/>
      <c r="AG28" s="5"/>
    </row>
    <row r="29" spans="1:33" x14ac:dyDescent="0.2">
      <c r="A29" s="15" t="s">
        <v>29</v>
      </c>
      <c r="B29" s="16"/>
      <c r="C29" s="16"/>
      <c r="D29" s="16"/>
      <c r="E29" s="16"/>
      <c r="F29" s="17">
        <f>AVERAGE(F4:F28)</f>
        <v>3265.7091999999998</v>
      </c>
      <c r="G29" s="17">
        <f t="shared" ref="G29:Z29" si="4">AVERAGE(G4:G28)</f>
        <v>1234.9715999999999</v>
      </c>
      <c r="H29" s="17">
        <f t="shared" si="4"/>
        <v>21.803999999999995</v>
      </c>
      <c r="I29" s="17"/>
      <c r="J29" s="17">
        <f t="shared" si="4"/>
        <v>3306.2439999999992</v>
      </c>
      <c r="K29" s="17">
        <f t="shared" si="4"/>
        <v>1247.4352000000001</v>
      </c>
      <c r="L29" s="17">
        <f t="shared" si="4"/>
        <v>26.106400000000004</v>
      </c>
      <c r="M29" s="17"/>
      <c r="N29" s="17">
        <f t="shared" si="4"/>
        <v>3281.9783999999995</v>
      </c>
      <c r="O29" s="17">
        <f t="shared" si="4"/>
        <v>1262.9180000000001</v>
      </c>
      <c r="P29" s="17">
        <f t="shared" si="4"/>
        <v>26.782799999999998</v>
      </c>
      <c r="Q29" s="17"/>
      <c r="R29" s="17">
        <f t="shared" si="4"/>
        <v>3415.4616000000005</v>
      </c>
      <c r="S29" s="17">
        <f t="shared" si="4"/>
        <v>1296.9099999999999</v>
      </c>
      <c r="T29" s="17">
        <f t="shared" si="4"/>
        <v>30.7164</v>
      </c>
      <c r="U29" s="17"/>
      <c r="V29" s="17">
        <f>AVERAGE(V4:V28)</f>
        <v>3254.340799999999</v>
      </c>
      <c r="W29" s="17">
        <f t="shared" ref="W29" si="5">AVERAGE(W4:W28)</f>
        <v>1234.6496</v>
      </c>
      <c r="X29" s="17"/>
      <c r="Y29" s="17">
        <f t="shared" si="4"/>
        <v>3249.8191999999995</v>
      </c>
      <c r="Z29" s="17">
        <f t="shared" si="4"/>
        <v>1.24987</v>
      </c>
      <c r="AA29" s="22"/>
      <c r="AB29" s="17">
        <f>MIN(F29,Y29)</f>
        <v>3249.8191999999995</v>
      </c>
      <c r="AC29" s="17">
        <f>MIN(G29,Z29)</f>
        <v>1.24987</v>
      </c>
      <c r="AD29" s="17">
        <f>MIN(H29,AA29)</f>
        <v>21.803999999999995</v>
      </c>
      <c r="AG29" s="5"/>
    </row>
    <row r="30" spans="1:33" x14ac:dyDescent="0.2">
      <c r="AA30" s="22"/>
      <c r="AG30" s="5"/>
    </row>
    <row r="31" spans="1:33" x14ac:dyDescent="0.2">
      <c r="AA31" s="22"/>
      <c r="AG31" s="5"/>
    </row>
    <row r="32" spans="1:33" x14ac:dyDescent="0.2">
      <c r="AA32" s="22"/>
      <c r="AG32" s="5"/>
    </row>
    <row r="33" spans="33:33" x14ac:dyDescent="0.2">
      <c r="AG33" s="5"/>
    </row>
    <row r="34" spans="33:33" x14ac:dyDescent="0.2">
      <c r="AG34" s="5"/>
    </row>
    <row r="35" spans="33:33" x14ac:dyDescent="0.2">
      <c r="AG35" s="5"/>
    </row>
    <row r="36" spans="33:33" x14ac:dyDescent="0.2">
      <c r="AG36" s="5"/>
    </row>
    <row r="37" spans="33:33" x14ac:dyDescent="0.2">
      <c r="AG37" s="5"/>
    </row>
  </sheetData>
  <mergeCells count="7">
    <mergeCell ref="Y2:Z2"/>
    <mergeCell ref="A2:D2"/>
    <mergeCell ref="F2:H2"/>
    <mergeCell ref="J2:L2"/>
    <mergeCell ref="N2:P2"/>
    <mergeCell ref="R2:T2"/>
    <mergeCell ref="V2:W2"/>
  </mergeCells>
  <conditionalFormatting sqref="F4:F29 J4:J29 N4:N29 R4:R29 V4:V29 Y4:Y29">
    <cfRule type="cellIs" dxfId="16" priority="1" operator="equal">
      <formula>$AB4</formula>
    </cfRule>
  </conditionalFormatting>
  <conditionalFormatting sqref="G4:G29 K4:K29 O4:O29 S4:S29 W4:W29 Z4:Z29">
    <cfRule type="cellIs" dxfId="15" priority="2" operator="equal">
      <formula>$AC4</formula>
    </cfRule>
  </conditionalFormatting>
  <conditionalFormatting sqref="H4:H28 L4:L29 P4:P29 T4:T29">
    <cfRule type="cellIs" dxfId="14" priority="3" operator="equal">
      <formula>$AD4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85E7-8478-FE43-B074-379EE689162E}">
  <dimension ref="A1:AK37"/>
  <sheetViews>
    <sheetView zoomScaleNormal="100" workbookViewId="0">
      <selection activeCell="Z4" sqref="Z4:AA28"/>
    </sheetView>
  </sheetViews>
  <sheetFormatPr baseColWidth="10" defaultRowHeight="16" x14ac:dyDescent="0.2"/>
  <cols>
    <col min="1" max="1" width="16.5" style="18" customWidth="1"/>
    <col min="2" max="4" width="5.83203125" style="8" customWidth="1"/>
    <col min="5" max="5" width="1.83203125" style="8" customWidth="1"/>
    <col min="6" max="8" width="10.83203125" style="12" customWidth="1"/>
    <col min="9" max="9" width="1.83203125" style="12" customWidth="1"/>
    <col min="10" max="12" width="10.83203125" style="12" customWidth="1"/>
    <col min="13" max="13" width="1.83203125" style="12" customWidth="1"/>
    <col min="14" max="16" width="10.83203125" style="12" customWidth="1"/>
    <col min="17" max="17" width="1.83203125" style="12" customWidth="1"/>
    <col min="18" max="20" width="10.83203125" style="12" customWidth="1"/>
    <col min="21" max="21" width="1.83203125" style="12" customWidth="1"/>
    <col min="22" max="24" width="10.83203125" style="12" customWidth="1"/>
    <col min="25" max="25" width="1.83203125" style="12" customWidth="1"/>
    <col min="26" max="27" width="10.83203125" style="12" customWidth="1"/>
    <col min="28" max="28" width="10.83203125" style="12"/>
    <col min="29" max="31" width="10.83203125" style="5" customWidth="1"/>
    <col min="32" max="32" width="10.83203125" style="7"/>
    <col min="33" max="33" width="16.6640625" style="7" customWidth="1"/>
    <col min="34" max="16384" width="10.83203125" style="7"/>
  </cols>
  <sheetData>
    <row r="1" spans="1:37" x14ac:dyDescent="0.2">
      <c r="A1" s="1"/>
      <c r="B1" s="2"/>
      <c r="C1" s="2"/>
      <c r="D1" s="2"/>
      <c r="E1" s="2"/>
      <c r="F1" s="3"/>
      <c r="G1" s="3"/>
      <c r="H1" s="4"/>
      <c r="I1" s="4"/>
      <c r="J1" s="3"/>
      <c r="K1" s="3"/>
      <c r="L1" s="4"/>
      <c r="M1" s="4"/>
      <c r="N1" s="3"/>
      <c r="O1" s="3"/>
      <c r="P1" s="4"/>
      <c r="Q1" s="4"/>
      <c r="R1" s="3"/>
      <c r="S1" s="3"/>
      <c r="T1" s="4"/>
      <c r="U1" s="4"/>
      <c r="V1" s="3"/>
      <c r="W1" s="3"/>
      <c r="X1" s="4"/>
      <c r="Y1" s="4"/>
      <c r="Z1" s="4"/>
      <c r="AA1" s="3"/>
      <c r="AB1" s="19"/>
    </row>
    <row r="2" spans="1:37" x14ac:dyDescent="0.2">
      <c r="A2" s="29" t="s">
        <v>0</v>
      </c>
      <c r="B2" s="29"/>
      <c r="C2" s="29"/>
      <c r="D2" s="29"/>
      <c r="F2" s="28" t="s">
        <v>37</v>
      </c>
      <c r="G2" s="28"/>
      <c r="H2" s="28"/>
      <c r="I2" s="9"/>
      <c r="J2" s="28" t="s">
        <v>38</v>
      </c>
      <c r="K2" s="28"/>
      <c r="L2" s="28"/>
      <c r="M2" s="9"/>
      <c r="N2" s="28" t="s">
        <v>39</v>
      </c>
      <c r="O2" s="28"/>
      <c r="P2" s="28"/>
      <c r="Q2" s="9"/>
      <c r="R2" s="28" t="s">
        <v>41</v>
      </c>
      <c r="S2" s="28"/>
      <c r="T2" s="28"/>
      <c r="U2" s="9"/>
      <c r="V2" s="28" t="s">
        <v>40</v>
      </c>
      <c r="W2" s="28"/>
      <c r="X2" s="28"/>
      <c r="Y2" s="9"/>
      <c r="Z2" s="28" t="s">
        <v>1</v>
      </c>
      <c r="AA2" s="28"/>
      <c r="AB2" s="19"/>
      <c r="AC2" s="10"/>
      <c r="AD2" s="10"/>
      <c r="AE2" s="10"/>
    </row>
    <row r="3" spans="1:37" x14ac:dyDescent="0.2">
      <c r="A3" s="1" t="s">
        <v>30</v>
      </c>
      <c r="B3" s="27" t="s">
        <v>42</v>
      </c>
      <c r="C3" s="27" t="s">
        <v>44</v>
      </c>
      <c r="D3" s="27" t="s">
        <v>45</v>
      </c>
      <c r="E3" s="20"/>
      <c r="F3" s="3" t="s">
        <v>5</v>
      </c>
      <c r="G3" s="3" t="s">
        <v>2</v>
      </c>
      <c r="H3" s="3" t="s">
        <v>31</v>
      </c>
      <c r="I3" s="19"/>
      <c r="J3" s="3" t="s">
        <v>5</v>
      </c>
      <c r="K3" s="3" t="s">
        <v>2</v>
      </c>
      <c r="L3" s="3" t="s">
        <v>31</v>
      </c>
      <c r="M3" s="19"/>
      <c r="N3" s="3" t="s">
        <v>5</v>
      </c>
      <c r="O3" s="3" t="s">
        <v>2</v>
      </c>
      <c r="P3" s="3" t="s">
        <v>31</v>
      </c>
      <c r="Q3" s="19"/>
      <c r="R3" s="3" t="s">
        <v>5</v>
      </c>
      <c r="S3" s="3" t="s">
        <v>2</v>
      </c>
      <c r="T3" s="3" t="s">
        <v>31</v>
      </c>
      <c r="U3" s="19"/>
      <c r="V3" s="3" t="s">
        <v>5</v>
      </c>
      <c r="W3" s="3" t="s">
        <v>2</v>
      </c>
      <c r="X3" s="3" t="s">
        <v>31</v>
      </c>
      <c r="Y3" s="19"/>
      <c r="Z3" s="3" t="s">
        <v>5</v>
      </c>
      <c r="AA3" s="3" t="s">
        <v>2</v>
      </c>
      <c r="AB3" s="19"/>
      <c r="AC3" s="3" t="s">
        <v>5</v>
      </c>
      <c r="AD3" s="3" t="s">
        <v>2</v>
      </c>
      <c r="AE3" s="3" t="s">
        <v>31</v>
      </c>
    </row>
    <row r="4" spans="1:37" x14ac:dyDescent="0.2">
      <c r="A4" s="7" t="s">
        <v>3</v>
      </c>
      <c r="B4" s="11">
        <v>20</v>
      </c>
      <c r="C4" s="11">
        <v>3</v>
      </c>
      <c r="D4" s="11">
        <v>2</v>
      </c>
      <c r="E4" s="21"/>
      <c r="F4" s="12">
        <f>gurobi_100!V4</f>
        <v>1934.69</v>
      </c>
      <c r="G4" s="12">
        <f>gurobi_100!W4</f>
        <v>1.66</v>
      </c>
      <c r="H4" s="12">
        <f>(F4-Z4)/Z4*100</f>
        <v>0</v>
      </c>
      <c r="I4" s="22"/>
      <c r="J4" s="12">
        <f>gurobi_500!V4</f>
        <v>1934.69</v>
      </c>
      <c r="K4" s="12">
        <f>gurobi_500!W4</f>
        <v>1.66</v>
      </c>
      <c r="L4" s="12">
        <f>(J4-Z4)/Z4*100</f>
        <v>0</v>
      </c>
      <c r="M4" s="22"/>
      <c r="N4" s="12">
        <f>gurobi_1000!V4</f>
        <v>1934.69</v>
      </c>
      <c r="O4" s="12">
        <f>gurobi_1000!W4</f>
        <v>1.66</v>
      </c>
      <c r="P4" s="12">
        <f>(N4-Z4)/Z4*100</f>
        <v>0</v>
      </c>
      <c r="Q4" s="22"/>
      <c r="R4" s="12">
        <f>gurobi_1500!V4</f>
        <v>1934.69</v>
      </c>
      <c r="S4" s="12">
        <f>gurobi_1500!W4</f>
        <v>1.67</v>
      </c>
      <c r="T4" s="12">
        <f>(R4-Z4)/Z4*100</f>
        <v>0</v>
      </c>
      <c r="U4" s="22"/>
      <c r="V4" s="12">
        <f>gurobi_2000!V4</f>
        <v>1934.69</v>
      </c>
      <c r="W4" s="12">
        <f>gurobi_2000!W4</f>
        <v>1.68</v>
      </c>
      <c r="X4" s="12">
        <f>(V4-Z4)/Z4*100</f>
        <v>0</v>
      </c>
      <c r="Y4" s="22"/>
      <c r="Z4" s="12">
        <f>'R-GRASP comparison'!L4</f>
        <v>1934.69</v>
      </c>
      <c r="AA4" s="12">
        <f>'R-GRASP comparison'!M4</f>
        <v>0.15898000000000001</v>
      </c>
      <c r="AC4" s="5">
        <f t="shared" ref="AC4:AC28" si="0">MIN(F4,J4,N4,V4,Z4)</f>
        <v>1934.69</v>
      </c>
      <c r="AD4" s="5">
        <f t="shared" ref="AD4:AD28" si="1">MIN(G4,K4,O4,W4,AA4)</f>
        <v>0.15898000000000001</v>
      </c>
      <c r="AE4" s="5">
        <f t="shared" ref="AE4:AE28" si="2">MIN(H4,L4,P4,X4)</f>
        <v>0</v>
      </c>
      <c r="AF4" s="6"/>
      <c r="AG4" s="6" t="s">
        <v>37</v>
      </c>
      <c r="AH4" s="5">
        <f>F29</f>
        <v>3533.6796000000008</v>
      </c>
      <c r="AI4" s="6" t="s">
        <v>37</v>
      </c>
      <c r="AJ4" s="5">
        <f>H29</f>
        <v>6.8602860002319721</v>
      </c>
      <c r="AK4" s="5"/>
    </row>
    <row r="5" spans="1:37" x14ac:dyDescent="0.2">
      <c r="A5" s="7" t="s">
        <v>9</v>
      </c>
      <c r="B5" s="11">
        <v>20</v>
      </c>
      <c r="C5" s="11">
        <v>3</v>
      </c>
      <c r="D5" s="11">
        <v>2</v>
      </c>
      <c r="E5" s="21"/>
      <c r="F5" s="12">
        <f>gurobi_100!V5</f>
        <v>1756.26</v>
      </c>
      <c r="G5" s="12">
        <f>gurobi_100!W5</f>
        <v>2.92</v>
      </c>
      <c r="H5" s="12">
        <f t="shared" ref="H5:H28" si="3">(F5-Z5)/Z5*100</f>
        <v>0</v>
      </c>
      <c r="I5" s="22"/>
      <c r="J5" s="12">
        <f>gurobi_500!V5</f>
        <v>1756.26</v>
      </c>
      <c r="K5" s="12">
        <f>gurobi_500!W5</f>
        <v>2.91</v>
      </c>
      <c r="L5" s="12">
        <f t="shared" ref="L5:L28" si="4">(J5-Z5)/Z5*100</f>
        <v>0</v>
      </c>
      <c r="M5" s="22"/>
      <c r="N5" s="12">
        <f>gurobi_1000!V5</f>
        <v>1756.26</v>
      </c>
      <c r="O5" s="12">
        <f>gurobi_1000!W5</f>
        <v>2.92</v>
      </c>
      <c r="P5" s="12">
        <f t="shared" ref="P5:P28" si="5">(N5-Z5)/Z5*100</f>
        <v>0</v>
      </c>
      <c r="Q5" s="22"/>
      <c r="R5" s="12">
        <f>gurobi_1500!V5</f>
        <v>1756.26</v>
      </c>
      <c r="S5" s="12">
        <f>gurobi_1500!W5</f>
        <v>2.91</v>
      </c>
      <c r="T5" s="12">
        <f t="shared" ref="T5:T28" si="6">(R5-Z5)/Z5*100</f>
        <v>0</v>
      </c>
      <c r="U5" s="22"/>
      <c r="V5" s="12">
        <f>gurobi_2000!V5</f>
        <v>1756.26</v>
      </c>
      <c r="W5" s="12">
        <f>gurobi_2000!W5</f>
        <v>2.99</v>
      </c>
      <c r="X5" s="12">
        <f t="shared" ref="X5:X28" si="7">(V5-Z5)/Z5*100</f>
        <v>0</v>
      </c>
      <c r="Y5" s="22"/>
      <c r="Z5" s="12">
        <f>'R-GRASP comparison'!L5</f>
        <v>1756.26</v>
      </c>
      <c r="AA5" s="12">
        <f>'R-GRASP comparison'!M5</f>
        <v>0.16067999999999999</v>
      </c>
      <c r="AC5" s="5">
        <f t="shared" si="0"/>
        <v>1756.26</v>
      </c>
      <c r="AD5" s="5">
        <f t="shared" si="1"/>
        <v>0.16067999999999999</v>
      </c>
      <c r="AE5" s="5">
        <f t="shared" si="2"/>
        <v>0</v>
      </c>
      <c r="AF5" s="6"/>
      <c r="AG5" s="6" t="s">
        <v>38</v>
      </c>
      <c r="AH5" s="5">
        <f>J29</f>
        <v>3321.4652000000001</v>
      </c>
      <c r="AI5" s="6" t="s">
        <v>38</v>
      </c>
      <c r="AJ5" s="5">
        <f>L29</f>
        <v>1.6691503187512473</v>
      </c>
      <c r="AK5" s="5"/>
    </row>
    <row r="6" spans="1:37" x14ac:dyDescent="0.2">
      <c r="A6" s="23" t="s">
        <v>10</v>
      </c>
      <c r="B6" s="11">
        <v>20</v>
      </c>
      <c r="C6" s="11">
        <v>3</v>
      </c>
      <c r="D6" s="11">
        <v>2</v>
      </c>
      <c r="E6" s="21"/>
      <c r="F6" s="12">
        <f>gurobi_100!V6</f>
        <v>1364.55</v>
      </c>
      <c r="G6" s="12">
        <f>gurobi_100!W6</f>
        <v>1.37</v>
      </c>
      <c r="H6" s="12">
        <f t="shared" si="3"/>
        <v>0</v>
      </c>
      <c r="I6" s="22"/>
      <c r="J6" s="12">
        <f>gurobi_500!V6</f>
        <v>1364.55</v>
      </c>
      <c r="K6" s="12">
        <f>gurobi_500!W6</f>
        <v>1.37</v>
      </c>
      <c r="L6" s="12">
        <f t="shared" si="4"/>
        <v>0</v>
      </c>
      <c r="M6" s="22"/>
      <c r="N6" s="12">
        <f>gurobi_1000!V6</f>
        <v>1364.55</v>
      </c>
      <c r="O6" s="12">
        <f>gurobi_1000!W6</f>
        <v>1.37</v>
      </c>
      <c r="P6" s="12">
        <f t="shared" si="5"/>
        <v>0</v>
      </c>
      <c r="Q6" s="22"/>
      <c r="R6" s="12">
        <f>gurobi_1500!V6</f>
        <v>1364.55</v>
      </c>
      <c r="S6" s="12">
        <f>gurobi_1500!W6</f>
        <v>1.37</v>
      </c>
      <c r="T6" s="12">
        <f t="shared" si="6"/>
        <v>0</v>
      </c>
      <c r="U6" s="22"/>
      <c r="V6" s="12">
        <f>gurobi_2000!V6</f>
        <v>1364.55</v>
      </c>
      <c r="W6" s="12">
        <f>gurobi_2000!W6</f>
        <v>1.38</v>
      </c>
      <c r="X6" s="12">
        <f t="shared" si="7"/>
        <v>0</v>
      </c>
      <c r="Y6" s="22"/>
      <c r="Z6" s="12">
        <f>'R-GRASP comparison'!L6</f>
        <v>1364.55</v>
      </c>
      <c r="AA6" s="12">
        <f>'R-GRASP comparison'!M6</f>
        <v>0.16611000000000004</v>
      </c>
      <c r="AC6" s="5">
        <f t="shared" si="0"/>
        <v>1364.55</v>
      </c>
      <c r="AD6" s="5">
        <f t="shared" si="1"/>
        <v>0.16611000000000004</v>
      </c>
      <c r="AE6" s="5">
        <f t="shared" si="2"/>
        <v>0</v>
      </c>
      <c r="AF6" s="6"/>
      <c r="AG6" s="6" t="s">
        <v>39</v>
      </c>
      <c r="AH6" s="5">
        <f>N29</f>
        <v>3271.0395999999996</v>
      </c>
      <c r="AI6" s="6" t="s">
        <v>39</v>
      </c>
      <c r="AJ6" s="5">
        <f>P29</f>
        <v>0.46793574840123642</v>
      </c>
      <c r="AK6" s="5"/>
    </row>
    <row r="7" spans="1:37" x14ac:dyDescent="0.2">
      <c r="A7" s="23" t="s">
        <v>28</v>
      </c>
      <c r="B7" s="11">
        <v>20</v>
      </c>
      <c r="C7" s="11">
        <v>3</v>
      </c>
      <c r="D7" s="11">
        <v>2</v>
      </c>
      <c r="E7" s="21"/>
      <c r="F7" s="12">
        <f>gurobi_100!V7</f>
        <v>2051.81</v>
      </c>
      <c r="G7" s="12">
        <f>gurobi_100!W7</f>
        <v>1.58</v>
      </c>
      <c r="H7" s="12">
        <f t="shared" si="3"/>
        <v>0</v>
      </c>
      <c r="I7" s="22"/>
      <c r="J7" s="12">
        <f>gurobi_500!V7</f>
        <v>2051.81</v>
      </c>
      <c r="K7" s="12">
        <f>gurobi_500!W7</f>
        <v>1.58</v>
      </c>
      <c r="L7" s="12">
        <f t="shared" si="4"/>
        <v>0</v>
      </c>
      <c r="M7" s="22"/>
      <c r="N7" s="12">
        <f>gurobi_1000!V7</f>
        <v>2051.81</v>
      </c>
      <c r="O7" s="12">
        <f>gurobi_1000!W7</f>
        <v>1.58</v>
      </c>
      <c r="P7" s="12">
        <f t="shared" si="5"/>
        <v>0</v>
      </c>
      <c r="Q7" s="22"/>
      <c r="R7" s="12">
        <f>gurobi_1500!V7</f>
        <v>2051.81</v>
      </c>
      <c r="S7" s="12">
        <f>gurobi_1500!W7</f>
        <v>1.58</v>
      </c>
      <c r="T7" s="12">
        <f t="shared" si="6"/>
        <v>0</v>
      </c>
      <c r="U7" s="22"/>
      <c r="V7" s="12">
        <f>gurobi_2000!V7</f>
        <v>2051.81</v>
      </c>
      <c r="W7" s="12">
        <f>gurobi_2000!W7</f>
        <v>1.59</v>
      </c>
      <c r="X7" s="12">
        <f t="shared" si="7"/>
        <v>0</v>
      </c>
      <c r="Y7" s="22"/>
      <c r="Z7" s="12">
        <f>'R-GRASP comparison'!L7</f>
        <v>2051.81</v>
      </c>
      <c r="AA7" s="12">
        <f>'R-GRASP comparison'!M7</f>
        <v>0.1545</v>
      </c>
      <c r="AC7" s="5">
        <f t="shared" si="0"/>
        <v>2051.81</v>
      </c>
      <c r="AD7" s="5">
        <f t="shared" si="1"/>
        <v>0.1545</v>
      </c>
      <c r="AE7" s="5">
        <f t="shared" si="2"/>
        <v>0</v>
      </c>
      <c r="AF7" s="6"/>
      <c r="AG7" s="6" t="s">
        <v>41</v>
      </c>
      <c r="AH7" s="5">
        <f>R29</f>
        <v>3257.4555999999993</v>
      </c>
      <c r="AI7" s="6" t="s">
        <v>41</v>
      </c>
      <c r="AJ7" s="5">
        <f>T29</f>
        <v>0.17939119151676583</v>
      </c>
      <c r="AK7" s="5"/>
    </row>
    <row r="8" spans="1:37" x14ac:dyDescent="0.2">
      <c r="A8" s="13" t="s">
        <v>11</v>
      </c>
      <c r="B8" s="14">
        <v>20</v>
      </c>
      <c r="C8" s="14">
        <v>3</v>
      </c>
      <c r="D8" s="14">
        <v>2</v>
      </c>
      <c r="E8" s="21"/>
      <c r="F8" s="4">
        <f>gurobi_100!V8</f>
        <v>1019.87</v>
      </c>
      <c r="G8" s="4">
        <f>gurobi_100!W8</f>
        <v>0.71</v>
      </c>
      <c r="H8" s="4">
        <f t="shared" si="3"/>
        <v>0</v>
      </c>
      <c r="I8" s="22"/>
      <c r="J8" s="4">
        <f>gurobi_500!V8</f>
        <v>1019.87</v>
      </c>
      <c r="K8" s="4">
        <f>gurobi_500!W8</f>
        <v>0.71</v>
      </c>
      <c r="L8" s="4">
        <f t="shared" si="4"/>
        <v>0</v>
      </c>
      <c r="M8" s="22"/>
      <c r="N8" s="4">
        <f>gurobi_1000!V8</f>
        <v>1019.87</v>
      </c>
      <c r="O8" s="4">
        <f>gurobi_1000!W8</f>
        <v>0.71</v>
      </c>
      <c r="P8" s="4">
        <f t="shared" si="5"/>
        <v>0</v>
      </c>
      <c r="Q8" s="22"/>
      <c r="R8" s="4">
        <f>gurobi_1500!V8</f>
        <v>1019.87</v>
      </c>
      <c r="S8" s="4">
        <f>gurobi_1500!W8</f>
        <v>0.72</v>
      </c>
      <c r="T8" s="4">
        <f t="shared" si="6"/>
        <v>0</v>
      </c>
      <c r="U8" s="22"/>
      <c r="V8" s="4">
        <f>gurobi_2000!V8</f>
        <v>1019.87</v>
      </c>
      <c r="W8" s="4">
        <f>gurobi_2000!W8</f>
        <v>0.72</v>
      </c>
      <c r="X8" s="4">
        <f t="shared" si="7"/>
        <v>0</v>
      </c>
      <c r="Y8" s="22"/>
      <c r="Z8" s="4">
        <f>'R-GRASP comparison'!L8</f>
        <v>1019.87</v>
      </c>
      <c r="AA8" s="4">
        <f>'R-GRASP comparison'!M8</f>
        <v>0.16189999999999999</v>
      </c>
      <c r="AB8" s="22"/>
      <c r="AC8" s="5">
        <f t="shared" si="0"/>
        <v>1019.87</v>
      </c>
      <c r="AD8" s="5">
        <f t="shared" si="1"/>
        <v>0.16189999999999999</v>
      </c>
      <c r="AE8" s="5">
        <f t="shared" si="2"/>
        <v>0</v>
      </c>
      <c r="AF8" s="6"/>
      <c r="AG8" s="6" t="s">
        <v>40</v>
      </c>
      <c r="AH8" s="5">
        <f>V29</f>
        <v>3254.340799999999</v>
      </c>
      <c r="AI8" s="6" t="s">
        <v>40</v>
      </c>
      <c r="AJ8" s="5">
        <f>X29</f>
        <v>0.10465427489751734</v>
      </c>
      <c r="AK8" s="5"/>
    </row>
    <row r="9" spans="1:37" x14ac:dyDescent="0.2">
      <c r="A9" s="7" t="s">
        <v>4</v>
      </c>
      <c r="B9" s="11">
        <v>30</v>
      </c>
      <c r="C9" s="11">
        <v>4</v>
      </c>
      <c r="D9" s="21">
        <v>2</v>
      </c>
      <c r="E9" s="21"/>
      <c r="F9" s="5">
        <f>gurobi_100!V9</f>
        <v>3324.67</v>
      </c>
      <c r="G9" s="5">
        <f>gurobi_100!W9</f>
        <v>53.89</v>
      </c>
      <c r="H9" s="12">
        <f t="shared" si="3"/>
        <v>0</v>
      </c>
      <c r="I9" s="22"/>
      <c r="J9" s="5">
        <f>gurobi_500!V9</f>
        <v>3324.67</v>
      </c>
      <c r="K9" s="5">
        <f>gurobi_500!W9</f>
        <v>53.81</v>
      </c>
      <c r="L9" s="12">
        <f t="shared" si="4"/>
        <v>0</v>
      </c>
      <c r="M9" s="22"/>
      <c r="N9" s="5">
        <f>gurobi_1000!V9</f>
        <v>3324.67</v>
      </c>
      <c r="O9" s="5">
        <f>gurobi_1000!W9</f>
        <v>53.92</v>
      </c>
      <c r="P9" s="12">
        <f t="shared" si="5"/>
        <v>0</v>
      </c>
      <c r="Q9" s="22"/>
      <c r="R9" s="5">
        <f>gurobi_1500!V9</f>
        <v>3324.67</v>
      </c>
      <c r="S9" s="5">
        <f>gurobi_1500!W9</f>
        <v>53.83</v>
      </c>
      <c r="T9" s="12">
        <f t="shared" si="6"/>
        <v>0</v>
      </c>
      <c r="U9" s="22"/>
      <c r="V9" s="5">
        <f>gurobi_2000!V9</f>
        <v>3324.67</v>
      </c>
      <c r="W9" s="5">
        <f>gurobi_2000!W9</f>
        <v>56.14</v>
      </c>
      <c r="X9" s="12">
        <f t="shared" si="7"/>
        <v>0</v>
      </c>
      <c r="Y9" s="22"/>
      <c r="Z9" s="5">
        <f>'R-GRASP comparison'!L9</f>
        <v>3324.67</v>
      </c>
      <c r="AA9" s="5">
        <f>'R-GRASP comparison'!M9</f>
        <v>0.5434699999999999</v>
      </c>
      <c r="AB9" s="5"/>
      <c r="AC9" s="5">
        <f t="shared" si="0"/>
        <v>3324.67</v>
      </c>
      <c r="AD9" s="5">
        <f t="shared" si="1"/>
        <v>0.5434699999999999</v>
      </c>
      <c r="AE9" s="5">
        <f t="shared" si="2"/>
        <v>0</v>
      </c>
      <c r="AF9" s="6"/>
      <c r="AG9" s="6" t="s">
        <v>1</v>
      </c>
      <c r="AH9" s="5">
        <f>Z29</f>
        <v>3249.8191999999995</v>
      </c>
      <c r="AI9" s="6" t="s">
        <v>1</v>
      </c>
      <c r="AJ9" s="5">
        <f>AB29</f>
        <v>0</v>
      </c>
      <c r="AK9" s="5"/>
    </row>
    <row r="10" spans="1:37" x14ac:dyDescent="0.2">
      <c r="A10" s="7" t="s">
        <v>12</v>
      </c>
      <c r="B10" s="11">
        <v>30</v>
      </c>
      <c r="C10" s="11">
        <v>4</v>
      </c>
      <c r="D10" s="21">
        <v>2</v>
      </c>
      <c r="E10" s="21"/>
      <c r="F10" s="5">
        <f>gurobi_100!V10</f>
        <v>2242.02</v>
      </c>
      <c r="G10" s="5">
        <f>gurobi_100!W10</f>
        <v>100</v>
      </c>
      <c r="H10" s="12">
        <f t="shared" si="3"/>
        <v>0</v>
      </c>
      <c r="I10" s="22"/>
      <c r="J10" s="5">
        <f>gurobi_500!V10</f>
        <v>2242.02</v>
      </c>
      <c r="K10" s="5">
        <f>gurobi_500!W10</f>
        <v>124.19</v>
      </c>
      <c r="L10" s="12">
        <f t="shared" si="4"/>
        <v>0</v>
      </c>
      <c r="M10" s="22"/>
      <c r="N10" s="5">
        <f>gurobi_1000!V10</f>
        <v>2242.02</v>
      </c>
      <c r="O10" s="5">
        <f>gurobi_1000!W10</f>
        <v>124.39</v>
      </c>
      <c r="P10" s="12">
        <f t="shared" si="5"/>
        <v>0</v>
      </c>
      <c r="Q10" s="22"/>
      <c r="R10" s="5">
        <f>gurobi_1500!V10</f>
        <v>2242.02</v>
      </c>
      <c r="S10" s="5">
        <f>gurobi_1500!W10</f>
        <v>124.78</v>
      </c>
      <c r="T10" s="12">
        <f t="shared" si="6"/>
        <v>0</v>
      </c>
      <c r="U10" s="22"/>
      <c r="V10" s="5">
        <f>gurobi_2000!V10</f>
        <v>2242.02</v>
      </c>
      <c r="W10" s="5">
        <f>gurobi_2000!W10</f>
        <v>124.84</v>
      </c>
      <c r="X10" s="12">
        <f t="shared" si="7"/>
        <v>0</v>
      </c>
      <c r="Y10" s="22"/>
      <c r="Z10" s="5">
        <f>'R-GRASP comparison'!L10</f>
        <v>2242.02</v>
      </c>
      <c r="AA10" s="5">
        <f>'R-GRASP comparison'!M10</f>
        <v>0.50934000000000001</v>
      </c>
      <c r="AB10" s="5"/>
      <c r="AC10" s="5">
        <f t="shared" si="0"/>
        <v>2242.02</v>
      </c>
      <c r="AD10" s="5">
        <f t="shared" si="1"/>
        <v>0.50934000000000001</v>
      </c>
      <c r="AE10" s="5">
        <f t="shared" si="2"/>
        <v>0</v>
      </c>
      <c r="AF10" s="6"/>
      <c r="AG10" s="6"/>
    </row>
    <row r="11" spans="1:37" x14ac:dyDescent="0.2">
      <c r="A11" s="7" t="s">
        <v>13</v>
      </c>
      <c r="B11" s="11">
        <v>30</v>
      </c>
      <c r="C11" s="11">
        <v>4</v>
      </c>
      <c r="D11" s="21">
        <v>2</v>
      </c>
      <c r="E11" s="21"/>
      <c r="F11" s="5">
        <f>gurobi_100!V11</f>
        <v>3081.71</v>
      </c>
      <c r="G11" s="5">
        <f>gurobi_100!W11</f>
        <v>100</v>
      </c>
      <c r="H11" s="12">
        <f t="shared" si="3"/>
        <v>0</v>
      </c>
      <c r="I11" s="22"/>
      <c r="J11" s="5">
        <f>gurobi_500!V11</f>
        <v>3081.71</v>
      </c>
      <c r="K11" s="5">
        <f>gurobi_500!W11</f>
        <v>411.77</v>
      </c>
      <c r="L11" s="12">
        <f t="shared" si="4"/>
        <v>0</v>
      </c>
      <c r="M11" s="22"/>
      <c r="N11" s="5">
        <f>gurobi_1000!V11</f>
        <v>3081.71</v>
      </c>
      <c r="O11" s="5">
        <f>gurobi_1000!W11</f>
        <v>411.6</v>
      </c>
      <c r="P11" s="12">
        <f t="shared" si="5"/>
        <v>0</v>
      </c>
      <c r="Q11" s="22"/>
      <c r="R11" s="5">
        <f>gurobi_1500!V11</f>
        <v>3081.71</v>
      </c>
      <c r="S11" s="5">
        <f>gurobi_1500!W11</f>
        <v>412.09</v>
      </c>
      <c r="T11" s="12">
        <f t="shared" si="6"/>
        <v>0</v>
      </c>
      <c r="U11" s="22"/>
      <c r="V11" s="5">
        <f>gurobi_2000!V11</f>
        <v>3081.71</v>
      </c>
      <c r="W11" s="5">
        <f>gurobi_2000!W11</f>
        <v>414.53</v>
      </c>
      <c r="X11" s="12">
        <f t="shared" si="7"/>
        <v>0</v>
      </c>
      <c r="Y11" s="22"/>
      <c r="Z11" s="5">
        <f>'R-GRASP comparison'!L11</f>
        <v>3081.71</v>
      </c>
      <c r="AA11" s="5">
        <f>'R-GRASP comparison'!M11</f>
        <v>0.50075000000000003</v>
      </c>
      <c r="AB11" s="5"/>
      <c r="AC11" s="5">
        <f t="shared" si="0"/>
        <v>3081.71</v>
      </c>
      <c r="AD11" s="5">
        <f t="shared" si="1"/>
        <v>0.50075000000000003</v>
      </c>
      <c r="AE11" s="5">
        <f t="shared" si="2"/>
        <v>0</v>
      </c>
      <c r="AF11" s="6"/>
      <c r="AG11" s="6"/>
    </row>
    <row r="12" spans="1:37" x14ac:dyDescent="0.2">
      <c r="A12" s="7" t="s">
        <v>14</v>
      </c>
      <c r="B12" s="11">
        <v>30</v>
      </c>
      <c r="C12" s="11">
        <v>4</v>
      </c>
      <c r="D12" s="21">
        <v>2</v>
      </c>
      <c r="E12" s="21"/>
      <c r="F12" s="5">
        <f>gurobi_100!V12</f>
        <v>2440.4899999999998</v>
      </c>
      <c r="G12" s="5">
        <f>gurobi_100!W12</f>
        <v>69.239999999999995</v>
      </c>
      <c r="H12" s="12">
        <f t="shared" si="3"/>
        <v>0</v>
      </c>
      <c r="I12" s="22"/>
      <c r="J12" s="5">
        <f>gurobi_500!V12</f>
        <v>2440.4899999999998</v>
      </c>
      <c r="K12" s="5">
        <f>gurobi_500!W12</f>
        <v>69.260000000000005</v>
      </c>
      <c r="L12" s="12">
        <f t="shared" si="4"/>
        <v>0</v>
      </c>
      <c r="M12" s="22"/>
      <c r="N12" s="5">
        <f>gurobi_1000!V12</f>
        <v>2440.4899999999998</v>
      </c>
      <c r="O12" s="5">
        <f>gurobi_1000!W12</f>
        <v>69.23</v>
      </c>
      <c r="P12" s="12">
        <f t="shared" si="5"/>
        <v>0</v>
      </c>
      <c r="Q12" s="22"/>
      <c r="R12" s="5">
        <f>gurobi_1500!V12</f>
        <v>2440.4899999999998</v>
      </c>
      <c r="S12" s="5">
        <f>gurobi_1500!W12</f>
        <v>69.319999999999993</v>
      </c>
      <c r="T12" s="12">
        <f t="shared" si="6"/>
        <v>0</v>
      </c>
      <c r="U12" s="22"/>
      <c r="V12" s="5">
        <f>gurobi_2000!V12</f>
        <v>2440.4899999999998</v>
      </c>
      <c r="W12" s="5">
        <f>gurobi_2000!W12</f>
        <v>69.23</v>
      </c>
      <c r="X12" s="12">
        <f t="shared" si="7"/>
        <v>0</v>
      </c>
      <c r="Y12" s="22"/>
      <c r="Z12" s="5">
        <f>'R-GRASP comparison'!L12</f>
        <v>2440.4899999999998</v>
      </c>
      <c r="AA12" s="5">
        <f>'R-GRASP comparison'!M12</f>
        <v>0.54387999999999992</v>
      </c>
      <c r="AB12" s="5"/>
      <c r="AC12" s="5">
        <f t="shared" si="0"/>
        <v>2440.4899999999998</v>
      </c>
      <c r="AD12" s="5">
        <f t="shared" si="1"/>
        <v>0.54387999999999992</v>
      </c>
      <c r="AE12" s="5">
        <f t="shared" si="2"/>
        <v>0</v>
      </c>
      <c r="AF12" s="6"/>
      <c r="AG12" s="6"/>
    </row>
    <row r="13" spans="1:37" x14ac:dyDescent="0.2">
      <c r="A13" s="13" t="s">
        <v>15</v>
      </c>
      <c r="B13" s="14">
        <v>30</v>
      </c>
      <c r="C13" s="14">
        <v>4</v>
      </c>
      <c r="D13" s="14">
        <v>2</v>
      </c>
      <c r="E13" s="21"/>
      <c r="F13" s="10">
        <f>gurobi_100!V13</f>
        <v>1909.96</v>
      </c>
      <c r="G13" s="10">
        <f>gurobi_100!W13</f>
        <v>100</v>
      </c>
      <c r="H13" s="4">
        <f t="shared" si="3"/>
        <v>0</v>
      </c>
      <c r="I13" s="22"/>
      <c r="J13" s="10">
        <f>gurobi_500!V13</f>
        <v>1909.96</v>
      </c>
      <c r="K13" s="10">
        <f>gurobi_500!W13</f>
        <v>192.86</v>
      </c>
      <c r="L13" s="4">
        <f t="shared" si="4"/>
        <v>0</v>
      </c>
      <c r="M13" s="22"/>
      <c r="N13" s="10">
        <f>gurobi_1000!V13</f>
        <v>1909.96</v>
      </c>
      <c r="O13" s="10">
        <f>gurobi_1000!W13</f>
        <v>192.97</v>
      </c>
      <c r="P13" s="4">
        <f t="shared" si="5"/>
        <v>0</v>
      </c>
      <c r="Q13" s="22"/>
      <c r="R13" s="10">
        <f>gurobi_1500!V13</f>
        <v>1909.96</v>
      </c>
      <c r="S13" s="10">
        <f>gurobi_1500!W13</f>
        <v>193.1</v>
      </c>
      <c r="T13" s="4">
        <f t="shared" si="6"/>
        <v>0</v>
      </c>
      <c r="U13" s="22"/>
      <c r="V13" s="10">
        <f>gurobi_2000!V13</f>
        <v>1909.96</v>
      </c>
      <c r="W13" s="10">
        <f>gurobi_2000!W13</f>
        <v>193.11</v>
      </c>
      <c r="X13" s="4">
        <f t="shared" si="7"/>
        <v>0</v>
      </c>
      <c r="Y13" s="22"/>
      <c r="Z13" s="10">
        <f>'R-GRASP comparison'!L13</f>
        <v>1909.96</v>
      </c>
      <c r="AA13" s="10">
        <f>'R-GRASP comparison'!M13</f>
        <v>0.52732999999999985</v>
      </c>
      <c r="AB13" s="24"/>
      <c r="AC13" s="5">
        <f t="shared" si="0"/>
        <v>1909.96</v>
      </c>
      <c r="AD13" s="5">
        <f t="shared" si="1"/>
        <v>0.52732999999999985</v>
      </c>
      <c r="AE13" s="5">
        <f t="shared" si="2"/>
        <v>0</v>
      </c>
      <c r="AF13" s="6"/>
      <c r="AG13" s="6"/>
      <c r="AI13" s="5"/>
    </row>
    <row r="14" spans="1:37" x14ac:dyDescent="0.2">
      <c r="A14" s="7" t="s">
        <v>6</v>
      </c>
      <c r="B14" s="11">
        <v>40</v>
      </c>
      <c r="C14" s="11">
        <v>5</v>
      </c>
      <c r="D14" s="21">
        <v>2</v>
      </c>
      <c r="E14" s="21"/>
      <c r="F14" s="5">
        <f>gurobi_100!V14</f>
        <v>3916.15</v>
      </c>
      <c r="G14" s="5">
        <f>gurobi_100!W14</f>
        <v>100</v>
      </c>
      <c r="H14" s="12">
        <f t="shared" si="3"/>
        <v>4.3499693570305631</v>
      </c>
      <c r="I14" s="22"/>
      <c r="J14" s="5">
        <f>gurobi_500!V14</f>
        <v>3765.15</v>
      </c>
      <c r="K14" s="5">
        <f>gurobi_500!W14</f>
        <v>500</v>
      </c>
      <c r="L14" s="12">
        <f t="shared" si="4"/>
        <v>0.32641423965466704</v>
      </c>
      <c r="M14" s="22"/>
      <c r="N14" s="5">
        <f>gurobi_1000!V14</f>
        <v>3758.73</v>
      </c>
      <c r="O14" s="5">
        <f>gurobi_1000!W14</f>
        <v>1000</v>
      </c>
      <c r="P14" s="12">
        <f t="shared" si="5"/>
        <v>0.1553465320152396</v>
      </c>
      <c r="Q14" s="22"/>
      <c r="R14" s="5">
        <f>gurobi_1500!V14</f>
        <v>3758.73</v>
      </c>
      <c r="S14" s="5">
        <f>gurobi_1500!W14</f>
        <v>1500</v>
      </c>
      <c r="T14" s="12">
        <f t="shared" si="6"/>
        <v>0.1553465320152396</v>
      </c>
      <c r="U14" s="22"/>
      <c r="V14" s="5">
        <f>gurobi_2000!V14</f>
        <v>3752.9</v>
      </c>
      <c r="W14" s="5">
        <f>gurobi_2000!W14</f>
        <v>2000</v>
      </c>
      <c r="X14" s="12">
        <f t="shared" si="7"/>
        <v>0</v>
      </c>
      <c r="Y14" s="22"/>
      <c r="Z14" s="5">
        <f>'R-GRASP comparison'!L14</f>
        <v>3752.9</v>
      </c>
      <c r="AA14" s="5">
        <f>'R-GRASP comparison'!M14</f>
        <v>1.1302300000000001</v>
      </c>
      <c r="AB14" s="5"/>
      <c r="AC14" s="5">
        <f t="shared" si="0"/>
        <v>3752.9</v>
      </c>
      <c r="AD14" s="5">
        <f t="shared" si="1"/>
        <v>1.1302300000000001</v>
      </c>
      <c r="AE14" s="5">
        <f t="shared" si="2"/>
        <v>0</v>
      </c>
      <c r="AF14" s="6"/>
      <c r="AG14" s="6"/>
      <c r="AI14" s="5"/>
    </row>
    <row r="15" spans="1:37" x14ac:dyDescent="0.2">
      <c r="A15" s="7" t="s">
        <v>16</v>
      </c>
      <c r="B15" s="11">
        <v>40</v>
      </c>
      <c r="C15" s="11">
        <v>5</v>
      </c>
      <c r="D15" s="21">
        <v>2</v>
      </c>
      <c r="E15" s="21"/>
      <c r="F15" s="5">
        <f>gurobi_100!V15</f>
        <v>3020.84</v>
      </c>
      <c r="G15" s="5">
        <f>gurobi_100!W15</f>
        <v>100</v>
      </c>
      <c r="H15" s="12">
        <f t="shared" si="3"/>
        <v>0.10737009544009267</v>
      </c>
      <c r="I15" s="22"/>
      <c r="J15" s="5">
        <f>gurobi_500!V15</f>
        <v>3017.6</v>
      </c>
      <c r="K15" s="5">
        <f>gurobi_500!W15</f>
        <v>500</v>
      </c>
      <c r="L15" s="12">
        <f t="shared" si="4"/>
        <v>0</v>
      </c>
      <c r="M15" s="22"/>
      <c r="N15" s="5">
        <f>gurobi_1000!V15</f>
        <v>3017.6</v>
      </c>
      <c r="O15" s="5">
        <f>gurobi_1000!W15</f>
        <v>1000</v>
      </c>
      <c r="P15" s="12">
        <f t="shared" si="5"/>
        <v>0</v>
      </c>
      <c r="Q15" s="22"/>
      <c r="R15" s="5">
        <f>gurobi_1500!V15</f>
        <v>3017.6</v>
      </c>
      <c r="S15" s="5">
        <f>gurobi_1500!W15</f>
        <v>1500</v>
      </c>
      <c r="T15" s="12">
        <f t="shared" si="6"/>
        <v>0</v>
      </c>
      <c r="U15" s="22"/>
      <c r="V15" s="5">
        <f>gurobi_2000!V15</f>
        <v>3017.6</v>
      </c>
      <c r="W15" s="5">
        <f>gurobi_2000!W15</f>
        <v>2000.01</v>
      </c>
      <c r="X15" s="12">
        <f t="shared" si="7"/>
        <v>0</v>
      </c>
      <c r="Y15" s="22"/>
      <c r="Z15" s="5">
        <f>'R-GRASP comparison'!L15</f>
        <v>3017.6</v>
      </c>
      <c r="AA15" s="5">
        <f>'R-GRASP comparison'!M15</f>
        <v>1.10642</v>
      </c>
      <c r="AB15" s="5"/>
      <c r="AC15" s="5">
        <f t="shared" si="0"/>
        <v>3017.6</v>
      </c>
      <c r="AD15" s="5">
        <f t="shared" si="1"/>
        <v>1.10642</v>
      </c>
      <c r="AE15" s="5">
        <f t="shared" si="2"/>
        <v>0</v>
      </c>
      <c r="AF15" s="6"/>
      <c r="AG15" s="6"/>
      <c r="AI15" s="5"/>
    </row>
    <row r="16" spans="1:37" x14ac:dyDescent="0.2">
      <c r="A16" s="7" t="s">
        <v>17</v>
      </c>
      <c r="B16" s="11">
        <v>40</v>
      </c>
      <c r="C16" s="11">
        <v>5</v>
      </c>
      <c r="D16" s="21">
        <v>2</v>
      </c>
      <c r="E16" s="21"/>
      <c r="F16" s="5">
        <f>gurobi_100!V16</f>
        <v>3547.43</v>
      </c>
      <c r="G16" s="5">
        <f>gurobi_100!W16</f>
        <v>100</v>
      </c>
      <c r="H16" s="12">
        <f t="shared" si="3"/>
        <v>6.1338973973869146</v>
      </c>
      <c r="I16" s="22"/>
      <c r="J16" s="5">
        <f>gurobi_500!V16</f>
        <v>3342.41</v>
      </c>
      <c r="K16" s="5">
        <f>gurobi_500!W16</f>
        <v>500</v>
      </c>
      <c r="L16" s="12">
        <f t="shared" si="4"/>
        <v>0</v>
      </c>
      <c r="M16" s="22"/>
      <c r="N16" s="5">
        <f>gurobi_1000!V16</f>
        <v>3342.41</v>
      </c>
      <c r="O16" s="5">
        <f>gurobi_1000!W16</f>
        <v>1000</v>
      </c>
      <c r="P16" s="12">
        <f t="shared" si="5"/>
        <v>0</v>
      </c>
      <c r="Q16" s="22"/>
      <c r="R16" s="5">
        <f>gurobi_1500!V16</f>
        <v>3342.41</v>
      </c>
      <c r="S16" s="5">
        <f>gurobi_1500!W16</f>
        <v>1500.01</v>
      </c>
      <c r="T16" s="12">
        <f t="shared" si="6"/>
        <v>0</v>
      </c>
      <c r="U16" s="22"/>
      <c r="V16" s="5">
        <f>gurobi_2000!V16</f>
        <v>3342.41</v>
      </c>
      <c r="W16" s="5">
        <f>gurobi_2000!W16</f>
        <v>2000</v>
      </c>
      <c r="X16" s="12">
        <f t="shared" si="7"/>
        <v>0</v>
      </c>
      <c r="Y16" s="22"/>
      <c r="Z16" s="5">
        <f>'R-GRASP comparison'!L16</f>
        <v>3342.41</v>
      </c>
      <c r="AA16" s="5">
        <f>'R-GRASP comparison'!M16</f>
        <v>1.1009</v>
      </c>
      <c r="AB16" s="5"/>
      <c r="AC16" s="5">
        <f t="shared" si="0"/>
        <v>3342.41</v>
      </c>
      <c r="AD16" s="5">
        <f t="shared" si="1"/>
        <v>1.1009</v>
      </c>
      <c r="AE16" s="5">
        <f t="shared" si="2"/>
        <v>0</v>
      </c>
      <c r="AF16" s="6"/>
      <c r="AG16" s="6"/>
      <c r="AI16" s="5"/>
    </row>
    <row r="17" spans="1:35" x14ac:dyDescent="0.2">
      <c r="A17" s="7" t="s">
        <v>18</v>
      </c>
      <c r="B17" s="11">
        <v>40</v>
      </c>
      <c r="C17" s="11">
        <v>5</v>
      </c>
      <c r="D17" s="21">
        <v>2</v>
      </c>
      <c r="E17" s="21"/>
      <c r="F17" s="5">
        <f>gurobi_100!V17</f>
        <v>5067.6899999999996</v>
      </c>
      <c r="G17" s="5">
        <f>gurobi_100!W17</f>
        <v>100</v>
      </c>
      <c r="H17" s="12">
        <f t="shared" si="3"/>
        <v>17.543814887319893</v>
      </c>
      <c r="I17" s="22"/>
      <c r="J17" s="5">
        <f>gurobi_500!V17</f>
        <v>4311.32</v>
      </c>
      <c r="K17" s="5">
        <f>gurobi_500!W17</f>
        <v>500.01</v>
      </c>
      <c r="L17" s="12">
        <f t="shared" si="4"/>
        <v>0</v>
      </c>
      <c r="M17" s="22"/>
      <c r="N17" s="5">
        <f>gurobi_1000!V17</f>
        <v>4311.32</v>
      </c>
      <c r="O17" s="5">
        <f>gurobi_1000!W17</f>
        <v>1000</v>
      </c>
      <c r="P17" s="12">
        <f t="shared" si="5"/>
        <v>0</v>
      </c>
      <c r="Q17" s="22"/>
      <c r="R17" s="5">
        <f>gurobi_1500!V17</f>
        <v>4311.32</v>
      </c>
      <c r="S17" s="5">
        <f>gurobi_1500!W17</f>
        <v>1500.01</v>
      </c>
      <c r="T17" s="12">
        <f t="shared" si="6"/>
        <v>0</v>
      </c>
      <c r="U17" s="22"/>
      <c r="V17" s="5">
        <f>gurobi_2000!V17</f>
        <v>4311.32</v>
      </c>
      <c r="W17" s="5">
        <f>gurobi_2000!W17</f>
        <v>2000</v>
      </c>
      <c r="X17" s="12">
        <f t="shared" si="7"/>
        <v>0</v>
      </c>
      <c r="Y17" s="22"/>
      <c r="Z17" s="5">
        <f>'R-GRASP comparison'!L17</f>
        <v>4311.32</v>
      </c>
      <c r="AA17" s="5">
        <f>'R-GRASP comparison'!M17</f>
        <v>1.0209999999999999</v>
      </c>
      <c r="AB17" s="5"/>
      <c r="AC17" s="5">
        <f t="shared" si="0"/>
        <v>4311.32</v>
      </c>
      <c r="AD17" s="5">
        <f t="shared" si="1"/>
        <v>1.0209999999999999</v>
      </c>
      <c r="AE17" s="5">
        <f t="shared" si="2"/>
        <v>0</v>
      </c>
      <c r="AF17" s="6"/>
      <c r="AG17" s="6"/>
      <c r="AI17" s="5"/>
    </row>
    <row r="18" spans="1:35" x14ac:dyDescent="0.2">
      <c r="A18" s="13" t="s">
        <v>19</v>
      </c>
      <c r="B18" s="14">
        <v>40</v>
      </c>
      <c r="C18" s="14">
        <v>5</v>
      </c>
      <c r="D18" s="14">
        <v>2</v>
      </c>
      <c r="E18" s="21"/>
      <c r="F18" s="10">
        <f>gurobi_100!V18</f>
        <v>2666.49</v>
      </c>
      <c r="G18" s="10">
        <f>gurobi_100!W18</f>
        <v>100</v>
      </c>
      <c r="H18" s="4">
        <f t="shared" si="3"/>
        <v>0.18108931610604279</v>
      </c>
      <c r="I18" s="22"/>
      <c r="J18" s="10">
        <f>gurobi_500!V18</f>
        <v>2666.49</v>
      </c>
      <c r="K18" s="10">
        <f>gurobi_500!W18</f>
        <v>500</v>
      </c>
      <c r="L18" s="4">
        <f t="shared" si="4"/>
        <v>0.18108931610604279</v>
      </c>
      <c r="M18" s="22"/>
      <c r="N18" s="10">
        <f>gurobi_1000!V18</f>
        <v>2661.67</v>
      </c>
      <c r="O18" s="10">
        <f>gurobi_1000!W18</f>
        <v>1000</v>
      </c>
      <c r="P18" s="4">
        <f t="shared" si="5"/>
        <v>0</v>
      </c>
      <c r="Q18" s="22"/>
      <c r="R18" s="10">
        <f>gurobi_1500!V18</f>
        <v>2661.67</v>
      </c>
      <c r="S18" s="10">
        <f>gurobi_1500!W18</f>
        <v>1500.01</v>
      </c>
      <c r="T18" s="4">
        <f t="shared" si="6"/>
        <v>0</v>
      </c>
      <c r="U18" s="22"/>
      <c r="V18" s="10">
        <f>gurobi_2000!V18</f>
        <v>2661.67</v>
      </c>
      <c r="W18" s="10">
        <f>gurobi_2000!W18</f>
        <v>2000</v>
      </c>
      <c r="X18" s="4">
        <f t="shared" si="7"/>
        <v>0</v>
      </c>
      <c r="Y18" s="22"/>
      <c r="Z18" s="10">
        <f>'R-GRASP comparison'!L18</f>
        <v>2661.67</v>
      </c>
      <c r="AA18" s="10">
        <f>'R-GRASP comparison'!M18</f>
        <v>1.1577600000000001</v>
      </c>
      <c r="AB18" s="24"/>
      <c r="AC18" s="5">
        <f t="shared" si="0"/>
        <v>2661.67</v>
      </c>
      <c r="AD18" s="5">
        <f t="shared" si="1"/>
        <v>1.1577600000000001</v>
      </c>
      <c r="AE18" s="5">
        <f t="shared" si="2"/>
        <v>0</v>
      </c>
      <c r="AF18" s="6"/>
      <c r="AG18" s="6"/>
      <c r="AI18" s="5"/>
    </row>
    <row r="19" spans="1:35" x14ac:dyDescent="0.2">
      <c r="A19" s="7" t="s">
        <v>7</v>
      </c>
      <c r="B19" s="11">
        <v>50</v>
      </c>
      <c r="C19" s="11">
        <v>6</v>
      </c>
      <c r="D19" s="21">
        <v>2</v>
      </c>
      <c r="E19" s="21"/>
      <c r="F19" s="5">
        <f>gurobi_100!V19</f>
        <v>4221.59</v>
      </c>
      <c r="G19" s="5">
        <f>gurobi_100!W19</f>
        <v>100</v>
      </c>
      <c r="H19" s="12">
        <f t="shared" si="3"/>
        <v>5.5255040569523164</v>
      </c>
      <c r="I19" s="22"/>
      <c r="J19" s="5">
        <f>gurobi_500!V19</f>
        <v>4126.7</v>
      </c>
      <c r="K19" s="5">
        <f>gurobi_500!W19</f>
        <v>500.01</v>
      </c>
      <c r="L19" s="12">
        <f t="shared" si="4"/>
        <v>3.1535742674738874</v>
      </c>
      <c r="M19" s="22"/>
      <c r="N19" s="5">
        <f>gurobi_1000!V19</f>
        <v>4000.54</v>
      </c>
      <c r="O19" s="5">
        <f>gurobi_1000!W19</f>
        <v>1000</v>
      </c>
      <c r="P19" s="12">
        <f t="shared" si="5"/>
        <v>0</v>
      </c>
      <c r="Q19" s="22"/>
      <c r="R19" s="5">
        <f>gurobi_1500!V19</f>
        <v>4000.54</v>
      </c>
      <c r="S19" s="5">
        <f>gurobi_1500!W19</f>
        <v>1500.01</v>
      </c>
      <c r="T19" s="12">
        <f t="shared" si="6"/>
        <v>0</v>
      </c>
      <c r="U19" s="22"/>
      <c r="V19" s="5">
        <f>gurobi_2000!V19</f>
        <v>4000.54</v>
      </c>
      <c r="W19" s="5">
        <f>gurobi_2000!W19</f>
        <v>2000.02</v>
      </c>
      <c r="X19" s="12">
        <f t="shared" si="7"/>
        <v>0</v>
      </c>
      <c r="Y19" s="22"/>
      <c r="Z19" s="5">
        <f>'R-GRASP comparison'!L19</f>
        <v>4000.54</v>
      </c>
      <c r="AA19" s="5">
        <f>'R-GRASP comparison'!M19</f>
        <v>2.1385299999999998</v>
      </c>
      <c r="AB19" s="5"/>
      <c r="AC19" s="5">
        <f t="shared" si="0"/>
        <v>4000.54</v>
      </c>
      <c r="AD19" s="5">
        <f t="shared" si="1"/>
        <v>2.1385299999999998</v>
      </c>
      <c r="AE19" s="5">
        <f t="shared" si="2"/>
        <v>0</v>
      </c>
      <c r="AF19" s="6"/>
      <c r="AG19" s="6"/>
      <c r="AI19" s="5"/>
    </row>
    <row r="20" spans="1:35" x14ac:dyDescent="0.2">
      <c r="A20" s="7" t="s">
        <v>20</v>
      </c>
      <c r="B20" s="11">
        <v>50</v>
      </c>
      <c r="C20" s="11">
        <v>6</v>
      </c>
      <c r="D20" s="21">
        <v>2</v>
      </c>
      <c r="E20" s="21"/>
      <c r="F20" s="5">
        <f>gurobi_100!V20</f>
        <v>4596.6400000000003</v>
      </c>
      <c r="G20" s="5">
        <f>gurobi_100!W20</f>
        <v>100</v>
      </c>
      <c r="H20" s="12">
        <f t="shared" si="3"/>
        <v>3.384493585476017</v>
      </c>
      <c r="I20" s="22"/>
      <c r="J20" s="5">
        <f>gurobi_500!V20</f>
        <v>4500.1099999999997</v>
      </c>
      <c r="K20" s="5">
        <f>gurobi_500!W20</f>
        <v>500</v>
      </c>
      <c r="L20" s="12">
        <f t="shared" si="4"/>
        <v>1.2134066250427293</v>
      </c>
      <c r="M20" s="22"/>
      <c r="N20" s="5">
        <f>gurobi_1000!V20</f>
        <v>4486.63</v>
      </c>
      <c r="O20" s="5">
        <f>gurobi_1000!W20</f>
        <v>1000</v>
      </c>
      <c r="P20" s="12">
        <f t="shared" si="5"/>
        <v>0.91022365366968927</v>
      </c>
      <c r="Q20" s="22"/>
      <c r="R20" s="5">
        <f>gurobi_1500!V20</f>
        <v>4486.63</v>
      </c>
      <c r="S20" s="5">
        <f>gurobi_1500!W20</f>
        <v>1500.01</v>
      </c>
      <c r="T20" s="12">
        <f t="shared" si="6"/>
        <v>0.91022365366968927</v>
      </c>
      <c r="U20" s="22"/>
      <c r="V20" s="5">
        <f>gurobi_2000!V20</f>
        <v>4479.51</v>
      </c>
      <c r="W20" s="5">
        <f>gurobi_2000!W20</f>
        <v>2000</v>
      </c>
      <c r="X20" s="12">
        <f t="shared" si="7"/>
        <v>0.75008546700974243</v>
      </c>
      <c r="Y20" s="22"/>
      <c r="Z20" s="5">
        <f>'R-GRASP comparison'!L20</f>
        <v>4446.16</v>
      </c>
      <c r="AA20" s="5">
        <f>'R-GRASP comparison'!M20</f>
        <v>2.1143800000000001</v>
      </c>
      <c r="AB20" s="5"/>
      <c r="AC20" s="5">
        <f t="shared" si="0"/>
        <v>4446.16</v>
      </c>
      <c r="AD20" s="5">
        <f t="shared" si="1"/>
        <v>2.1143800000000001</v>
      </c>
      <c r="AE20" s="5">
        <f t="shared" si="2"/>
        <v>0.75008546700974243</v>
      </c>
      <c r="AF20" s="6"/>
      <c r="AG20" s="6"/>
      <c r="AI20" s="5"/>
    </row>
    <row r="21" spans="1:35" x14ac:dyDescent="0.2">
      <c r="A21" s="7" t="s">
        <v>21</v>
      </c>
      <c r="B21" s="11">
        <v>50</v>
      </c>
      <c r="C21" s="11">
        <v>6</v>
      </c>
      <c r="D21" s="21">
        <v>2</v>
      </c>
      <c r="E21" s="21"/>
      <c r="F21" s="5">
        <f>gurobi_100!V21</f>
        <v>4593.4399999999996</v>
      </c>
      <c r="G21" s="5">
        <f>gurobi_100!W21</f>
        <v>100</v>
      </c>
      <c r="H21" s="12">
        <f t="shared" si="3"/>
        <v>23.132019836483035</v>
      </c>
      <c r="I21" s="22"/>
      <c r="J21" s="5">
        <f>gurobi_500!V21</f>
        <v>3768.85</v>
      </c>
      <c r="K21" s="5">
        <f>gurobi_500!W21</f>
        <v>500</v>
      </c>
      <c r="L21" s="12">
        <f t="shared" si="4"/>
        <v>1.0280123307867552</v>
      </c>
      <c r="M21" s="22"/>
      <c r="N21" s="5">
        <f>gurobi_1000!V21</f>
        <v>3754.06</v>
      </c>
      <c r="O21" s="5">
        <f>gurobi_1000!W21</f>
        <v>1000</v>
      </c>
      <c r="P21" s="12">
        <f t="shared" si="5"/>
        <v>0.63155073046508359</v>
      </c>
      <c r="Q21" s="22"/>
      <c r="R21" s="5">
        <f>gurobi_1500!V21</f>
        <v>3730.5</v>
      </c>
      <c r="S21" s="5">
        <f>gurobi_1500!W21</f>
        <v>1500</v>
      </c>
      <c r="T21" s="12">
        <f t="shared" si="6"/>
        <v>0</v>
      </c>
      <c r="U21" s="22"/>
      <c r="V21" s="5">
        <f>gurobi_2000!V21</f>
        <v>3730.5</v>
      </c>
      <c r="W21" s="5">
        <f>gurobi_2000!W21</f>
        <v>2000</v>
      </c>
      <c r="X21" s="12">
        <f t="shared" si="7"/>
        <v>0</v>
      </c>
      <c r="Y21" s="22"/>
      <c r="Z21" s="5">
        <f>'R-GRASP comparison'!L21</f>
        <v>3730.5</v>
      </c>
      <c r="AA21" s="5">
        <f>'R-GRASP comparison'!M21</f>
        <v>2.0809000000000002</v>
      </c>
      <c r="AB21" s="5"/>
      <c r="AC21" s="5">
        <f t="shared" si="0"/>
        <v>3730.5</v>
      </c>
      <c r="AD21" s="5">
        <f t="shared" si="1"/>
        <v>2.0809000000000002</v>
      </c>
      <c r="AE21" s="5">
        <f t="shared" si="2"/>
        <v>0</v>
      </c>
      <c r="AF21" s="6"/>
      <c r="AG21" s="6"/>
      <c r="AI21" s="5"/>
    </row>
    <row r="22" spans="1:35" x14ac:dyDescent="0.2">
      <c r="A22" s="7" t="s">
        <v>22</v>
      </c>
      <c r="B22" s="11">
        <v>50</v>
      </c>
      <c r="C22" s="11">
        <v>6</v>
      </c>
      <c r="D22" s="21">
        <v>2</v>
      </c>
      <c r="E22" s="21"/>
      <c r="F22" s="5">
        <f>gurobi_100!V22</f>
        <v>5422.38</v>
      </c>
      <c r="G22" s="5">
        <f>gurobi_100!W22</f>
        <v>100</v>
      </c>
      <c r="H22" s="12">
        <f t="shared" si="3"/>
        <v>7.9824117700944361</v>
      </c>
      <c r="I22" s="22"/>
      <c r="J22" s="5">
        <f>gurobi_500!V22</f>
        <v>5343.9</v>
      </c>
      <c r="K22" s="5">
        <f>gurobi_500!W22</f>
        <v>500</v>
      </c>
      <c r="L22" s="12">
        <f t="shared" si="4"/>
        <v>6.4195446018552014</v>
      </c>
      <c r="M22" s="22"/>
      <c r="N22" s="5">
        <f>gurobi_1000!V22</f>
        <v>5177.8500000000004</v>
      </c>
      <c r="O22" s="5">
        <f>gurobi_1000!W22</f>
        <v>1000</v>
      </c>
      <c r="P22" s="12">
        <f t="shared" si="5"/>
        <v>3.1127901002481391</v>
      </c>
      <c r="Q22" s="22"/>
      <c r="R22" s="5">
        <f>gurobi_1500!V22</f>
        <v>5032.5600000000004</v>
      </c>
      <c r="S22" s="5">
        <f>gurobi_1500!W22</f>
        <v>1500.01</v>
      </c>
      <c r="T22" s="12">
        <f t="shared" si="6"/>
        <v>0.21945458962789177</v>
      </c>
      <c r="U22" s="22"/>
      <c r="V22" s="5">
        <f>gurobi_2000!V22</f>
        <v>5031.38</v>
      </c>
      <c r="W22" s="5">
        <f>gurobi_2000!W22</f>
        <v>2000</v>
      </c>
      <c r="X22" s="12">
        <f t="shared" si="7"/>
        <v>0.19595582231745931</v>
      </c>
      <c r="Y22" s="22"/>
      <c r="Z22" s="5">
        <f>'R-GRASP comparison'!L22</f>
        <v>5021.54</v>
      </c>
      <c r="AA22" s="5">
        <f>'R-GRASP comparison'!M22</f>
        <v>1.9963299999999999</v>
      </c>
      <c r="AB22" s="5"/>
      <c r="AC22" s="5">
        <f t="shared" si="0"/>
        <v>5021.54</v>
      </c>
      <c r="AD22" s="5">
        <f t="shared" si="1"/>
        <v>1.9963299999999999</v>
      </c>
      <c r="AE22" s="5">
        <f t="shared" si="2"/>
        <v>0.19595582231745931</v>
      </c>
      <c r="AF22" s="6"/>
      <c r="AG22" s="6"/>
      <c r="AI22" s="5"/>
    </row>
    <row r="23" spans="1:35" x14ac:dyDescent="0.2">
      <c r="A23" s="13" t="s">
        <v>23</v>
      </c>
      <c r="B23" s="14">
        <v>50</v>
      </c>
      <c r="C23" s="14">
        <v>6</v>
      </c>
      <c r="D23" s="14">
        <v>2</v>
      </c>
      <c r="E23" s="21"/>
      <c r="F23" s="10">
        <f>gurobi_100!V23</f>
        <v>5097.3</v>
      </c>
      <c r="G23" s="10">
        <f>gurobi_100!W23</f>
        <v>100</v>
      </c>
      <c r="H23" s="4">
        <f t="shared" si="3"/>
        <v>25.97932844637112</v>
      </c>
      <c r="I23" s="22"/>
      <c r="J23" s="10">
        <f>gurobi_500!V23</f>
        <v>4046.14</v>
      </c>
      <c r="K23" s="10">
        <f>gurobi_500!W23</f>
        <v>500</v>
      </c>
      <c r="L23" s="4">
        <f t="shared" si="4"/>
        <v>0</v>
      </c>
      <c r="M23" s="22"/>
      <c r="N23" s="10">
        <f>gurobi_1000!V23</f>
        <v>4046.14</v>
      </c>
      <c r="O23" s="10">
        <f>gurobi_1000!W23</f>
        <v>1000</v>
      </c>
      <c r="P23" s="4">
        <f t="shared" si="5"/>
        <v>0</v>
      </c>
      <c r="Q23" s="22"/>
      <c r="R23" s="10">
        <f>gurobi_1500!V23</f>
        <v>4046.14</v>
      </c>
      <c r="S23" s="10">
        <f>gurobi_1500!W23</f>
        <v>1500.01</v>
      </c>
      <c r="T23" s="4">
        <f t="shared" si="6"/>
        <v>0</v>
      </c>
      <c r="U23" s="22"/>
      <c r="V23" s="10">
        <f>gurobi_2000!V23</f>
        <v>4046.14</v>
      </c>
      <c r="W23" s="10">
        <f>gurobi_2000!W23</f>
        <v>2000</v>
      </c>
      <c r="X23" s="4">
        <f t="shared" si="7"/>
        <v>0</v>
      </c>
      <c r="Y23" s="22"/>
      <c r="Z23" s="10">
        <f>'R-GRASP comparison'!L23</f>
        <v>4046.14</v>
      </c>
      <c r="AA23" s="10">
        <f>'R-GRASP comparison'!M23</f>
        <v>2.0399099999999999</v>
      </c>
      <c r="AB23" s="24"/>
      <c r="AC23" s="5">
        <f t="shared" si="0"/>
        <v>4046.14</v>
      </c>
      <c r="AD23" s="5">
        <f t="shared" si="1"/>
        <v>2.0399099999999999</v>
      </c>
      <c r="AE23" s="5">
        <f t="shared" si="2"/>
        <v>0</v>
      </c>
      <c r="AF23" s="6"/>
      <c r="AG23" s="6"/>
      <c r="AI23" s="5"/>
    </row>
    <row r="24" spans="1:35" x14ac:dyDescent="0.2">
      <c r="A24" s="7" t="s">
        <v>8</v>
      </c>
      <c r="B24" s="11">
        <v>55</v>
      </c>
      <c r="C24" s="11">
        <v>6</v>
      </c>
      <c r="D24" s="21">
        <v>2</v>
      </c>
      <c r="E24" s="21"/>
      <c r="F24" s="5">
        <f>gurobi_100!V24</f>
        <v>5406.73</v>
      </c>
      <c r="G24" s="5">
        <f>gurobi_100!W24</f>
        <v>100</v>
      </c>
      <c r="H24" s="12">
        <f t="shared" si="3"/>
        <v>15.192440850936903</v>
      </c>
      <c r="I24" s="22"/>
      <c r="J24" s="5">
        <f>gurobi_500!V24</f>
        <v>4948.63</v>
      </c>
      <c r="K24" s="5">
        <f>gurobi_500!W24</f>
        <v>500</v>
      </c>
      <c r="L24" s="12">
        <f t="shared" si="4"/>
        <v>5.4324459642282763</v>
      </c>
      <c r="M24" s="22"/>
      <c r="N24" s="5">
        <f>gurobi_1000!V24</f>
        <v>4745.68</v>
      </c>
      <c r="O24" s="5">
        <f>gurobi_1000!W24</f>
        <v>1000</v>
      </c>
      <c r="P24" s="12">
        <f t="shared" si="5"/>
        <v>1.1085189564624687</v>
      </c>
      <c r="Q24" s="22"/>
      <c r="R24" s="5">
        <f>gurobi_1500!V24</f>
        <v>4706.92</v>
      </c>
      <c r="S24" s="5">
        <f>gurobi_1500!W24</f>
        <v>1500.02</v>
      </c>
      <c r="T24" s="12">
        <f t="shared" si="6"/>
        <v>0.28272240154251893</v>
      </c>
      <c r="U24" s="22"/>
      <c r="V24" s="5">
        <f>gurobi_2000!V24</f>
        <v>4706.92</v>
      </c>
      <c r="W24" s="5">
        <f>gurobi_2000!W24</f>
        <v>2000</v>
      </c>
      <c r="X24" s="12">
        <f t="shared" si="7"/>
        <v>0.28272240154251893</v>
      </c>
      <c r="Y24" s="22"/>
      <c r="Z24" s="5">
        <f>'R-GRASP comparison'!L24</f>
        <v>4693.6499999999996</v>
      </c>
      <c r="AA24" s="5">
        <f>'R-GRASP comparison'!M24</f>
        <v>2.3437400000000004</v>
      </c>
      <c r="AB24" s="5"/>
      <c r="AC24" s="5">
        <f t="shared" si="0"/>
        <v>4693.6499999999996</v>
      </c>
      <c r="AD24" s="5">
        <f t="shared" si="1"/>
        <v>2.3437400000000004</v>
      </c>
      <c r="AE24" s="5">
        <f t="shared" si="2"/>
        <v>0.28272240154251893</v>
      </c>
      <c r="AF24" s="6"/>
      <c r="AG24" s="6"/>
      <c r="AI24" s="5"/>
    </row>
    <row r="25" spans="1:35" x14ac:dyDescent="0.2">
      <c r="A25" s="7" t="s">
        <v>24</v>
      </c>
      <c r="B25" s="11">
        <v>55</v>
      </c>
      <c r="C25" s="11">
        <v>6</v>
      </c>
      <c r="D25" s="21">
        <v>2</v>
      </c>
      <c r="E25" s="21"/>
      <c r="F25" s="5">
        <f>gurobi_100!V25</f>
        <v>4331.28</v>
      </c>
      <c r="G25" s="5">
        <f>gurobi_100!W25</f>
        <v>100</v>
      </c>
      <c r="H25" s="12">
        <f t="shared" si="3"/>
        <v>17.977381185853421</v>
      </c>
      <c r="I25" s="22"/>
      <c r="J25" s="5">
        <f>gurobi_500!V25</f>
        <v>4089.1</v>
      </c>
      <c r="K25" s="5">
        <f>gurobi_500!W25</f>
        <v>500</v>
      </c>
      <c r="L25" s="12">
        <f t="shared" si="4"/>
        <v>11.380771828898904</v>
      </c>
      <c r="M25" s="22"/>
      <c r="N25" s="5">
        <f>gurobi_1000!V25</f>
        <v>3689.44</v>
      </c>
      <c r="O25" s="5">
        <f>gurobi_1000!W25</f>
        <v>1000</v>
      </c>
      <c r="P25" s="12">
        <f t="shared" si="5"/>
        <v>0.49465036717438748</v>
      </c>
      <c r="Q25" s="22"/>
      <c r="R25" s="5">
        <f>gurobi_1500!V25</f>
        <v>3689.44</v>
      </c>
      <c r="S25" s="5">
        <f>gurobi_1500!W25</f>
        <v>1500</v>
      </c>
      <c r="T25" s="12">
        <f t="shared" si="6"/>
        <v>0.49465036717438748</v>
      </c>
      <c r="U25" s="22"/>
      <c r="V25" s="5">
        <f>gurobi_2000!V25</f>
        <v>3689.44</v>
      </c>
      <c r="W25" s="5">
        <f>gurobi_2000!W25</f>
        <v>2000</v>
      </c>
      <c r="X25" s="12">
        <f t="shared" si="7"/>
        <v>0.49465036717438748</v>
      </c>
      <c r="Y25" s="22"/>
      <c r="Z25" s="5">
        <f>'R-GRASP comparison'!L25</f>
        <v>3671.28</v>
      </c>
      <c r="AA25" s="5">
        <f>'R-GRASP comparison'!M25</f>
        <v>2.3535300000000001</v>
      </c>
      <c r="AB25" s="5"/>
      <c r="AC25" s="5">
        <f t="shared" si="0"/>
        <v>3671.28</v>
      </c>
      <c r="AD25" s="5">
        <f t="shared" si="1"/>
        <v>2.3535300000000001</v>
      </c>
      <c r="AE25" s="5">
        <f t="shared" si="2"/>
        <v>0.49465036717438748</v>
      </c>
      <c r="AF25" s="6"/>
      <c r="AG25" s="6"/>
      <c r="AI25" s="5"/>
    </row>
    <row r="26" spans="1:35" x14ac:dyDescent="0.2">
      <c r="A26" s="7" t="s">
        <v>25</v>
      </c>
      <c r="B26" s="11">
        <v>55</v>
      </c>
      <c r="C26" s="11">
        <v>6</v>
      </c>
      <c r="D26" s="21">
        <v>2</v>
      </c>
      <c r="E26" s="21"/>
      <c r="F26" s="5">
        <f>gurobi_100!V26</f>
        <v>5368.02</v>
      </c>
      <c r="G26" s="5">
        <f>gurobi_100!W26</f>
        <v>100</v>
      </c>
      <c r="H26" s="12">
        <f t="shared" si="3"/>
        <v>28.805482370895074</v>
      </c>
      <c r="I26" s="22"/>
      <c r="J26" s="5">
        <f>gurobi_500!V26</f>
        <v>4357.1000000000004</v>
      </c>
      <c r="K26" s="5">
        <f>gurobi_500!W26</f>
        <v>500</v>
      </c>
      <c r="L26" s="12">
        <f t="shared" si="4"/>
        <v>4.5484866372008517</v>
      </c>
      <c r="M26" s="22"/>
      <c r="N26" s="5">
        <f>gurobi_1000!V26</f>
        <v>4257.1400000000003</v>
      </c>
      <c r="O26" s="5">
        <f>gurobi_1000!W26</f>
        <v>1000</v>
      </c>
      <c r="P26" s="12">
        <f t="shared" si="5"/>
        <v>2.1499493706119286</v>
      </c>
      <c r="Q26" s="22"/>
      <c r="R26" s="5">
        <f>gurobi_1500!V26</f>
        <v>4257.1400000000003</v>
      </c>
      <c r="S26" s="5">
        <f>gurobi_1500!W26</f>
        <v>1500</v>
      </c>
      <c r="T26" s="12">
        <f t="shared" si="6"/>
        <v>2.1499493706119286</v>
      </c>
      <c r="U26" s="22"/>
      <c r="V26" s="5">
        <f>gurobi_2000!V26</f>
        <v>4193.3999999999996</v>
      </c>
      <c r="W26" s="5">
        <f>gurobi_2000!W26</f>
        <v>2000</v>
      </c>
      <c r="X26" s="12">
        <f t="shared" si="7"/>
        <v>0.62050994111633417</v>
      </c>
      <c r="Y26" s="22"/>
      <c r="Z26" s="5">
        <f>'R-GRASP comparison'!L26</f>
        <v>4167.54</v>
      </c>
      <c r="AA26" s="5">
        <f>'R-GRASP comparison'!M26</f>
        <v>2.33067</v>
      </c>
      <c r="AB26" s="24"/>
      <c r="AC26" s="5">
        <f t="shared" si="0"/>
        <v>4167.54</v>
      </c>
      <c r="AD26" s="5">
        <f t="shared" si="1"/>
        <v>2.33067</v>
      </c>
      <c r="AE26" s="5">
        <f t="shared" si="2"/>
        <v>0.62050994111633417</v>
      </c>
      <c r="AF26" s="6"/>
      <c r="AG26" s="6"/>
      <c r="AI26" s="5"/>
    </row>
    <row r="27" spans="1:35" x14ac:dyDescent="0.2">
      <c r="A27" s="7" t="s">
        <v>26</v>
      </c>
      <c r="B27" s="11">
        <v>55</v>
      </c>
      <c r="C27" s="11">
        <v>6</v>
      </c>
      <c r="D27" s="21">
        <v>2</v>
      </c>
      <c r="E27" s="21"/>
      <c r="F27" s="5">
        <f>gurobi_100!V27</f>
        <v>4992.6000000000004</v>
      </c>
      <c r="G27" s="5">
        <f>gurobi_100!W27</f>
        <v>100</v>
      </c>
      <c r="H27" s="12">
        <f t="shared" si="3"/>
        <v>8.2920671278070213</v>
      </c>
      <c r="I27" s="22"/>
      <c r="J27" s="5">
        <f>gurobi_500!V27</f>
        <v>4981.21</v>
      </c>
      <c r="K27" s="5">
        <f>gurobi_500!W27</f>
        <v>500.02</v>
      </c>
      <c r="L27" s="12">
        <f t="shared" si="4"/>
        <v>8.0450121575338667</v>
      </c>
      <c r="M27" s="22"/>
      <c r="N27" s="5">
        <f>gurobi_1000!V27</f>
        <v>4754.8599999999997</v>
      </c>
      <c r="O27" s="5">
        <f>gurobi_1000!W27</f>
        <v>1000</v>
      </c>
      <c r="P27" s="12">
        <f t="shared" si="5"/>
        <v>3.1353639993839737</v>
      </c>
      <c r="Q27" s="22"/>
      <c r="R27" s="5">
        <f>gurobi_1500!V27</f>
        <v>4622.87</v>
      </c>
      <c r="S27" s="5">
        <f>gurobi_1500!W27</f>
        <v>1500</v>
      </c>
      <c r="T27" s="12">
        <f t="shared" si="6"/>
        <v>0.27243287327749088</v>
      </c>
      <c r="U27" s="22"/>
      <c r="V27" s="5">
        <f>gurobi_2000!V27</f>
        <v>4622.87</v>
      </c>
      <c r="W27" s="5">
        <f>gurobi_2000!W27</f>
        <v>2000</v>
      </c>
      <c r="X27" s="12">
        <f t="shared" si="7"/>
        <v>0.27243287327749088</v>
      </c>
      <c r="Y27" s="22"/>
      <c r="Z27" s="5">
        <f>'R-GRASP comparison'!L27</f>
        <v>4610.3100000000004</v>
      </c>
      <c r="AA27" s="5">
        <f>'R-GRASP comparison'!M27</f>
        <v>2.3049200000000001</v>
      </c>
      <c r="AB27" s="24"/>
      <c r="AC27" s="5">
        <f t="shared" si="0"/>
        <v>4610.3100000000004</v>
      </c>
      <c r="AD27" s="5">
        <f t="shared" si="1"/>
        <v>2.3049200000000001</v>
      </c>
      <c r="AE27" s="5">
        <f t="shared" si="2"/>
        <v>0.27243287327749088</v>
      </c>
      <c r="AF27" s="6"/>
      <c r="AG27" s="6"/>
      <c r="AI27" s="5"/>
    </row>
    <row r="28" spans="1:35" x14ac:dyDescent="0.2">
      <c r="A28" s="13" t="s">
        <v>27</v>
      </c>
      <c r="B28" s="14">
        <v>55</v>
      </c>
      <c r="C28" s="14">
        <v>6</v>
      </c>
      <c r="D28" s="14">
        <v>2</v>
      </c>
      <c r="E28" s="14"/>
      <c r="F28" s="10">
        <f>gurobi_100!V28</f>
        <v>4967.38</v>
      </c>
      <c r="G28" s="10">
        <f>gurobi_100!W28</f>
        <v>100</v>
      </c>
      <c r="H28" s="4">
        <f t="shared" si="3"/>
        <v>6.9198797216464394</v>
      </c>
      <c r="I28" s="4"/>
      <c r="J28" s="10">
        <f>gurobi_500!V28</f>
        <v>4645.8900000000003</v>
      </c>
      <c r="K28" s="10">
        <f>gurobi_500!W28</f>
        <v>500</v>
      </c>
      <c r="L28" s="4">
        <f t="shared" si="4"/>
        <v>0</v>
      </c>
      <c r="M28" s="4"/>
      <c r="N28" s="10">
        <f>gurobi_1000!V28</f>
        <v>4645.8900000000003</v>
      </c>
      <c r="O28" s="10">
        <f>gurobi_1000!W28</f>
        <v>1000</v>
      </c>
      <c r="P28" s="4">
        <f t="shared" si="5"/>
        <v>0</v>
      </c>
      <c r="Q28" s="4"/>
      <c r="R28" s="10">
        <f>gurobi_1500!V28</f>
        <v>4645.8900000000003</v>
      </c>
      <c r="S28" s="10">
        <f>gurobi_1500!W28</f>
        <v>1500.01</v>
      </c>
      <c r="T28" s="4">
        <f t="shared" si="6"/>
        <v>0</v>
      </c>
      <c r="U28" s="4"/>
      <c r="V28" s="10">
        <f>gurobi_2000!V28</f>
        <v>4645.8900000000003</v>
      </c>
      <c r="W28" s="10">
        <f>gurobi_2000!W28</f>
        <v>2000</v>
      </c>
      <c r="X28" s="4">
        <f t="shared" si="7"/>
        <v>0</v>
      </c>
      <c r="Y28" s="4"/>
      <c r="Z28" s="10">
        <f>'R-GRASP comparison'!L28</f>
        <v>4645.8900000000003</v>
      </c>
      <c r="AA28" s="10">
        <f>'R-GRASP comparison'!M28</f>
        <v>2.60059</v>
      </c>
      <c r="AB28" s="24"/>
      <c r="AC28" s="5">
        <f t="shared" si="0"/>
        <v>4645.8900000000003</v>
      </c>
      <c r="AD28" s="5">
        <f t="shared" si="1"/>
        <v>2.60059</v>
      </c>
      <c r="AE28" s="5">
        <f t="shared" si="2"/>
        <v>0</v>
      </c>
      <c r="AF28" s="6"/>
      <c r="AG28" s="6"/>
      <c r="AI28" s="5"/>
    </row>
    <row r="29" spans="1:35" x14ac:dyDescent="0.2">
      <c r="A29" s="15" t="s">
        <v>29</v>
      </c>
      <c r="B29" s="16"/>
      <c r="C29" s="16"/>
      <c r="D29" s="16"/>
      <c r="E29" s="16"/>
      <c r="F29" s="17">
        <f>AVERAGE(F4:F28)</f>
        <v>3533.6796000000008</v>
      </c>
      <c r="G29" s="17">
        <f t="shared" ref="G29:AA29" si="8">AVERAGE(G4:G28)</f>
        <v>77.254799999999989</v>
      </c>
      <c r="H29" s="17">
        <f t="shared" si="8"/>
        <v>6.8602860002319721</v>
      </c>
      <c r="I29" s="17"/>
      <c r="J29" s="17">
        <f t="shared" si="8"/>
        <v>3321.4652000000001</v>
      </c>
      <c r="K29" s="17">
        <f t="shared" si="8"/>
        <v>334.40640000000002</v>
      </c>
      <c r="L29" s="17">
        <f t="shared" si="8"/>
        <v>1.6691503187512473</v>
      </c>
      <c r="M29" s="17"/>
      <c r="N29" s="17">
        <f t="shared" si="8"/>
        <v>3271.0395999999996</v>
      </c>
      <c r="O29" s="17">
        <f t="shared" si="8"/>
        <v>634.41399999999999</v>
      </c>
      <c r="P29" s="17">
        <f t="shared" si="8"/>
        <v>0.46793574840123642</v>
      </c>
      <c r="Q29" s="17"/>
      <c r="R29" s="17">
        <f t="shared" ref="R29:T29" si="9">AVERAGE(R4:R28)</f>
        <v>3257.4555999999993</v>
      </c>
      <c r="S29" s="17">
        <f t="shared" si="9"/>
        <v>934.45879999999988</v>
      </c>
      <c r="T29" s="17">
        <f t="shared" si="9"/>
        <v>0.17939119151676583</v>
      </c>
      <c r="U29" s="17"/>
      <c r="V29" s="17">
        <f t="shared" si="8"/>
        <v>3254.340799999999</v>
      </c>
      <c r="W29" s="17">
        <f t="shared" si="8"/>
        <v>1234.6496</v>
      </c>
      <c r="X29" s="17">
        <f t="shared" si="8"/>
        <v>0.10465427489751734</v>
      </c>
      <c r="Y29" s="17"/>
      <c r="Z29" s="17">
        <f t="shared" si="8"/>
        <v>3249.8191999999995</v>
      </c>
      <c r="AA29" s="17">
        <f t="shared" si="8"/>
        <v>1.24987</v>
      </c>
      <c r="AB29" s="22"/>
      <c r="AC29" s="17">
        <f>MIN(F29,Z29)</f>
        <v>3249.8191999999995</v>
      </c>
      <c r="AD29" s="17">
        <f>MIN(G29,AA29)</f>
        <v>1.24987</v>
      </c>
      <c r="AE29" s="17">
        <f>MIN(H29,AB29)</f>
        <v>6.8602860002319721</v>
      </c>
      <c r="AI29" s="5"/>
    </row>
    <row r="30" spans="1:35" x14ac:dyDescent="0.2">
      <c r="AB30" s="22"/>
      <c r="AI30" s="5"/>
    </row>
    <row r="31" spans="1:35" x14ac:dyDescent="0.2">
      <c r="AB31" s="22"/>
      <c r="AI31" s="5"/>
    </row>
    <row r="32" spans="1:35" x14ac:dyDescent="0.2">
      <c r="AB32" s="22"/>
      <c r="AI32" s="5"/>
    </row>
    <row r="33" spans="35:35" x14ac:dyDescent="0.2">
      <c r="AI33" s="5"/>
    </row>
    <row r="34" spans="35:35" x14ac:dyDescent="0.2">
      <c r="AI34" s="5"/>
    </row>
    <row r="35" spans="35:35" x14ac:dyDescent="0.2">
      <c r="AI35" s="5"/>
    </row>
    <row r="36" spans="35:35" x14ac:dyDescent="0.2">
      <c r="AI36" s="5"/>
    </row>
    <row r="37" spans="35:35" x14ac:dyDescent="0.2">
      <c r="AI37" s="5"/>
    </row>
  </sheetData>
  <mergeCells count="7">
    <mergeCell ref="Z2:AA2"/>
    <mergeCell ref="R2:T2"/>
    <mergeCell ref="A2:D2"/>
    <mergeCell ref="F2:H2"/>
    <mergeCell ref="J2:L2"/>
    <mergeCell ref="N2:P2"/>
    <mergeCell ref="V2:X2"/>
  </mergeCells>
  <conditionalFormatting sqref="F4:F29 J4:J29 N4:N29 V4:V29 Z4:Z29">
    <cfRule type="cellIs" dxfId="13" priority="4" operator="equal">
      <formula>$AC4</formula>
    </cfRule>
  </conditionalFormatting>
  <conditionalFormatting sqref="G4:G29 K4:K29 O4:O29 W4:W29 AA4:AA29">
    <cfRule type="cellIs" dxfId="12" priority="5" operator="equal">
      <formula>$AD4</formula>
    </cfRule>
  </conditionalFormatting>
  <conditionalFormatting sqref="H4:H28 L4:L29 P4:P29 X4:X29">
    <cfRule type="cellIs" dxfId="11" priority="6" operator="equal">
      <formula>$AE4</formula>
    </cfRule>
  </conditionalFormatting>
  <conditionalFormatting sqref="R4:R29">
    <cfRule type="cellIs" dxfId="10" priority="1" operator="equal">
      <formula>$AC4</formula>
    </cfRule>
  </conditionalFormatting>
  <conditionalFormatting sqref="S4:S29">
    <cfRule type="cellIs" dxfId="9" priority="2" operator="equal">
      <formula>$AD4</formula>
    </cfRule>
  </conditionalFormatting>
  <conditionalFormatting sqref="T4:T29">
    <cfRule type="cellIs" dxfId="8" priority="3" operator="equal">
      <formula>$AE4</formula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FC5A-4A6A-3547-B040-6959FFFAC947}">
  <dimension ref="A1:AK37"/>
  <sheetViews>
    <sheetView topLeftCell="D1" zoomScale="110" zoomScaleNormal="110" workbookViewId="0">
      <selection activeCell="S24" sqref="S24"/>
    </sheetView>
  </sheetViews>
  <sheetFormatPr baseColWidth="10" defaultRowHeight="16" x14ac:dyDescent="0.2"/>
  <cols>
    <col min="1" max="1" width="16.5" style="18" customWidth="1"/>
    <col min="2" max="4" width="5.83203125" style="8" customWidth="1"/>
    <col min="5" max="5" width="1.83203125" style="8" customWidth="1"/>
    <col min="6" max="6" width="8.6640625" style="12" customWidth="1"/>
    <col min="7" max="7" width="6.5" style="12" customWidth="1"/>
    <col min="8" max="8" width="10.83203125" style="12" customWidth="1"/>
    <col min="9" max="9" width="1.83203125" style="12" customWidth="1"/>
    <col min="10" max="10" width="8.6640625" style="12" customWidth="1"/>
    <col min="11" max="11" width="7.5" style="12" customWidth="1"/>
    <col min="12" max="12" width="10.83203125" style="12" customWidth="1"/>
    <col min="13" max="13" width="1.83203125" style="12" customWidth="1"/>
    <col min="14" max="14" width="8.6640625" style="12" customWidth="1"/>
    <col min="15" max="15" width="7.5" style="12" customWidth="1"/>
    <col min="16" max="16" width="10.83203125" style="12" customWidth="1"/>
    <col min="17" max="17" width="1.83203125" style="12" customWidth="1"/>
    <col min="18" max="18" width="8.6640625" style="12" customWidth="1"/>
    <col min="19" max="19" width="7.5" style="12" customWidth="1"/>
    <col min="20" max="20" width="10.83203125" style="12" customWidth="1"/>
    <col min="21" max="21" width="1.83203125" style="12" customWidth="1"/>
    <col min="22" max="22" width="8.6640625" style="12" customWidth="1"/>
    <col min="23" max="23" width="7.5" style="12" customWidth="1"/>
    <col min="24" max="24" width="10.83203125" style="12" customWidth="1"/>
    <col min="25" max="25" width="1.83203125" style="12" customWidth="1"/>
    <col min="26" max="27" width="10.83203125" style="12" customWidth="1"/>
    <col min="28" max="28" width="10.83203125" style="12"/>
    <col min="29" max="31" width="10.83203125" style="5" customWidth="1"/>
    <col min="32" max="32" width="10.83203125" style="7"/>
    <col min="33" max="33" width="16.6640625" style="7" customWidth="1"/>
    <col min="34" max="16384" width="10.83203125" style="7"/>
  </cols>
  <sheetData>
    <row r="1" spans="1:37" x14ac:dyDescent="0.2">
      <c r="A1" s="1"/>
      <c r="B1" s="2"/>
      <c r="C1" s="2"/>
      <c r="D1" s="2"/>
      <c r="E1" s="2"/>
      <c r="F1" s="3"/>
      <c r="G1" s="3"/>
      <c r="H1" s="4"/>
      <c r="I1" s="4"/>
      <c r="J1" s="3"/>
      <c r="K1" s="3"/>
      <c r="L1" s="4"/>
      <c r="M1" s="4"/>
      <c r="N1" s="3"/>
      <c r="O1" s="3"/>
      <c r="P1" s="4"/>
      <c r="Q1" s="4"/>
      <c r="R1" s="3"/>
      <c r="S1" s="3"/>
      <c r="T1" s="4"/>
      <c r="U1" s="4"/>
      <c r="V1" s="3"/>
      <c r="W1" s="3"/>
      <c r="X1" s="4"/>
      <c r="Y1" s="4"/>
      <c r="Z1" s="4"/>
      <c r="AA1" s="3"/>
      <c r="AB1" s="19"/>
    </row>
    <row r="2" spans="1:37" x14ac:dyDescent="0.2">
      <c r="A2" s="29" t="s">
        <v>0</v>
      </c>
      <c r="B2" s="29"/>
      <c r="C2" s="29"/>
      <c r="D2" s="29"/>
      <c r="F2" s="28" t="s">
        <v>46</v>
      </c>
      <c r="G2" s="28"/>
      <c r="H2" s="28"/>
      <c r="I2" s="9"/>
      <c r="J2" s="28" t="s">
        <v>47</v>
      </c>
      <c r="K2" s="28"/>
      <c r="L2" s="28"/>
      <c r="M2" s="9"/>
      <c r="N2" s="28" t="s">
        <v>48</v>
      </c>
      <c r="O2" s="28"/>
      <c r="P2" s="28"/>
      <c r="Q2" s="9"/>
      <c r="R2" s="28" t="s">
        <v>49</v>
      </c>
      <c r="S2" s="28"/>
      <c r="T2" s="28"/>
      <c r="U2" s="9"/>
      <c r="V2" s="28" t="s">
        <v>50</v>
      </c>
      <c r="W2" s="28"/>
      <c r="X2" s="28"/>
      <c r="Y2" s="9"/>
      <c r="Z2" s="28" t="s">
        <v>1</v>
      </c>
      <c r="AA2" s="28"/>
      <c r="AB2" s="19"/>
      <c r="AC2" s="10"/>
      <c r="AD2" s="10"/>
      <c r="AE2" s="10"/>
    </row>
    <row r="3" spans="1:37" x14ac:dyDescent="0.2">
      <c r="A3" s="1" t="s">
        <v>30</v>
      </c>
      <c r="B3" s="27" t="s">
        <v>42</v>
      </c>
      <c r="C3" s="27" t="s">
        <v>44</v>
      </c>
      <c r="D3" s="27" t="s">
        <v>45</v>
      </c>
      <c r="E3" s="20"/>
      <c r="F3" s="3" t="s">
        <v>5</v>
      </c>
      <c r="G3" s="3" t="s">
        <v>2</v>
      </c>
      <c r="H3" s="3" t="s">
        <v>31</v>
      </c>
      <c r="I3" s="19"/>
      <c r="J3" s="3" t="s">
        <v>5</v>
      </c>
      <c r="K3" s="3" t="s">
        <v>2</v>
      </c>
      <c r="L3" s="3" t="s">
        <v>31</v>
      </c>
      <c r="M3" s="19"/>
      <c r="N3" s="3" t="s">
        <v>5</v>
      </c>
      <c r="O3" s="3" t="s">
        <v>2</v>
      </c>
      <c r="P3" s="3" t="s">
        <v>31</v>
      </c>
      <c r="Q3" s="19"/>
      <c r="R3" s="3" t="s">
        <v>5</v>
      </c>
      <c r="S3" s="3" t="s">
        <v>2</v>
      </c>
      <c r="T3" s="3" t="s">
        <v>31</v>
      </c>
      <c r="U3" s="19"/>
      <c r="V3" s="3" t="s">
        <v>5</v>
      </c>
      <c r="W3" s="3" t="s">
        <v>2</v>
      </c>
      <c r="X3" s="3" t="s">
        <v>31</v>
      </c>
      <c r="Y3" s="19"/>
      <c r="Z3" s="3" t="s">
        <v>5</v>
      </c>
      <c r="AA3" s="3" t="s">
        <v>2</v>
      </c>
      <c r="AB3" s="19"/>
      <c r="AC3" s="3" t="s">
        <v>5</v>
      </c>
      <c r="AD3" s="3" t="s">
        <v>2</v>
      </c>
      <c r="AE3" s="3" t="s">
        <v>31</v>
      </c>
    </row>
    <row r="4" spans="1:37" x14ac:dyDescent="0.2">
      <c r="A4" s="7" t="s">
        <v>3</v>
      </c>
      <c r="B4" s="11">
        <v>20</v>
      </c>
      <c r="C4" s="11">
        <v>3</v>
      </c>
      <c r="D4" s="11">
        <v>2</v>
      </c>
      <c r="E4" s="21"/>
      <c r="F4" s="12">
        <v>1934.69</v>
      </c>
      <c r="G4" s="12">
        <v>1</v>
      </c>
      <c r="H4" s="12">
        <f>(F4-Z4)/Z4*100</f>
        <v>0</v>
      </c>
      <c r="I4" s="22"/>
      <c r="J4" s="12">
        <v>1934.69</v>
      </c>
      <c r="K4" s="12">
        <v>1</v>
      </c>
      <c r="L4" s="12">
        <f>(J4-Z4)/Z4*100</f>
        <v>0</v>
      </c>
      <c r="M4" s="22"/>
      <c r="N4" s="12">
        <v>1934.69</v>
      </c>
      <c r="O4" s="12">
        <v>1</v>
      </c>
      <c r="P4" s="12">
        <f>(N4-Z4)/Z4*100</f>
        <v>0</v>
      </c>
      <c r="Q4" s="22"/>
      <c r="R4" s="12">
        <v>1934.69</v>
      </c>
      <c r="S4" s="12">
        <v>1</v>
      </c>
      <c r="T4" s="12">
        <f>(R4-Z4)/Z4*100</f>
        <v>0</v>
      </c>
      <c r="U4" s="22"/>
      <c r="V4" s="12">
        <v>1934.69</v>
      </c>
      <c r="W4" s="12">
        <v>1</v>
      </c>
      <c r="X4" s="12">
        <f>(V4-Z4)/Z4*100</f>
        <v>0</v>
      </c>
      <c r="Y4" s="22"/>
      <c r="Z4" s="12">
        <f>'R-GRASP comparison'!L4</f>
        <v>1934.69</v>
      </c>
      <c r="AA4" s="12">
        <f>'R-GRASP comparison'!M4</f>
        <v>0.15898000000000001</v>
      </c>
      <c r="AC4" s="5">
        <f t="shared" ref="AC4:AD28" si="0">MIN(F4,J4,N4,V4,Z4)</f>
        <v>1934.69</v>
      </c>
      <c r="AD4" s="5">
        <f t="shared" si="0"/>
        <v>0.15898000000000001</v>
      </c>
      <c r="AE4" s="5">
        <f t="shared" ref="AE4:AE28" si="1">MIN(H4,L4,P4,X4)</f>
        <v>0</v>
      </c>
      <c r="AF4" s="6"/>
      <c r="AG4" s="6" t="s">
        <v>46</v>
      </c>
      <c r="AH4" s="5">
        <f>F29</f>
        <v>3253.2035999999998</v>
      </c>
      <c r="AI4" s="6" t="s">
        <v>37</v>
      </c>
      <c r="AJ4" s="5">
        <f>H29</f>
        <v>7.0470690257086757E-2</v>
      </c>
      <c r="AK4" s="5"/>
    </row>
    <row r="5" spans="1:37" x14ac:dyDescent="0.2">
      <c r="A5" s="7" t="s">
        <v>9</v>
      </c>
      <c r="B5" s="11">
        <v>20</v>
      </c>
      <c r="C5" s="11">
        <v>3</v>
      </c>
      <c r="D5" s="11">
        <v>2</v>
      </c>
      <c r="E5" s="21"/>
      <c r="F5" s="12">
        <v>1756.26</v>
      </c>
      <c r="G5" s="12">
        <v>1</v>
      </c>
      <c r="H5" s="12">
        <f t="shared" ref="H5:H28" si="2">(F5-Z5)/Z5*100</f>
        <v>0</v>
      </c>
      <c r="I5" s="22"/>
      <c r="J5" s="12">
        <v>1756.26</v>
      </c>
      <c r="K5" s="12">
        <v>1</v>
      </c>
      <c r="L5" s="12">
        <f t="shared" ref="L5:L28" si="3">(J5-Z5)/Z5*100</f>
        <v>0</v>
      </c>
      <c r="M5" s="22"/>
      <c r="N5" s="12">
        <v>1756.26</v>
      </c>
      <c r="O5" s="12">
        <v>1</v>
      </c>
      <c r="P5" s="12">
        <f t="shared" ref="P5:P28" si="4">(N5-Z5)/Z5*100</f>
        <v>0</v>
      </c>
      <c r="Q5" s="22"/>
      <c r="R5" s="12">
        <v>1756.26</v>
      </c>
      <c r="S5" s="12">
        <v>1</v>
      </c>
      <c r="T5" s="12">
        <f t="shared" ref="T5:T28" si="5">(R5-Z5)/Z5*100</f>
        <v>0</v>
      </c>
      <c r="U5" s="22"/>
      <c r="V5" s="12">
        <v>1756.26</v>
      </c>
      <c r="W5" s="12">
        <v>1</v>
      </c>
      <c r="X5" s="12">
        <f t="shared" ref="X5:X28" si="6">(V5-Z5)/Z5*100</f>
        <v>0</v>
      </c>
      <c r="Y5" s="22"/>
      <c r="Z5" s="12">
        <f>'R-GRASP comparison'!L5</f>
        <v>1756.26</v>
      </c>
      <c r="AA5" s="12">
        <f>'R-GRASP comparison'!M5</f>
        <v>0.16067999999999999</v>
      </c>
      <c r="AC5" s="5">
        <f t="shared" si="0"/>
        <v>1756.26</v>
      </c>
      <c r="AD5" s="5">
        <f t="shared" si="0"/>
        <v>0.16067999999999999</v>
      </c>
      <c r="AE5" s="5">
        <f t="shared" si="1"/>
        <v>0</v>
      </c>
      <c r="AF5" s="6"/>
      <c r="AG5" s="6" t="s">
        <v>47</v>
      </c>
      <c r="AH5" s="5">
        <f>J29</f>
        <v>3249.8191999999995</v>
      </c>
      <c r="AI5" s="6" t="s">
        <v>38</v>
      </c>
      <c r="AJ5" s="5">
        <f>L29</f>
        <v>0</v>
      </c>
      <c r="AK5" s="5"/>
    </row>
    <row r="6" spans="1:37" x14ac:dyDescent="0.2">
      <c r="A6" s="23" t="s">
        <v>10</v>
      </c>
      <c r="B6" s="11">
        <v>20</v>
      </c>
      <c r="C6" s="11">
        <v>3</v>
      </c>
      <c r="D6" s="11">
        <v>2</v>
      </c>
      <c r="E6" s="21"/>
      <c r="F6" s="12">
        <v>1364.55</v>
      </c>
      <c r="G6" s="12">
        <v>1</v>
      </c>
      <c r="H6" s="12">
        <f t="shared" si="2"/>
        <v>0</v>
      </c>
      <c r="I6" s="22"/>
      <c r="J6" s="12">
        <v>1364.55</v>
      </c>
      <c r="K6" s="12">
        <v>1</v>
      </c>
      <c r="L6" s="12">
        <f t="shared" si="3"/>
        <v>0</v>
      </c>
      <c r="M6" s="22"/>
      <c r="N6" s="12">
        <v>1364.55</v>
      </c>
      <c r="O6" s="12">
        <v>1</v>
      </c>
      <c r="P6" s="12">
        <f t="shared" si="4"/>
        <v>0</v>
      </c>
      <c r="Q6" s="22"/>
      <c r="R6" s="12">
        <v>1364.55</v>
      </c>
      <c r="S6" s="12">
        <v>1</v>
      </c>
      <c r="T6" s="12">
        <f t="shared" si="5"/>
        <v>0</v>
      </c>
      <c r="U6" s="22"/>
      <c r="V6" s="12">
        <v>1364.55</v>
      </c>
      <c r="W6" s="12">
        <v>1</v>
      </c>
      <c r="X6" s="12">
        <f t="shared" si="6"/>
        <v>0</v>
      </c>
      <c r="Y6" s="22"/>
      <c r="Z6" s="12">
        <f>'R-GRASP comparison'!L6</f>
        <v>1364.55</v>
      </c>
      <c r="AA6" s="12">
        <f>'R-GRASP comparison'!M6</f>
        <v>0.16611000000000004</v>
      </c>
      <c r="AC6" s="5">
        <f t="shared" si="0"/>
        <v>1364.55</v>
      </c>
      <c r="AD6" s="5">
        <f t="shared" si="0"/>
        <v>0.16611000000000004</v>
      </c>
      <c r="AE6" s="5">
        <f t="shared" si="1"/>
        <v>0</v>
      </c>
      <c r="AF6" s="6"/>
      <c r="AG6" s="6" t="s">
        <v>48</v>
      </c>
      <c r="AH6" s="5">
        <f>N29</f>
        <v>3249.8191999999995</v>
      </c>
      <c r="AI6" s="6" t="s">
        <v>39</v>
      </c>
      <c r="AJ6" s="5">
        <f>P29</f>
        <v>0</v>
      </c>
      <c r="AK6" s="5"/>
    </row>
    <row r="7" spans="1:37" x14ac:dyDescent="0.2">
      <c r="A7" s="23" t="s">
        <v>28</v>
      </c>
      <c r="B7" s="11">
        <v>20</v>
      </c>
      <c r="C7" s="11">
        <v>3</v>
      </c>
      <c r="D7" s="11">
        <v>2</v>
      </c>
      <c r="E7" s="21"/>
      <c r="F7" s="12">
        <v>2051.81</v>
      </c>
      <c r="G7" s="12">
        <v>1</v>
      </c>
      <c r="H7" s="12">
        <f t="shared" si="2"/>
        <v>0</v>
      </c>
      <c r="I7" s="22"/>
      <c r="J7" s="12">
        <v>2051.81</v>
      </c>
      <c r="K7" s="12">
        <v>1</v>
      </c>
      <c r="L7" s="12">
        <f t="shared" si="3"/>
        <v>0</v>
      </c>
      <c r="M7" s="22"/>
      <c r="N7" s="12">
        <v>2051.81</v>
      </c>
      <c r="O7" s="12">
        <v>1</v>
      </c>
      <c r="P7" s="12">
        <f t="shared" si="4"/>
        <v>0</v>
      </c>
      <c r="Q7" s="22"/>
      <c r="R7" s="12">
        <v>2051.81</v>
      </c>
      <c r="S7" s="12">
        <v>1</v>
      </c>
      <c r="T7" s="12">
        <f t="shared" si="5"/>
        <v>0</v>
      </c>
      <c r="U7" s="22"/>
      <c r="V7" s="12">
        <v>2051.81</v>
      </c>
      <c r="W7" s="12">
        <v>1</v>
      </c>
      <c r="X7" s="12">
        <f t="shared" si="6"/>
        <v>0</v>
      </c>
      <c r="Y7" s="22"/>
      <c r="Z7" s="12">
        <f>'R-GRASP comparison'!L7</f>
        <v>2051.81</v>
      </c>
      <c r="AA7" s="12">
        <f>'R-GRASP comparison'!M7</f>
        <v>0.1545</v>
      </c>
      <c r="AC7" s="5">
        <f t="shared" si="0"/>
        <v>2051.81</v>
      </c>
      <c r="AD7" s="5">
        <f t="shared" si="0"/>
        <v>0.1545</v>
      </c>
      <c r="AE7" s="5">
        <f t="shared" si="1"/>
        <v>0</v>
      </c>
      <c r="AF7" s="6"/>
      <c r="AG7" s="6" t="s">
        <v>49</v>
      </c>
      <c r="AH7" s="5">
        <f>R29</f>
        <v>3249.8191999999995</v>
      </c>
      <c r="AI7" s="6" t="s">
        <v>41</v>
      </c>
      <c r="AJ7" s="5">
        <f>T29</f>
        <v>0</v>
      </c>
      <c r="AK7" s="5"/>
    </row>
    <row r="8" spans="1:37" x14ac:dyDescent="0.2">
      <c r="A8" s="13" t="s">
        <v>11</v>
      </c>
      <c r="B8" s="14">
        <v>20</v>
      </c>
      <c r="C8" s="14">
        <v>3</v>
      </c>
      <c r="D8" s="14">
        <v>2</v>
      </c>
      <c r="E8" s="21"/>
      <c r="F8" s="4">
        <v>1019.87</v>
      </c>
      <c r="G8" s="4">
        <v>1</v>
      </c>
      <c r="H8" s="4">
        <f t="shared" si="2"/>
        <v>0</v>
      </c>
      <c r="I8" s="22"/>
      <c r="J8" s="4">
        <v>1019.87</v>
      </c>
      <c r="K8" s="4">
        <v>1</v>
      </c>
      <c r="L8" s="4">
        <f t="shared" si="3"/>
        <v>0</v>
      </c>
      <c r="M8" s="22"/>
      <c r="N8" s="4">
        <v>1019.87</v>
      </c>
      <c r="O8" s="4">
        <v>1</v>
      </c>
      <c r="P8" s="4">
        <f t="shared" si="4"/>
        <v>0</v>
      </c>
      <c r="Q8" s="22"/>
      <c r="R8" s="4">
        <v>1019.87</v>
      </c>
      <c r="S8" s="4">
        <v>1</v>
      </c>
      <c r="T8" s="4">
        <f t="shared" si="5"/>
        <v>0</v>
      </c>
      <c r="U8" s="22"/>
      <c r="V8" s="4">
        <v>1019.87</v>
      </c>
      <c r="W8" s="4">
        <v>1</v>
      </c>
      <c r="X8" s="4">
        <f t="shared" si="6"/>
        <v>0</v>
      </c>
      <c r="Y8" s="22"/>
      <c r="Z8" s="4">
        <f>'R-GRASP comparison'!L8</f>
        <v>1019.87</v>
      </c>
      <c r="AA8" s="4">
        <f>'R-GRASP comparison'!M8</f>
        <v>0.16189999999999999</v>
      </c>
      <c r="AB8" s="22"/>
      <c r="AC8" s="5">
        <f t="shared" si="0"/>
        <v>1019.87</v>
      </c>
      <c r="AD8" s="5">
        <f t="shared" si="0"/>
        <v>0.16189999999999999</v>
      </c>
      <c r="AE8" s="5">
        <f t="shared" si="1"/>
        <v>0</v>
      </c>
      <c r="AF8" s="6"/>
      <c r="AG8" s="6" t="s">
        <v>50</v>
      </c>
      <c r="AH8" s="5">
        <f>V29</f>
        <v>3249.8191999999995</v>
      </c>
      <c r="AI8" s="6" t="s">
        <v>40</v>
      </c>
      <c r="AJ8" s="5">
        <f>X29</f>
        <v>0</v>
      </c>
      <c r="AK8" s="5"/>
    </row>
    <row r="9" spans="1:37" x14ac:dyDescent="0.2">
      <c r="A9" s="7" t="s">
        <v>4</v>
      </c>
      <c r="B9" s="11">
        <v>30</v>
      </c>
      <c r="C9" s="11">
        <v>4</v>
      </c>
      <c r="D9" s="21">
        <v>2</v>
      </c>
      <c r="E9" s="21"/>
      <c r="F9" s="5">
        <v>3324.67</v>
      </c>
      <c r="G9" s="5">
        <v>16</v>
      </c>
      <c r="H9" s="12">
        <f t="shared" si="2"/>
        <v>0</v>
      </c>
      <c r="I9" s="22"/>
      <c r="J9" s="5">
        <v>3324.67</v>
      </c>
      <c r="K9" s="5">
        <v>16</v>
      </c>
      <c r="L9" s="12">
        <f t="shared" si="3"/>
        <v>0</v>
      </c>
      <c r="M9" s="22"/>
      <c r="N9" s="5">
        <v>3324.67</v>
      </c>
      <c r="O9" s="5">
        <v>16</v>
      </c>
      <c r="P9" s="12">
        <f t="shared" si="4"/>
        <v>0</v>
      </c>
      <c r="Q9" s="22"/>
      <c r="R9" s="5">
        <v>3324.67</v>
      </c>
      <c r="S9" s="5">
        <v>16</v>
      </c>
      <c r="T9" s="12">
        <f t="shared" si="5"/>
        <v>0</v>
      </c>
      <c r="U9" s="22"/>
      <c r="V9" s="5">
        <v>3324.67</v>
      </c>
      <c r="W9" s="5">
        <v>16</v>
      </c>
      <c r="X9" s="12">
        <f t="shared" si="6"/>
        <v>0</v>
      </c>
      <c r="Y9" s="22"/>
      <c r="Z9" s="5">
        <f>'R-GRASP comparison'!L9</f>
        <v>3324.67</v>
      </c>
      <c r="AA9" s="5">
        <f>'R-GRASP comparison'!M9</f>
        <v>0.5434699999999999</v>
      </c>
      <c r="AB9" s="5"/>
      <c r="AC9" s="5">
        <f t="shared" si="0"/>
        <v>3324.67</v>
      </c>
      <c r="AD9" s="5">
        <f t="shared" si="0"/>
        <v>0.5434699999999999</v>
      </c>
      <c r="AE9" s="5">
        <f t="shared" si="1"/>
        <v>0</v>
      </c>
      <c r="AF9" s="6"/>
      <c r="AG9" s="6" t="s">
        <v>1</v>
      </c>
      <c r="AH9" s="5">
        <f>Z29</f>
        <v>3249.8191999999995</v>
      </c>
      <c r="AI9" s="6" t="s">
        <v>1</v>
      </c>
      <c r="AJ9" s="5">
        <f>AB29</f>
        <v>0</v>
      </c>
      <c r="AK9" s="5"/>
    </row>
    <row r="10" spans="1:37" x14ac:dyDescent="0.2">
      <c r="A10" s="7" t="s">
        <v>12</v>
      </c>
      <c r="B10" s="11">
        <v>30</v>
      </c>
      <c r="C10" s="11">
        <v>4</v>
      </c>
      <c r="D10" s="21">
        <v>2</v>
      </c>
      <c r="E10" s="21"/>
      <c r="F10" s="5">
        <v>2242.02</v>
      </c>
      <c r="G10" s="5">
        <v>4</v>
      </c>
      <c r="H10" s="12">
        <f t="shared" si="2"/>
        <v>0</v>
      </c>
      <c r="I10" s="22"/>
      <c r="J10" s="5">
        <v>2242.02</v>
      </c>
      <c r="K10" s="5">
        <v>4</v>
      </c>
      <c r="L10" s="12">
        <f t="shared" si="3"/>
        <v>0</v>
      </c>
      <c r="M10" s="22"/>
      <c r="N10" s="5">
        <v>2242.02</v>
      </c>
      <c r="O10" s="5">
        <v>4</v>
      </c>
      <c r="P10" s="12">
        <f t="shared" si="4"/>
        <v>0</v>
      </c>
      <c r="Q10" s="22"/>
      <c r="R10" s="5">
        <v>2242.02</v>
      </c>
      <c r="S10" s="5">
        <v>4</v>
      </c>
      <c r="T10" s="12">
        <f t="shared" si="5"/>
        <v>0</v>
      </c>
      <c r="U10" s="22"/>
      <c r="V10" s="5">
        <v>2242.02</v>
      </c>
      <c r="W10" s="5">
        <v>4</v>
      </c>
      <c r="X10" s="12">
        <f t="shared" si="6"/>
        <v>0</v>
      </c>
      <c r="Y10" s="22"/>
      <c r="Z10" s="5">
        <f>'R-GRASP comparison'!L10</f>
        <v>2242.02</v>
      </c>
      <c r="AA10" s="5">
        <f>'R-GRASP comparison'!M10</f>
        <v>0.50934000000000001</v>
      </c>
      <c r="AB10" s="5"/>
      <c r="AC10" s="5">
        <f t="shared" si="0"/>
        <v>2242.02</v>
      </c>
      <c r="AD10" s="5">
        <f t="shared" si="0"/>
        <v>0.50934000000000001</v>
      </c>
      <c r="AE10" s="5">
        <f t="shared" si="1"/>
        <v>0</v>
      </c>
      <c r="AF10" s="6"/>
      <c r="AG10" s="6"/>
    </row>
    <row r="11" spans="1:37" x14ac:dyDescent="0.2">
      <c r="A11" s="7" t="s">
        <v>13</v>
      </c>
      <c r="B11" s="11">
        <v>30</v>
      </c>
      <c r="C11" s="11">
        <v>4</v>
      </c>
      <c r="D11" s="21">
        <v>2</v>
      </c>
      <c r="E11" s="21"/>
      <c r="F11" s="5">
        <v>3081.71</v>
      </c>
      <c r="G11" s="5">
        <v>5</v>
      </c>
      <c r="H11" s="12">
        <f t="shared" si="2"/>
        <v>0</v>
      </c>
      <c r="I11" s="22"/>
      <c r="J11" s="5">
        <v>3081.71</v>
      </c>
      <c r="K11" s="5">
        <v>5</v>
      </c>
      <c r="L11" s="12">
        <f t="shared" si="3"/>
        <v>0</v>
      </c>
      <c r="M11" s="22"/>
      <c r="N11" s="5">
        <v>3081.71</v>
      </c>
      <c r="O11" s="5">
        <v>5</v>
      </c>
      <c r="P11" s="12">
        <f t="shared" si="4"/>
        <v>0</v>
      </c>
      <c r="Q11" s="22"/>
      <c r="R11" s="5">
        <v>3081.71</v>
      </c>
      <c r="S11" s="5">
        <v>5</v>
      </c>
      <c r="T11" s="12">
        <f t="shared" si="5"/>
        <v>0</v>
      </c>
      <c r="U11" s="22"/>
      <c r="V11" s="5">
        <v>3081.71</v>
      </c>
      <c r="W11" s="5">
        <v>5</v>
      </c>
      <c r="X11" s="12">
        <f t="shared" si="6"/>
        <v>0</v>
      </c>
      <c r="Y11" s="22"/>
      <c r="Z11" s="5">
        <f>'R-GRASP comparison'!L11</f>
        <v>3081.71</v>
      </c>
      <c r="AA11" s="5">
        <f>'R-GRASP comparison'!M11</f>
        <v>0.50075000000000003</v>
      </c>
      <c r="AB11" s="5"/>
      <c r="AC11" s="5">
        <f t="shared" si="0"/>
        <v>3081.71</v>
      </c>
      <c r="AD11" s="5">
        <f t="shared" si="0"/>
        <v>0.50075000000000003</v>
      </c>
      <c r="AE11" s="5">
        <f t="shared" si="1"/>
        <v>0</v>
      </c>
      <c r="AF11" s="6"/>
      <c r="AG11" s="6"/>
    </row>
    <row r="12" spans="1:37" x14ac:dyDescent="0.2">
      <c r="A12" s="7" t="s">
        <v>14</v>
      </c>
      <c r="B12" s="11">
        <v>30</v>
      </c>
      <c r="C12" s="11">
        <v>4</v>
      </c>
      <c r="D12" s="21">
        <v>2</v>
      </c>
      <c r="E12" s="21"/>
      <c r="F12" s="5">
        <v>2440.4899999999998</v>
      </c>
      <c r="G12" s="5">
        <v>1</v>
      </c>
      <c r="H12" s="12">
        <f t="shared" si="2"/>
        <v>0</v>
      </c>
      <c r="I12" s="22"/>
      <c r="J12" s="5">
        <v>2440.4899999999998</v>
      </c>
      <c r="K12" s="5">
        <v>1</v>
      </c>
      <c r="L12" s="12">
        <f t="shared" si="3"/>
        <v>0</v>
      </c>
      <c r="M12" s="22"/>
      <c r="N12" s="5">
        <v>2440.4899999999998</v>
      </c>
      <c r="O12" s="5">
        <v>1</v>
      </c>
      <c r="P12" s="12">
        <f t="shared" si="4"/>
        <v>0</v>
      </c>
      <c r="Q12" s="22"/>
      <c r="R12" s="5">
        <v>2440.4899999999998</v>
      </c>
      <c r="S12" s="5">
        <v>1</v>
      </c>
      <c r="T12" s="12">
        <f t="shared" si="5"/>
        <v>0</v>
      </c>
      <c r="U12" s="22"/>
      <c r="V12" s="5">
        <v>2440.4899999999998</v>
      </c>
      <c r="W12" s="5">
        <v>1</v>
      </c>
      <c r="X12" s="12">
        <f t="shared" si="6"/>
        <v>0</v>
      </c>
      <c r="Y12" s="22"/>
      <c r="Z12" s="5">
        <f>'R-GRASP comparison'!L12</f>
        <v>2440.4899999999998</v>
      </c>
      <c r="AA12" s="5">
        <f>'R-GRASP comparison'!M12</f>
        <v>0.54387999999999992</v>
      </c>
      <c r="AB12" s="5"/>
      <c r="AC12" s="5">
        <f t="shared" si="0"/>
        <v>2440.4899999999998</v>
      </c>
      <c r="AD12" s="5">
        <f t="shared" si="0"/>
        <v>0.54387999999999992</v>
      </c>
      <c r="AE12" s="5">
        <f t="shared" si="1"/>
        <v>0</v>
      </c>
      <c r="AF12" s="6"/>
      <c r="AG12" s="6"/>
    </row>
    <row r="13" spans="1:37" x14ac:dyDescent="0.2">
      <c r="A13" s="13" t="s">
        <v>15</v>
      </c>
      <c r="B13" s="14">
        <v>30</v>
      </c>
      <c r="C13" s="14">
        <v>4</v>
      </c>
      <c r="D13" s="14">
        <v>2</v>
      </c>
      <c r="E13" s="21"/>
      <c r="F13" s="10">
        <v>1909.96</v>
      </c>
      <c r="G13" s="10">
        <v>1</v>
      </c>
      <c r="H13" s="4">
        <f t="shared" si="2"/>
        <v>0</v>
      </c>
      <c r="I13" s="22"/>
      <c r="J13" s="10">
        <v>1909.96</v>
      </c>
      <c r="K13" s="10">
        <v>1</v>
      </c>
      <c r="L13" s="4">
        <f t="shared" si="3"/>
        <v>0</v>
      </c>
      <c r="M13" s="22"/>
      <c r="N13" s="10">
        <v>1909.96</v>
      </c>
      <c r="O13" s="10">
        <v>1</v>
      </c>
      <c r="P13" s="4">
        <f t="shared" si="4"/>
        <v>0</v>
      </c>
      <c r="Q13" s="22"/>
      <c r="R13" s="10">
        <v>1909.96</v>
      </c>
      <c r="S13" s="10">
        <v>1</v>
      </c>
      <c r="T13" s="4">
        <f t="shared" si="5"/>
        <v>0</v>
      </c>
      <c r="U13" s="22"/>
      <c r="V13" s="10">
        <v>1909.96</v>
      </c>
      <c r="W13" s="10">
        <v>1</v>
      </c>
      <c r="X13" s="4">
        <f t="shared" si="6"/>
        <v>0</v>
      </c>
      <c r="Y13" s="22"/>
      <c r="Z13" s="10">
        <f>'R-GRASP comparison'!L13</f>
        <v>1909.96</v>
      </c>
      <c r="AA13" s="10">
        <f>'R-GRASP comparison'!M13</f>
        <v>0.52732999999999985</v>
      </c>
      <c r="AB13" s="24"/>
      <c r="AC13" s="5">
        <f t="shared" si="0"/>
        <v>1909.96</v>
      </c>
      <c r="AD13" s="5">
        <f t="shared" si="0"/>
        <v>0.52732999999999985</v>
      </c>
      <c r="AE13" s="5">
        <f t="shared" si="1"/>
        <v>0</v>
      </c>
      <c r="AF13" s="6"/>
      <c r="AG13" s="6"/>
      <c r="AI13" s="5"/>
    </row>
    <row r="14" spans="1:37" x14ac:dyDescent="0.2">
      <c r="A14" s="7" t="s">
        <v>6</v>
      </c>
      <c r="B14" s="11">
        <v>40</v>
      </c>
      <c r="C14" s="11">
        <v>5</v>
      </c>
      <c r="D14" s="21">
        <v>2</v>
      </c>
      <c r="E14" s="21"/>
      <c r="F14" s="5">
        <v>3752.9</v>
      </c>
      <c r="G14" s="5">
        <v>9</v>
      </c>
      <c r="H14" s="12">
        <f t="shared" si="2"/>
        <v>0</v>
      </c>
      <c r="I14" s="22"/>
      <c r="J14" s="5">
        <v>3752.9</v>
      </c>
      <c r="K14" s="5">
        <v>9</v>
      </c>
      <c r="L14" s="12">
        <f t="shared" si="3"/>
        <v>0</v>
      </c>
      <c r="M14" s="22"/>
      <c r="N14" s="5">
        <v>3752.9</v>
      </c>
      <c r="O14" s="5">
        <v>9</v>
      </c>
      <c r="P14" s="12">
        <f t="shared" si="4"/>
        <v>0</v>
      </c>
      <c r="Q14" s="22"/>
      <c r="R14" s="5">
        <v>3752.9</v>
      </c>
      <c r="S14" s="5">
        <v>9</v>
      </c>
      <c r="T14" s="12">
        <f t="shared" si="5"/>
        <v>0</v>
      </c>
      <c r="U14" s="22"/>
      <c r="V14" s="5">
        <v>3752.9</v>
      </c>
      <c r="W14" s="5">
        <v>9</v>
      </c>
      <c r="X14" s="12">
        <f t="shared" si="6"/>
        <v>0</v>
      </c>
      <c r="Y14" s="22"/>
      <c r="Z14" s="5">
        <f>'R-GRASP comparison'!L14</f>
        <v>3752.9</v>
      </c>
      <c r="AA14" s="5">
        <f>'R-GRASP comparison'!M14</f>
        <v>1.1302300000000001</v>
      </c>
      <c r="AB14" s="5"/>
      <c r="AC14" s="5">
        <f t="shared" si="0"/>
        <v>3752.9</v>
      </c>
      <c r="AD14" s="5">
        <f t="shared" si="0"/>
        <v>1.1302300000000001</v>
      </c>
      <c r="AE14" s="5">
        <f t="shared" si="1"/>
        <v>0</v>
      </c>
      <c r="AF14" s="6"/>
      <c r="AG14" s="6"/>
      <c r="AI14" s="5"/>
    </row>
    <row r="15" spans="1:37" x14ac:dyDescent="0.2">
      <c r="A15" s="7" t="s">
        <v>16</v>
      </c>
      <c r="B15" s="11">
        <v>40</v>
      </c>
      <c r="C15" s="11">
        <v>5</v>
      </c>
      <c r="D15" s="21">
        <v>2</v>
      </c>
      <c r="E15" s="21"/>
      <c r="F15" s="5">
        <v>3017.6</v>
      </c>
      <c r="G15" s="5">
        <v>1</v>
      </c>
      <c r="H15" s="12">
        <f t="shared" si="2"/>
        <v>0</v>
      </c>
      <c r="I15" s="22"/>
      <c r="J15" s="5">
        <v>3017.6</v>
      </c>
      <c r="K15" s="5">
        <v>1</v>
      </c>
      <c r="L15" s="12">
        <f t="shared" si="3"/>
        <v>0</v>
      </c>
      <c r="M15" s="22"/>
      <c r="N15" s="5">
        <v>3017.6</v>
      </c>
      <c r="O15" s="5">
        <v>1</v>
      </c>
      <c r="P15" s="12">
        <f t="shared" si="4"/>
        <v>0</v>
      </c>
      <c r="Q15" s="22"/>
      <c r="R15" s="5">
        <v>3017.6</v>
      </c>
      <c r="S15" s="5">
        <v>1</v>
      </c>
      <c r="T15" s="12">
        <f t="shared" si="5"/>
        <v>0</v>
      </c>
      <c r="U15" s="22"/>
      <c r="V15" s="5">
        <v>3017.6</v>
      </c>
      <c r="W15" s="5">
        <v>1</v>
      </c>
      <c r="X15" s="12">
        <f t="shared" si="6"/>
        <v>0</v>
      </c>
      <c r="Y15" s="22"/>
      <c r="Z15" s="5">
        <f>'R-GRASP comparison'!L15</f>
        <v>3017.6</v>
      </c>
      <c r="AA15" s="5">
        <f>'R-GRASP comparison'!M15</f>
        <v>1.10642</v>
      </c>
      <c r="AB15" s="5"/>
      <c r="AC15" s="5">
        <f t="shared" si="0"/>
        <v>3017.6</v>
      </c>
      <c r="AD15" s="5">
        <f t="shared" si="0"/>
        <v>1</v>
      </c>
      <c r="AE15" s="5">
        <f t="shared" si="1"/>
        <v>0</v>
      </c>
      <c r="AF15" s="6"/>
      <c r="AG15" s="6"/>
      <c r="AI15" s="5"/>
    </row>
    <row r="16" spans="1:37" x14ac:dyDescent="0.2">
      <c r="A16" s="7" t="s">
        <v>17</v>
      </c>
      <c r="B16" s="11">
        <v>40</v>
      </c>
      <c r="C16" s="11">
        <v>5</v>
      </c>
      <c r="D16" s="21">
        <v>2</v>
      </c>
      <c r="E16" s="21"/>
      <c r="F16" s="5">
        <v>3342.41</v>
      </c>
      <c r="G16" s="5">
        <v>11</v>
      </c>
      <c r="H16" s="12">
        <f t="shared" si="2"/>
        <v>0</v>
      </c>
      <c r="I16" s="22"/>
      <c r="J16" s="5">
        <v>3342.41</v>
      </c>
      <c r="K16" s="5">
        <v>11</v>
      </c>
      <c r="L16" s="12">
        <f t="shared" si="3"/>
        <v>0</v>
      </c>
      <c r="M16" s="22"/>
      <c r="N16" s="5">
        <v>3342.41</v>
      </c>
      <c r="O16" s="5">
        <v>11</v>
      </c>
      <c r="P16" s="12">
        <f t="shared" si="4"/>
        <v>0</v>
      </c>
      <c r="Q16" s="22"/>
      <c r="R16" s="5">
        <v>3342.41</v>
      </c>
      <c r="S16" s="5">
        <v>11</v>
      </c>
      <c r="T16" s="12">
        <f t="shared" si="5"/>
        <v>0</v>
      </c>
      <c r="U16" s="22"/>
      <c r="V16" s="5">
        <v>3342.41</v>
      </c>
      <c r="W16" s="5">
        <v>11</v>
      </c>
      <c r="X16" s="12">
        <f t="shared" si="6"/>
        <v>0</v>
      </c>
      <c r="Y16" s="22"/>
      <c r="Z16" s="5">
        <f>'R-GRASP comparison'!L16</f>
        <v>3342.41</v>
      </c>
      <c r="AA16" s="5">
        <f>'R-GRASP comparison'!M16</f>
        <v>1.1009</v>
      </c>
      <c r="AB16" s="5"/>
      <c r="AC16" s="5">
        <f t="shared" si="0"/>
        <v>3342.41</v>
      </c>
      <c r="AD16" s="5">
        <f t="shared" si="0"/>
        <v>1.1009</v>
      </c>
      <c r="AE16" s="5">
        <f t="shared" si="1"/>
        <v>0</v>
      </c>
      <c r="AF16" s="6"/>
      <c r="AG16" s="6"/>
      <c r="AI16" s="5"/>
    </row>
    <row r="17" spans="1:35" x14ac:dyDescent="0.2">
      <c r="A17" s="7" t="s">
        <v>18</v>
      </c>
      <c r="B17" s="11">
        <v>40</v>
      </c>
      <c r="C17" s="11">
        <v>5</v>
      </c>
      <c r="D17" s="21">
        <v>2</v>
      </c>
      <c r="E17" s="21"/>
      <c r="F17" s="5">
        <v>4311.32</v>
      </c>
      <c r="G17" s="5">
        <v>1</v>
      </c>
      <c r="H17" s="12">
        <f t="shared" si="2"/>
        <v>0</v>
      </c>
      <c r="I17" s="22"/>
      <c r="J17" s="5">
        <v>4311.32</v>
      </c>
      <c r="K17" s="5">
        <v>1</v>
      </c>
      <c r="L17" s="12">
        <f t="shared" si="3"/>
        <v>0</v>
      </c>
      <c r="M17" s="22"/>
      <c r="N17" s="5">
        <v>4311.32</v>
      </c>
      <c r="O17" s="5">
        <v>1</v>
      </c>
      <c r="P17" s="12">
        <f t="shared" si="4"/>
        <v>0</v>
      </c>
      <c r="Q17" s="22"/>
      <c r="R17" s="5">
        <v>4311.32</v>
      </c>
      <c r="S17" s="5">
        <v>1</v>
      </c>
      <c r="T17" s="12">
        <f t="shared" si="5"/>
        <v>0</v>
      </c>
      <c r="U17" s="22"/>
      <c r="V17" s="5">
        <v>4311.32</v>
      </c>
      <c r="W17" s="5">
        <v>1</v>
      </c>
      <c r="X17" s="12">
        <f t="shared" si="6"/>
        <v>0</v>
      </c>
      <c r="Y17" s="22"/>
      <c r="Z17" s="5">
        <f>'R-GRASP comparison'!L17</f>
        <v>4311.32</v>
      </c>
      <c r="AA17" s="5">
        <f>'R-GRASP comparison'!M17</f>
        <v>1.0209999999999999</v>
      </c>
      <c r="AB17" s="5"/>
      <c r="AC17" s="5">
        <f t="shared" si="0"/>
        <v>4311.32</v>
      </c>
      <c r="AD17" s="5">
        <f t="shared" si="0"/>
        <v>1</v>
      </c>
      <c r="AE17" s="5">
        <f t="shared" si="1"/>
        <v>0</v>
      </c>
      <c r="AF17" s="6"/>
      <c r="AG17" s="6"/>
      <c r="AI17" s="5"/>
    </row>
    <row r="18" spans="1:35" x14ac:dyDescent="0.2">
      <c r="A18" s="13" t="s">
        <v>19</v>
      </c>
      <c r="B18" s="14">
        <v>40</v>
      </c>
      <c r="C18" s="14">
        <v>5</v>
      </c>
      <c r="D18" s="14">
        <v>2</v>
      </c>
      <c r="E18" s="21"/>
      <c r="F18" s="10">
        <v>2661.67</v>
      </c>
      <c r="G18" s="10">
        <v>9</v>
      </c>
      <c r="H18" s="4">
        <f t="shared" si="2"/>
        <v>0</v>
      </c>
      <c r="I18" s="22"/>
      <c r="J18" s="10">
        <v>2661.67</v>
      </c>
      <c r="K18" s="10">
        <v>9</v>
      </c>
      <c r="L18" s="4">
        <f t="shared" si="3"/>
        <v>0</v>
      </c>
      <c r="M18" s="22"/>
      <c r="N18" s="10">
        <v>2661.67</v>
      </c>
      <c r="O18" s="10">
        <v>9</v>
      </c>
      <c r="P18" s="4">
        <f t="shared" si="4"/>
        <v>0</v>
      </c>
      <c r="Q18" s="22"/>
      <c r="R18" s="10">
        <v>2661.67</v>
      </c>
      <c r="S18" s="10">
        <v>9</v>
      </c>
      <c r="T18" s="4">
        <f t="shared" si="5"/>
        <v>0</v>
      </c>
      <c r="U18" s="22"/>
      <c r="V18" s="10">
        <v>2661.67</v>
      </c>
      <c r="W18" s="10">
        <v>9</v>
      </c>
      <c r="X18" s="4">
        <f t="shared" si="6"/>
        <v>0</v>
      </c>
      <c r="Y18" s="22"/>
      <c r="Z18" s="10">
        <f>'R-GRASP comparison'!L18</f>
        <v>2661.67</v>
      </c>
      <c r="AA18" s="10">
        <f>'R-GRASP comparison'!M18</f>
        <v>1.1577600000000001</v>
      </c>
      <c r="AB18" s="24"/>
      <c r="AC18" s="5">
        <f t="shared" si="0"/>
        <v>2661.67</v>
      </c>
      <c r="AD18" s="5">
        <f t="shared" si="0"/>
        <v>1.1577600000000001</v>
      </c>
      <c r="AE18" s="5">
        <f t="shared" si="1"/>
        <v>0</v>
      </c>
      <c r="AF18" s="6"/>
      <c r="AG18" s="6"/>
      <c r="AI18" s="5"/>
    </row>
    <row r="19" spans="1:35" x14ac:dyDescent="0.2">
      <c r="A19" s="7" t="s">
        <v>7</v>
      </c>
      <c r="B19" s="11">
        <v>50</v>
      </c>
      <c r="C19" s="11">
        <v>6</v>
      </c>
      <c r="D19" s="21">
        <v>2</v>
      </c>
      <c r="E19" s="21"/>
      <c r="F19" s="5">
        <v>4000.54</v>
      </c>
      <c r="G19" s="5">
        <v>21</v>
      </c>
      <c r="H19" s="12">
        <f t="shared" si="2"/>
        <v>0</v>
      </c>
      <c r="I19" s="22"/>
      <c r="J19" s="5">
        <v>4000.54</v>
      </c>
      <c r="K19" s="5">
        <v>21</v>
      </c>
      <c r="L19" s="12">
        <f t="shared" si="3"/>
        <v>0</v>
      </c>
      <c r="M19" s="22"/>
      <c r="N19" s="5">
        <v>4000.54</v>
      </c>
      <c r="O19" s="5">
        <v>21</v>
      </c>
      <c r="P19" s="12">
        <f t="shared" si="4"/>
        <v>0</v>
      </c>
      <c r="Q19" s="22"/>
      <c r="R19" s="5">
        <v>4000.54</v>
      </c>
      <c r="S19" s="5">
        <v>21</v>
      </c>
      <c r="T19" s="12">
        <f t="shared" si="5"/>
        <v>0</v>
      </c>
      <c r="U19" s="22"/>
      <c r="V19" s="5">
        <v>4000.54</v>
      </c>
      <c r="W19" s="5">
        <v>21</v>
      </c>
      <c r="X19" s="12">
        <f t="shared" si="6"/>
        <v>0</v>
      </c>
      <c r="Y19" s="22"/>
      <c r="Z19" s="5">
        <f>'R-GRASP comparison'!L19</f>
        <v>4000.54</v>
      </c>
      <c r="AA19" s="5">
        <f>'R-GRASP comparison'!M19</f>
        <v>2.1385299999999998</v>
      </c>
      <c r="AB19" s="5"/>
      <c r="AC19" s="5">
        <f t="shared" si="0"/>
        <v>4000.54</v>
      </c>
      <c r="AD19" s="5">
        <f t="shared" si="0"/>
        <v>2.1385299999999998</v>
      </c>
      <c r="AE19" s="5">
        <f t="shared" si="1"/>
        <v>0</v>
      </c>
      <c r="AF19" s="6"/>
      <c r="AG19" s="6"/>
      <c r="AI19" s="5"/>
    </row>
    <row r="20" spans="1:35" x14ac:dyDescent="0.2">
      <c r="A20" s="7" t="s">
        <v>20</v>
      </c>
      <c r="B20" s="11">
        <v>50</v>
      </c>
      <c r="C20" s="11">
        <v>6</v>
      </c>
      <c r="D20" s="21">
        <v>2</v>
      </c>
      <c r="E20" s="21"/>
      <c r="F20" s="5">
        <v>4446.16</v>
      </c>
      <c r="G20" s="5">
        <v>11</v>
      </c>
      <c r="H20" s="12">
        <f t="shared" si="2"/>
        <v>0</v>
      </c>
      <c r="I20" s="22"/>
      <c r="J20" s="5">
        <v>4446.16</v>
      </c>
      <c r="K20" s="5">
        <v>11</v>
      </c>
      <c r="L20" s="12">
        <f t="shared" si="3"/>
        <v>0</v>
      </c>
      <c r="M20" s="22"/>
      <c r="N20" s="5">
        <v>4446.16</v>
      </c>
      <c r="O20" s="5">
        <v>11</v>
      </c>
      <c r="P20" s="12">
        <f t="shared" si="4"/>
        <v>0</v>
      </c>
      <c r="Q20" s="22"/>
      <c r="R20" s="5">
        <v>4446.16</v>
      </c>
      <c r="S20" s="5">
        <v>11</v>
      </c>
      <c r="T20" s="12">
        <f t="shared" si="5"/>
        <v>0</v>
      </c>
      <c r="U20" s="22"/>
      <c r="V20" s="5">
        <v>4446.16</v>
      </c>
      <c r="W20" s="5">
        <v>11</v>
      </c>
      <c r="X20" s="12">
        <f t="shared" si="6"/>
        <v>0</v>
      </c>
      <c r="Y20" s="22"/>
      <c r="Z20" s="5">
        <f>'R-GRASP comparison'!L20</f>
        <v>4446.16</v>
      </c>
      <c r="AA20" s="5">
        <f>'R-GRASP comparison'!M20</f>
        <v>2.1143800000000001</v>
      </c>
      <c r="AB20" s="5"/>
      <c r="AC20" s="5">
        <f t="shared" si="0"/>
        <v>4446.16</v>
      </c>
      <c r="AD20" s="5">
        <f t="shared" si="0"/>
        <v>2.1143800000000001</v>
      </c>
      <c r="AE20" s="5">
        <f t="shared" si="1"/>
        <v>0</v>
      </c>
      <c r="AF20" s="6"/>
      <c r="AG20" s="6"/>
      <c r="AI20" s="5"/>
    </row>
    <row r="21" spans="1:35" x14ac:dyDescent="0.2">
      <c r="A21" s="7" t="s">
        <v>21</v>
      </c>
      <c r="B21" s="11">
        <v>50</v>
      </c>
      <c r="C21" s="11">
        <v>6</v>
      </c>
      <c r="D21" s="21">
        <v>2</v>
      </c>
      <c r="E21" s="21"/>
      <c r="F21" s="5">
        <v>3730.5</v>
      </c>
      <c r="G21" s="5">
        <v>4</v>
      </c>
      <c r="H21" s="12">
        <f t="shared" si="2"/>
        <v>0</v>
      </c>
      <c r="I21" s="22"/>
      <c r="J21" s="5">
        <v>3730.5</v>
      </c>
      <c r="K21" s="5">
        <v>4</v>
      </c>
      <c r="L21" s="12">
        <f t="shared" si="3"/>
        <v>0</v>
      </c>
      <c r="M21" s="22"/>
      <c r="N21" s="5">
        <v>3730.5</v>
      </c>
      <c r="O21" s="5">
        <v>4</v>
      </c>
      <c r="P21" s="12">
        <f t="shared" si="4"/>
        <v>0</v>
      </c>
      <c r="Q21" s="22"/>
      <c r="R21" s="5">
        <v>3730.5</v>
      </c>
      <c r="S21" s="5">
        <v>4</v>
      </c>
      <c r="T21" s="12">
        <f t="shared" si="5"/>
        <v>0</v>
      </c>
      <c r="U21" s="22"/>
      <c r="V21" s="5">
        <v>3730.5</v>
      </c>
      <c r="W21" s="5">
        <v>4</v>
      </c>
      <c r="X21" s="12">
        <f t="shared" si="6"/>
        <v>0</v>
      </c>
      <c r="Y21" s="22"/>
      <c r="Z21" s="5">
        <f>'R-GRASP comparison'!L21</f>
        <v>3730.5</v>
      </c>
      <c r="AA21" s="5">
        <f>'R-GRASP comparison'!M21</f>
        <v>2.0809000000000002</v>
      </c>
      <c r="AB21" s="5"/>
      <c r="AC21" s="5">
        <f t="shared" si="0"/>
        <v>3730.5</v>
      </c>
      <c r="AD21" s="5">
        <f t="shared" si="0"/>
        <v>2.0809000000000002</v>
      </c>
      <c r="AE21" s="5">
        <f t="shared" si="1"/>
        <v>0</v>
      </c>
      <c r="AF21" s="6"/>
      <c r="AG21" s="6"/>
      <c r="AI21" s="5"/>
    </row>
    <row r="22" spans="1:35" x14ac:dyDescent="0.2">
      <c r="A22" s="7" t="s">
        <v>22</v>
      </c>
      <c r="B22" s="11">
        <v>50</v>
      </c>
      <c r="C22" s="11">
        <v>6</v>
      </c>
      <c r="D22" s="21">
        <v>2</v>
      </c>
      <c r="E22" s="21"/>
      <c r="F22" s="5">
        <v>5063.57</v>
      </c>
      <c r="G22" s="5">
        <v>23</v>
      </c>
      <c r="H22" s="12">
        <f t="shared" si="2"/>
        <v>0.83699422886205721</v>
      </c>
      <c r="I22" s="22"/>
      <c r="J22" s="5">
        <v>5021.54</v>
      </c>
      <c r="K22" s="5">
        <v>250</v>
      </c>
      <c r="L22" s="12">
        <f t="shared" si="3"/>
        <v>0</v>
      </c>
      <c r="M22" s="22"/>
      <c r="N22" s="5">
        <v>5021.54</v>
      </c>
      <c r="O22" s="5">
        <v>250</v>
      </c>
      <c r="P22" s="12">
        <f t="shared" si="4"/>
        <v>0</v>
      </c>
      <c r="Q22" s="22"/>
      <c r="R22" s="5">
        <v>5021.54</v>
      </c>
      <c r="S22" s="5">
        <v>250</v>
      </c>
      <c r="T22" s="12">
        <f t="shared" si="5"/>
        <v>0</v>
      </c>
      <c r="U22" s="22"/>
      <c r="V22" s="5">
        <v>5021.54</v>
      </c>
      <c r="W22" s="5">
        <v>250</v>
      </c>
      <c r="X22" s="12">
        <f t="shared" si="6"/>
        <v>0</v>
      </c>
      <c r="Y22" s="22"/>
      <c r="Z22" s="5">
        <f>'R-GRASP comparison'!L22</f>
        <v>5021.54</v>
      </c>
      <c r="AA22" s="5">
        <f>'R-GRASP comparison'!M22</f>
        <v>1.9963299999999999</v>
      </c>
      <c r="AB22" s="5"/>
      <c r="AC22" s="5">
        <f t="shared" si="0"/>
        <v>5021.54</v>
      </c>
      <c r="AD22" s="5">
        <f t="shared" si="0"/>
        <v>1.9963299999999999</v>
      </c>
      <c r="AE22" s="5">
        <f t="shared" si="1"/>
        <v>0</v>
      </c>
      <c r="AF22" s="6"/>
      <c r="AG22" s="6"/>
      <c r="AI22" s="5"/>
    </row>
    <row r="23" spans="1:35" x14ac:dyDescent="0.2">
      <c r="A23" s="13" t="s">
        <v>23</v>
      </c>
      <c r="B23" s="14">
        <v>50</v>
      </c>
      <c r="C23" s="14">
        <v>6</v>
      </c>
      <c r="D23" s="14">
        <v>2</v>
      </c>
      <c r="E23" s="21"/>
      <c r="F23" s="10">
        <v>4046.14</v>
      </c>
      <c r="G23" s="10">
        <v>2</v>
      </c>
      <c r="H23" s="4">
        <f t="shared" si="2"/>
        <v>0</v>
      </c>
      <c r="I23" s="22"/>
      <c r="J23" s="10">
        <v>4046.14</v>
      </c>
      <c r="K23" s="10">
        <v>2</v>
      </c>
      <c r="L23" s="4">
        <f t="shared" si="3"/>
        <v>0</v>
      </c>
      <c r="M23" s="22"/>
      <c r="N23" s="10">
        <v>4046.14</v>
      </c>
      <c r="O23" s="10">
        <v>2</v>
      </c>
      <c r="P23" s="4">
        <f t="shared" si="4"/>
        <v>0</v>
      </c>
      <c r="Q23" s="22"/>
      <c r="R23" s="10">
        <v>4046.14</v>
      </c>
      <c r="S23" s="10">
        <v>2</v>
      </c>
      <c r="T23" s="4">
        <f t="shared" si="5"/>
        <v>0</v>
      </c>
      <c r="U23" s="22"/>
      <c r="V23" s="10">
        <v>4046.14</v>
      </c>
      <c r="W23" s="10">
        <v>2</v>
      </c>
      <c r="X23" s="4">
        <f t="shared" si="6"/>
        <v>0</v>
      </c>
      <c r="Y23" s="22"/>
      <c r="Z23" s="10">
        <f>'R-GRASP comparison'!L23</f>
        <v>4046.14</v>
      </c>
      <c r="AA23" s="10">
        <f>'R-GRASP comparison'!M23</f>
        <v>2.0399099999999999</v>
      </c>
      <c r="AB23" s="24"/>
      <c r="AC23" s="5">
        <f t="shared" si="0"/>
        <v>4046.14</v>
      </c>
      <c r="AD23" s="5">
        <f t="shared" si="0"/>
        <v>2</v>
      </c>
      <c r="AE23" s="5">
        <f t="shared" si="1"/>
        <v>0</v>
      </c>
      <c r="AF23" s="6"/>
      <c r="AG23" s="6"/>
      <c r="AI23" s="5"/>
    </row>
    <row r="24" spans="1:35" x14ac:dyDescent="0.2">
      <c r="A24" s="7" t="s">
        <v>8</v>
      </c>
      <c r="B24" s="11">
        <v>55</v>
      </c>
      <c r="C24" s="11">
        <v>6</v>
      </c>
      <c r="D24" s="21">
        <v>2</v>
      </c>
      <c r="E24" s="21"/>
      <c r="F24" s="5">
        <v>4729.6899999999996</v>
      </c>
      <c r="G24" s="5">
        <v>34</v>
      </c>
      <c r="H24" s="12">
        <f t="shared" si="2"/>
        <v>0.76784591948696568</v>
      </c>
      <c r="I24" s="22"/>
      <c r="J24" s="5">
        <v>4693.6499999999996</v>
      </c>
      <c r="K24" s="5">
        <v>480</v>
      </c>
      <c r="L24" s="12">
        <f t="shared" si="3"/>
        <v>0</v>
      </c>
      <c r="M24" s="22"/>
      <c r="N24" s="5">
        <v>4693.6499999999996</v>
      </c>
      <c r="O24" s="5">
        <v>478</v>
      </c>
      <c r="P24" s="12">
        <f t="shared" si="4"/>
        <v>0</v>
      </c>
      <c r="Q24" s="22"/>
      <c r="R24" s="5">
        <v>4693.6499999999996</v>
      </c>
      <c r="S24" s="5">
        <v>501</v>
      </c>
      <c r="T24" s="12">
        <f t="shared" si="5"/>
        <v>0</v>
      </c>
      <c r="U24" s="22"/>
      <c r="V24" s="5">
        <v>4693.6499999999996</v>
      </c>
      <c r="W24" s="5">
        <v>478</v>
      </c>
      <c r="X24" s="12">
        <f t="shared" si="6"/>
        <v>0</v>
      </c>
      <c r="Y24" s="22"/>
      <c r="Z24" s="5">
        <f>'R-GRASP comparison'!L24</f>
        <v>4693.6499999999996</v>
      </c>
      <c r="AA24" s="5">
        <f>'R-GRASP comparison'!M24</f>
        <v>2.3437400000000004</v>
      </c>
      <c r="AB24" s="5"/>
      <c r="AC24" s="5">
        <f t="shared" si="0"/>
        <v>4693.6499999999996</v>
      </c>
      <c r="AD24" s="5">
        <f t="shared" si="0"/>
        <v>2.3437400000000004</v>
      </c>
      <c r="AE24" s="5">
        <f t="shared" si="1"/>
        <v>0</v>
      </c>
      <c r="AF24" s="6"/>
      <c r="AG24" s="6"/>
      <c r="AI24" s="5"/>
    </row>
    <row r="25" spans="1:35" x14ac:dyDescent="0.2">
      <c r="A25" s="7" t="s">
        <v>24</v>
      </c>
      <c r="B25" s="11">
        <v>55</v>
      </c>
      <c r="C25" s="11">
        <v>6</v>
      </c>
      <c r="D25" s="21">
        <v>2</v>
      </c>
      <c r="E25" s="21"/>
      <c r="F25" s="5">
        <v>3671.28</v>
      </c>
      <c r="G25" s="5">
        <v>26</v>
      </c>
      <c r="H25" s="12">
        <f t="shared" si="2"/>
        <v>0</v>
      </c>
      <c r="I25" s="22"/>
      <c r="J25" s="5">
        <v>3671.28</v>
      </c>
      <c r="K25" s="5">
        <v>26</v>
      </c>
      <c r="L25" s="12">
        <f t="shared" si="3"/>
        <v>0</v>
      </c>
      <c r="M25" s="22"/>
      <c r="N25" s="5">
        <v>3671.28</v>
      </c>
      <c r="O25" s="5">
        <v>26</v>
      </c>
      <c r="P25" s="12">
        <f t="shared" si="4"/>
        <v>0</v>
      </c>
      <c r="Q25" s="22"/>
      <c r="R25" s="5">
        <v>3671.28</v>
      </c>
      <c r="S25" s="5">
        <v>26</v>
      </c>
      <c r="T25" s="12">
        <f t="shared" si="5"/>
        <v>0</v>
      </c>
      <c r="U25" s="22"/>
      <c r="V25" s="5">
        <v>3671.28</v>
      </c>
      <c r="W25" s="5">
        <v>26</v>
      </c>
      <c r="X25" s="12">
        <f t="shared" si="6"/>
        <v>0</v>
      </c>
      <c r="Y25" s="22"/>
      <c r="Z25" s="5">
        <f>'R-GRASP comparison'!L25</f>
        <v>3671.28</v>
      </c>
      <c r="AA25" s="5">
        <f>'R-GRASP comparison'!M25</f>
        <v>2.3535300000000001</v>
      </c>
      <c r="AB25" s="5"/>
      <c r="AC25" s="5">
        <f t="shared" si="0"/>
        <v>3671.28</v>
      </c>
      <c r="AD25" s="5">
        <f t="shared" si="0"/>
        <v>2.3535300000000001</v>
      </c>
      <c r="AE25" s="5">
        <f t="shared" si="1"/>
        <v>0</v>
      </c>
      <c r="AF25" s="6"/>
      <c r="AG25" s="6"/>
      <c r="AI25" s="5"/>
    </row>
    <row r="26" spans="1:35" x14ac:dyDescent="0.2">
      <c r="A26" s="7" t="s">
        <v>25</v>
      </c>
      <c r="B26" s="11">
        <v>55</v>
      </c>
      <c r="C26" s="11">
        <v>6</v>
      </c>
      <c r="D26" s="21">
        <v>2</v>
      </c>
      <c r="E26" s="21"/>
      <c r="F26" s="5">
        <v>4174.08</v>
      </c>
      <c r="G26" s="5">
        <v>20</v>
      </c>
      <c r="H26" s="12">
        <f t="shared" si="2"/>
        <v>0.15692710807814594</v>
      </c>
      <c r="I26" s="22"/>
      <c r="J26" s="5">
        <v>4167.54</v>
      </c>
      <c r="K26" s="5">
        <v>190</v>
      </c>
      <c r="L26" s="12">
        <f t="shared" si="3"/>
        <v>0</v>
      </c>
      <c r="M26" s="22"/>
      <c r="N26" s="5">
        <v>4167.54</v>
      </c>
      <c r="O26" s="5">
        <v>190</v>
      </c>
      <c r="P26" s="12">
        <f t="shared" si="4"/>
        <v>0</v>
      </c>
      <c r="Q26" s="22"/>
      <c r="R26" s="5">
        <v>4167.54</v>
      </c>
      <c r="S26" s="5">
        <v>190</v>
      </c>
      <c r="T26" s="12">
        <f t="shared" si="5"/>
        <v>0</v>
      </c>
      <c r="U26" s="22"/>
      <c r="V26" s="5">
        <v>4167.54</v>
      </c>
      <c r="W26" s="5">
        <v>190</v>
      </c>
      <c r="X26" s="12">
        <f t="shared" si="6"/>
        <v>0</v>
      </c>
      <c r="Y26" s="22"/>
      <c r="Z26" s="5">
        <f>'R-GRASP comparison'!L26</f>
        <v>4167.54</v>
      </c>
      <c r="AA26" s="5">
        <f>'R-GRASP comparison'!M26</f>
        <v>2.33067</v>
      </c>
      <c r="AB26" s="24"/>
      <c r="AC26" s="5">
        <f t="shared" si="0"/>
        <v>4167.54</v>
      </c>
      <c r="AD26" s="5">
        <f t="shared" si="0"/>
        <v>2.33067</v>
      </c>
      <c r="AE26" s="5">
        <f t="shared" si="1"/>
        <v>0</v>
      </c>
      <c r="AF26" s="6"/>
      <c r="AG26" s="6"/>
      <c r="AI26" s="5"/>
    </row>
    <row r="27" spans="1:35" x14ac:dyDescent="0.2">
      <c r="A27" s="7" t="s">
        <v>26</v>
      </c>
      <c r="B27" s="11">
        <v>55</v>
      </c>
      <c r="C27" s="11">
        <v>6</v>
      </c>
      <c r="D27" s="21">
        <v>2</v>
      </c>
      <c r="E27" s="21"/>
      <c r="F27" s="5">
        <v>4610.3100000000004</v>
      </c>
      <c r="G27" s="5">
        <v>88</v>
      </c>
      <c r="H27" s="12">
        <f t="shared" si="2"/>
        <v>0</v>
      </c>
      <c r="I27" s="22"/>
      <c r="J27" s="5">
        <v>4610.3100000000004</v>
      </c>
      <c r="K27" s="5">
        <v>88</v>
      </c>
      <c r="L27" s="12">
        <f t="shared" si="3"/>
        <v>0</v>
      </c>
      <c r="M27" s="22"/>
      <c r="N27" s="5">
        <v>4610.3100000000004</v>
      </c>
      <c r="O27" s="5">
        <v>88</v>
      </c>
      <c r="P27" s="12">
        <f t="shared" si="4"/>
        <v>0</v>
      </c>
      <c r="Q27" s="22"/>
      <c r="R27" s="5">
        <v>4610.3100000000004</v>
      </c>
      <c r="S27" s="5">
        <v>88</v>
      </c>
      <c r="T27" s="12">
        <f t="shared" si="5"/>
        <v>0</v>
      </c>
      <c r="U27" s="22"/>
      <c r="V27" s="5">
        <v>4610.3100000000004</v>
      </c>
      <c r="W27" s="5">
        <v>88</v>
      </c>
      <c r="X27" s="12">
        <f t="shared" si="6"/>
        <v>0</v>
      </c>
      <c r="Y27" s="22"/>
      <c r="Z27" s="5">
        <f>'R-GRASP comparison'!L27</f>
        <v>4610.3100000000004</v>
      </c>
      <c r="AA27" s="5">
        <f>'R-GRASP comparison'!M27</f>
        <v>2.3049200000000001</v>
      </c>
      <c r="AB27" s="24"/>
      <c r="AC27" s="5">
        <f t="shared" si="0"/>
        <v>4610.3100000000004</v>
      </c>
      <c r="AD27" s="5">
        <f t="shared" si="0"/>
        <v>2.3049200000000001</v>
      </c>
      <c r="AE27" s="5">
        <f t="shared" si="1"/>
        <v>0</v>
      </c>
      <c r="AF27" s="6"/>
      <c r="AG27" s="6"/>
      <c r="AI27" s="5"/>
    </row>
    <row r="28" spans="1:35" x14ac:dyDescent="0.2">
      <c r="A28" s="13" t="s">
        <v>27</v>
      </c>
      <c r="B28" s="14">
        <v>55</v>
      </c>
      <c r="C28" s="14">
        <v>6</v>
      </c>
      <c r="D28" s="14">
        <v>2</v>
      </c>
      <c r="E28" s="14"/>
      <c r="F28" s="10">
        <v>4645.8900000000003</v>
      </c>
      <c r="G28" s="10">
        <v>4</v>
      </c>
      <c r="H28" s="4">
        <f t="shared" si="2"/>
        <v>0</v>
      </c>
      <c r="I28" s="4"/>
      <c r="J28" s="10">
        <v>4645.8900000000003</v>
      </c>
      <c r="K28" s="10">
        <v>4</v>
      </c>
      <c r="L28" s="4">
        <f t="shared" si="3"/>
        <v>0</v>
      </c>
      <c r="M28" s="4"/>
      <c r="N28" s="10">
        <v>4645.8900000000003</v>
      </c>
      <c r="O28" s="10">
        <v>4</v>
      </c>
      <c r="P28" s="4">
        <f t="shared" si="4"/>
        <v>0</v>
      </c>
      <c r="Q28" s="4"/>
      <c r="R28" s="10">
        <v>4645.8900000000003</v>
      </c>
      <c r="S28" s="10">
        <v>4</v>
      </c>
      <c r="T28" s="4">
        <f t="shared" si="5"/>
        <v>0</v>
      </c>
      <c r="U28" s="4"/>
      <c r="V28" s="10">
        <v>4645.8900000000003</v>
      </c>
      <c r="W28" s="10">
        <v>4</v>
      </c>
      <c r="X28" s="4">
        <f t="shared" si="6"/>
        <v>0</v>
      </c>
      <c r="Y28" s="4"/>
      <c r="Z28" s="10">
        <f>'R-GRASP comparison'!L28</f>
        <v>4645.8900000000003</v>
      </c>
      <c r="AA28" s="10">
        <f>'R-GRASP comparison'!M28</f>
        <v>2.60059</v>
      </c>
      <c r="AB28" s="24"/>
      <c r="AC28" s="5">
        <f t="shared" si="0"/>
        <v>4645.8900000000003</v>
      </c>
      <c r="AD28" s="5">
        <f t="shared" si="0"/>
        <v>2.60059</v>
      </c>
      <c r="AE28" s="5">
        <f t="shared" si="1"/>
        <v>0</v>
      </c>
      <c r="AF28" s="6"/>
      <c r="AG28" s="6"/>
      <c r="AI28" s="5"/>
    </row>
    <row r="29" spans="1:35" x14ac:dyDescent="0.2">
      <c r="A29" s="15" t="s">
        <v>29</v>
      </c>
      <c r="B29" s="16"/>
      <c r="C29" s="16"/>
      <c r="D29" s="16"/>
      <c r="E29" s="16"/>
      <c r="F29" s="17">
        <f>AVERAGE(F4:F28)</f>
        <v>3253.2035999999998</v>
      </c>
      <c r="G29" s="17">
        <f t="shared" ref="G29:AA29" si="7">AVERAGE(G4:G28)</f>
        <v>11.84</v>
      </c>
      <c r="H29" s="17">
        <f t="shared" si="7"/>
        <v>7.0470690257086757E-2</v>
      </c>
      <c r="I29" s="17"/>
      <c r="J29" s="17">
        <f t="shared" si="7"/>
        <v>3249.8191999999995</v>
      </c>
      <c r="K29" s="17">
        <f t="shared" si="7"/>
        <v>45.56</v>
      </c>
      <c r="L29" s="17">
        <f t="shared" si="7"/>
        <v>0</v>
      </c>
      <c r="M29" s="17"/>
      <c r="N29" s="17">
        <f t="shared" si="7"/>
        <v>3249.8191999999995</v>
      </c>
      <c r="O29" s="17">
        <f t="shared" si="7"/>
        <v>45.48</v>
      </c>
      <c r="P29" s="17">
        <f t="shared" si="7"/>
        <v>0</v>
      </c>
      <c r="Q29" s="17"/>
      <c r="R29" s="17">
        <f t="shared" ref="R29:T29" si="8">AVERAGE(R4:R28)</f>
        <v>3249.8191999999995</v>
      </c>
      <c r="S29" s="17">
        <f t="shared" si="8"/>
        <v>46.4</v>
      </c>
      <c r="T29" s="17">
        <f t="shared" si="8"/>
        <v>0</v>
      </c>
      <c r="U29" s="17"/>
      <c r="V29" s="17">
        <f t="shared" si="7"/>
        <v>3249.8191999999995</v>
      </c>
      <c r="W29" s="17">
        <f t="shared" si="7"/>
        <v>45.48</v>
      </c>
      <c r="X29" s="17">
        <f t="shared" si="7"/>
        <v>0</v>
      </c>
      <c r="Y29" s="17"/>
      <c r="Z29" s="17">
        <f t="shared" si="7"/>
        <v>3249.8191999999995</v>
      </c>
      <c r="AA29" s="17">
        <f t="shared" si="7"/>
        <v>1.24987</v>
      </c>
      <c r="AB29" s="22"/>
      <c r="AC29" s="17">
        <f>MIN(F29,Z29)</f>
        <v>3249.8191999999995</v>
      </c>
      <c r="AD29" s="17">
        <f>MIN(G29,AA29)</f>
        <v>1.24987</v>
      </c>
      <c r="AE29" s="17">
        <f>MIN(H29,AB29)</f>
        <v>7.0470690257086757E-2</v>
      </c>
      <c r="AI29" s="5"/>
    </row>
    <row r="30" spans="1:35" x14ac:dyDescent="0.2">
      <c r="AB30" s="22"/>
      <c r="AI30" s="5"/>
    </row>
    <row r="31" spans="1:35" x14ac:dyDescent="0.2">
      <c r="AB31" s="22"/>
      <c r="AI31" s="5"/>
    </row>
    <row r="32" spans="1:35" x14ac:dyDescent="0.2">
      <c r="AB32" s="22"/>
      <c r="AI32" s="5"/>
    </row>
    <row r="33" spans="35:35" x14ac:dyDescent="0.2">
      <c r="AI33" s="5"/>
    </row>
    <row r="34" spans="35:35" x14ac:dyDescent="0.2">
      <c r="AI34" s="5"/>
    </row>
    <row r="35" spans="35:35" x14ac:dyDescent="0.2">
      <c r="AI35" s="5"/>
    </row>
    <row r="36" spans="35:35" x14ac:dyDescent="0.2">
      <c r="AI36" s="5"/>
    </row>
    <row r="37" spans="35:35" x14ac:dyDescent="0.2">
      <c r="AI37" s="5"/>
    </row>
  </sheetData>
  <mergeCells count="7">
    <mergeCell ref="Z2:AA2"/>
    <mergeCell ref="A2:D2"/>
    <mergeCell ref="F2:H2"/>
    <mergeCell ref="J2:L2"/>
    <mergeCell ref="N2:P2"/>
    <mergeCell ref="R2:T2"/>
    <mergeCell ref="V2:X2"/>
  </mergeCells>
  <conditionalFormatting sqref="F4:F29 J4:J29 N4:N29 V4:V29 Z4:Z29">
    <cfRule type="cellIs" dxfId="7" priority="4" operator="equal">
      <formula>$AC4</formula>
    </cfRule>
  </conditionalFormatting>
  <conditionalFormatting sqref="G4:G29 K4:K29 O4:O29 W4:W29 AA4:AA29">
    <cfRule type="cellIs" dxfId="6" priority="5" operator="equal">
      <formula>$AD4</formula>
    </cfRule>
  </conditionalFormatting>
  <conditionalFormatting sqref="H4:H28 L4:L29 P4:P29 X4:X29">
    <cfRule type="cellIs" dxfId="5" priority="6" operator="equal">
      <formula>$AE4</formula>
    </cfRule>
  </conditionalFormatting>
  <conditionalFormatting sqref="R4:R29">
    <cfRule type="cellIs" dxfId="4" priority="1" operator="equal">
      <formula>$AC4</formula>
    </cfRule>
  </conditionalFormatting>
  <conditionalFormatting sqref="S4:S29">
    <cfRule type="cellIs" dxfId="3" priority="2" operator="equal">
      <formula>$AD4</formula>
    </cfRule>
  </conditionalFormatting>
  <conditionalFormatting sqref="T4:T29">
    <cfRule type="cellIs" dxfId="2" priority="3" operator="equal">
      <formula>$AE4</formula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8069-C18C-EB45-B92D-E52CA4277CBC}">
  <dimension ref="A1:S37"/>
  <sheetViews>
    <sheetView tabSelected="1" workbookViewId="0">
      <selection activeCell="L3" sqref="L3"/>
    </sheetView>
  </sheetViews>
  <sheetFormatPr baseColWidth="10" defaultRowHeight="16" x14ac:dyDescent="0.2"/>
  <cols>
    <col min="1" max="1" width="16.5" style="18" customWidth="1"/>
    <col min="2" max="4" width="5.83203125" style="8" customWidth="1"/>
    <col min="5" max="5" width="1.83203125" style="8" customWidth="1"/>
    <col min="6" max="7" width="10.83203125" style="12"/>
    <col min="8" max="8" width="1.83203125" style="12" customWidth="1"/>
    <col min="9" max="9" width="8.6640625" style="12" customWidth="1"/>
    <col min="10" max="10" width="6.5" style="12" customWidth="1"/>
    <col min="11" max="11" width="1.83203125" style="12" customWidth="1"/>
    <col min="12" max="12" width="8.6640625" style="12" customWidth="1"/>
    <col min="13" max="13" width="5.33203125" style="12" customWidth="1"/>
    <col min="14" max="14" width="10.83203125" style="12"/>
    <col min="15" max="16" width="10.83203125" style="5"/>
    <col min="17" max="16384" width="10.83203125" style="7"/>
  </cols>
  <sheetData>
    <row r="1" spans="1:19" x14ac:dyDescent="0.2">
      <c r="A1" s="1"/>
      <c r="B1" s="2"/>
      <c r="C1" s="2"/>
      <c r="D1" s="2"/>
      <c r="E1" s="2"/>
      <c r="F1" s="3"/>
      <c r="G1" s="3"/>
      <c r="H1" s="4"/>
      <c r="I1" s="3"/>
      <c r="J1" s="3"/>
      <c r="K1" s="4"/>
      <c r="L1" s="4"/>
      <c r="M1" s="3"/>
      <c r="N1" s="19"/>
    </row>
    <row r="2" spans="1:19" x14ac:dyDescent="0.2">
      <c r="A2" s="29" t="s">
        <v>0</v>
      </c>
      <c r="B2" s="29"/>
      <c r="C2" s="29"/>
      <c r="D2" s="29"/>
      <c r="F2" s="28" t="s">
        <v>36</v>
      </c>
      <c r="G2" s="28"/>
      <c r="H2" s="9"/>
      <c r="I2" s="28" t="s">
        <v>43</v>
      </c>
      <c r="J2" s="28"/>
      <c r="K2" s="9"/>
      <c r="L2" s="28" t="s">
        <v>51</v>
      </c>
      <c r="M2" s="28"/>
      <c r="N2" s="19"/>
      <c r="O2" s="10"/>
      <c r="P2" s="10"/>
    </row>
    <row r="3" spans="1:19" x14ac:dyDescent="0.2">
      <c r="A3" s="1" t="s">
        <v>30</v>
      </c>
      <c r="B3" s="27" t="s">
        <v>42</v>
      </c>
      <c r="C3" s="27" t="s">
        <v>44</v>
      </c>
      <c r="D3" s="27" t="s">
        <v>45</v>
      </c>
      <c r="E3" s="20"/>
      <c r="F3" s="3" t="s">
        <v>5</v>
      </c>
      <c r="G3" s="3" t="s">
        <v>2</v>
      </c>
      <c r="H3" s="19"/>
      <c r="I3" s="3" t="s">
        <v>5</v>
      </c>
      <c r="J3" s="3" t="s">
        <v>2</v>
      </c>
      <c r="K3" s="19"/>
      <c r="L3" s="3" t="s">
        <v>5</v>
      </c>
      <c r="M3" s="3" t="s">
        <v>2</v>
      </c>
      <c r="N3" s="19"/>
      <c r="O3" s="3" t="s">
        <v>5</v>
      </c>
      <c r="P3" s="3" t="s">
        <v>2</v>
      </c>
    </row>
    <row r="4" spans="1:19" x14ac:dyDescent="0.2">
      <c r="A4" s="7" t="s">
        <v>3</v>
      </c>
      <c r="B4" s="11">
        <v>20</v>
      </c>
      <c r="C4" s="11">
        <v>3</v>
      </c>
      <c r="D4" s="11">
        <v>2</v>
      </c>
      <c r="E4" s="21"/>
      <c r="F4" s="12">
        <f>gurobi!V4</f>
        <v>1934.69</v>
      </c>
      <c r="G4" s="12">
        <f>gurobi!W4</f>
        <v>1.68</v>
      </c>
      <c r="H4" s="22"/>
      <c r="I4" s="12">
        <f>hexaly!V4</f>
        <v>1934.69</v>
      </c>
      <c r="J4" s="12">
        <f>hexaly!W4</f>
        <v>1</v>
      </c>
      <c r="K4" s="22"/>
      <c r="L4" s="12">
        <v>1934.69</v>
      </c>
      <c r="M4" s="12">
        <v>0.15898000000000001</v>
      </c>
      <c r="O4" s="5">
        <f t="shared" ref="O4:P28" si="0">MIN(F4,I4,L4)</f>
        <v>1934.69</v>
      </c>
      <c r="P4" s="5">
        <f t="shared" si="0"/>
        <v>0.15898000000000001</v>
      </c>
      <c r="Q4" s="6"/>
    </row>
    <row r="5" spans="1:19" x14ac:dyDescent="0.2">
      <c r="A5" s="7" t="s">
        <v>9</v>
      </c>
      <c r="B5" s="11">
        <v>20</v>
      </c>
      <c r="C5" s="11">
        <v>3</v>
      </c>
      <c r="D5" s="11">
        <v>2</v>
      </c>
      <c r="E5" s="21"/>
      <c r="F5" s="12">
        <f>gurobi!V5</f>
        <v>1756.26</v>
      </c>
      <c r="G5" s="12">
        <f>gurobi!W5</f>
        <v>2.99</v>
      </c>
      <c r="H5" s="22"/>
      <c r="I5" s="12">
        <f>hexaly!V5</f>
        <v>1756.26</v>
      </c>
      <c r="J5" s="12">
        <f>hexaly!W5</f>
        <v>1</v>
      </c>
      <c r="K5" s="22"/>
      <c r="L5" s="12">
        <v>1756.26</v>
      </c>
      <c r="M5" s="12">
        <v>0.16067999999999999</v>
      </c>
      <c r="O5" s="5">
        <f t="shared" si="0"/>
        <v>1756.26</v>
      </c>
      <c r="P5" s="5">
        <f t="shared" si="0"/>
        <v>0.16067999999999999</v>
      </c>
      <c r="Q5" s="6"/>
    </row>
    <row r="6" spans="1:19" x14ac:dyDescent="0.2">
      <c r="A6" s="23" t="s">
        <v>10</v>
      </c>
      <c r="B6" s="11">
        <v>20</v>
      </c>
      <c r="C6" s="11">
        <v>3</v>
      </c>
      <c r="D6" s="11">
        <v>2</v>
      </c>
      <c r="E6" s="21"/>
      <c r="F6" s="12">
        <f>gurobi!V6</f>
        <v>1364.55</v>
      </c>
      <c r="G6" s="12">
        <f>gurobi!W6</f>
        <v>1.38</v>
      </c>
      <c r="H6" s="22"/>
      <c r="I6" s="12">
        <f>hexaly!V6</f>
        <v>1364.55</v>
      </c>
      <c r="J6" s="12">
        <f>hexaly!W6</f>
        <v>1</v>
      </c>
      <c r="K6" s="22"/>
      <c r="L6" s="12">
        <v>1364.55</v>
      </c>
      <c r="M6" s="12">
        <v>0.16611000000000004</v>
      </c>
      <c r="O6" s="5">
        <f t="shared" si="0"/>
        <v>1364.55</v>
      </c>
      <c r="P6" s="5">
        <f t="shared" si="0"/>
        <v>0.16611000000000004</v>
      </c>
      <c r="Q6" s="6"/>
    </row>
    <row r="7" spans="1:19" x14ac:dyDescent="0.2">
      <c r="A7" s="23" t="s">
        <v>28</v>
      </c>
      <c r="B7" s="11">
        <v>20</v>
      </c>
      <c r="C7" s="11">
        <v>3</v>
      </c>
      <c r="D7" s="11">
        <v>2</v>
      </c>
      <c r="E7" s="21"/>
      <c r="F7" s="12">
        <f>gurobi!V7</f>
        <v>2051.81</v>
      </c>
      <c r="G7" s="12">
        <f>gurobi!W7</f>
        <v>1.59</v>
      </c>
      <c r="H7" s="22"/>
      <c r="I7" s="12">
        <f>hexaly!V7</f>
        <v>2051.81</v>
      </c>
      <c r="J7" s="12">
        <f>hexaly!W7</f>
        <v>1</v>
      </c>
      <c r="K7" s="22"/>
      <c r="L7" s="12">
        <v>2051.81</v>
      </c>
      <c r="M7" s="12">
        <v>0.1545</v>
      </c>
      <c r="O7" s="5">
        <f t="shared" si="0"/>
        <v>2051.81</v>
      </c>
      <c r="P7" s="5">
        <f t="shared" si="0"/>
        <v>0.1545</v>
      </c>
      <c r="Q7" s="6"/>
    </row>
    <row r="8" spans="1:19" x14ac:dyDescent="0.2">
      <c r="A8" s="13" t="s">
        <v>11</v>
      </c>
      <c r="B8" s="14">
        <v>20</v>
      </c>
      <c r="C8" s="14">
        <v>3</v>
      </c>
      <c r="D8" s="14">
        <v>2</v>
      </c>
      <c r="E8" s="21"/>
      <c r="F8" s="4">
        <f>gurobi!V8</f>
        <v>1019.87</v>
      </c>
      <c r="G8" s="4">
        <f>gurobi!W8</f>
        <v>0.72</v>
      </c>
      <c r="H8" s="22"/>
      <c r="I8" s="4">
        <f>hexaly!V8</f>
        <v>1019.87</v>
      </c>
      <c r="J8" s="4">
        <f>hexaly!W8</f>
        <v>1</v>
      </c>
      <c r="K8" s="22"/>
      <c r="L8" s="4">
        <v>1019.87</v>
      </c>
      <c r="M8" s="4">
        <v>0.16189999999999999</v>
      </c>
      <c r="N8" s="22"/>
      <c r="O8" s="5">
        <f t="shared" si="0"/>
        <v>1019.87</v>
      </c>
      <c r="P8" s="5">
        <f t="shared" si="0"/>
        <v>0.16189999999999999</v>
      </c>
      <c r="Q8" s="6"/>
    </row>
    <row r="9" spans="1:19" x14ac:dyDescent="0.2">
      <c r="A9" s="7" t="s">
        <v>4</v>
      </c>
      <c r="B9" s="11">
        <v>30</v>
      </c>
      <c r="C9" s="11">
        <v>4</v>
      </c>
      <c r="D9" s="21">
        <v>2</v>
      </c>
      <c r="E9" s="21"/>
      <c r="F9" s="5">
        <f>gurobi!V9</f>
        <v>3324.67</v>
      </c>
      <c r="G9" s="5">
        <f>gurobi!W9</f>
        <v>56.14</v>
      </c>
      <c r="H9" s="22"/>
      <c r="I9" s="5">
        <f>hexaly!V9</f>
        <v>3324.67</v>
      </c>
      <c r="J9" s="5">
        <f>hexaly!W9</f>
        <v>16</v>
      </c>
      <c r="K9" s="22"/>
      <c r="L9" s="5">
        <v>3324.67</v>
      </c>
      <c r="M9" s="5">
        <v>0.5434699999999999</v>
      </c>
      <c r="N9" s="5"/>
      <c r="O9" s="5">
        <f t="shared" si="0"/>
        <v>3324.67</v>
      </c>
      <c r="P9" s="5">
        <f t="shared" si="0"/>
        <v>0.5434699999999999</v>
      </c>
      <c r="Q9" s="6"/>
    </row>
    <row r="10" spans="1:19" x14ac:dyDescent="0.2">
      <c r="A10" s="7" t="s">
        <v>12</v>
      </c>
      <c r="B10" s="11">
        <v>30</v>
      </c>
      <c r="C10" s="11">
        <v>4</v>
      </c>
      <c r="D10" s="21">
        <v>2</v>
      </c>
      <c r="E10" s="21"/>
      <c r="F10" s="5">
        <f>gurobi!V10</f>
        <v>2242.02</v>
      </c>
      <c r="G10" s="5">
        <f>gurobi!W10</f>
        <v>124.84</v>
      </c>
      <c r="H10" s="22"/>
      <c r="I10" s="5">
        <f>hexaly!V10</f>
        <v>2242.02</v>
      </c>
      <c r="J10" s="5">
        <f>hexaly!W10</f>
        <v>4</v>
      </c>
      <c r="K10" s="22"/>
      <c r="L10" s="5">
        <v>2242.02</v>
      </c>
      <c r="M10" s="5">
        <v>0.50934000000000001</v>
      </c>
      <c r="N10" s="5"/>
      <c r="O10" s="5">
        <f t="shared" si="0"/>
        <v>2242.02</v>
      </c>
      <c r="P10" s="5">
        <f t="shared" si="0"/>
        <v>0.50934000000000001</v>
      </c>
      <c r="Q10" s="6"/>
    </row>
    <row r="11" spans="1:19" x14ac:dyDescent="0.2">
      <c r="A11" s="7" t="s">
        <v>13</v>
      </c>
      <c r="B11" s="11">
        <v>30</v>
      </c>
      <c r="C11" s="11">
        <v>4</v>
      </c>
      <c r="D11" s="21">
        <v>2</v>
      </c>
      <c r="E11" s="21"/>
      <c r="F11" s="5">
        <f>gurobi!V11</f>
        <v>3081.71</v>
      </c>
      <c r="G11" s="5">
        <f>gurobi!W11</f>
        <v>414.53</v>
      </c>
      <c r="H11" s="22"/>
      <c r="I11" s="5">
        <f>hexaly!V11</f>
        <v>3081.71</v>
      </c>
      <c r="J11" s="5">
        <f>hexaly!W11</f>
        <v>5</v>
      </c>
      <c r="K11" s="22"/>
      <c r="L11" s="5">
        <v>3081.71</v>
      </c>
      <c r="M11" s="5">
        <v>0.50075000000000003</v>
      </c>
      <c r="N11" s="5"/>
      <c r="O11" s="5">
        <f t="shared" si="0"/>
        <v>3081.71</v>
      </c>
      <c r="P11" s="5">
        <f t="shared" si="0"/>
        <v>0.50075000000000003</v>
      </c>
      <c r="Q11" s="6"/>
    </row>
    <row r="12" spans="1:19" x14ac:dyDescent="0.2">
      <c r="A12" s="7" t="s">
        <v>14</v>
      </c>
      <c r="B12" s="11">
        <v>30</v>
      </c>
      <c r="C12" s="11">
        <v>4</v>
      </c>
      <c r="D12" s="21">
        <v>2</v>
      </c>
      <c r="E12" s="21"/>
      <c r="F12" s="5">
        <f>gurobi!V12</f>
        <v>2440.4899999999998</v>
      </c>
      <c r="G12" s="5">
        <f>gurobi!W12</f>
        <v>69.23</v>
      </c>
      <c r="H12" s="22"/>
      <c r="I12" s="5">
        <f>hexaly!V12</f>
        <v>2440.4899999999998</v>
      </c>
      <c r="J12" s="5">
        <f>hexaly!W12</f>
        <v>1</v>
      </c>
      <c r="K12" s="22"/>
      <c r="L12" s="5">
        <v>2440.4899999999998</v>
      </c>
      <c r="M12" s="5">
        <v>0.54387999999999992</v>
      </c>
      <c r="N12" s="5"/>
      <c r="O12" s="5">
        <f t="shared" si="0"/>
        <v>2440.4899999999998</v>
      </c>
      <c r="P12" s="5">
        <f t="shared" si="0"/>
        <v>0.54387999999999992</v>
      </c>
      <c r="Q12" s="6"/>
    </row>
    <row r="13" spans="1:19" x14ac:dyDescent="0.2">
      <c r="A13" s="13" t="s">
        <v>15</v>
      </c>
      <c r="B13" s="14">
        <v>30</v>
      </c>
      <c r="C13" s="14">
        <v>4</v>
      </c>
      <c r="D13" s="14">
        <v>2</v>
      </c>
      <c r="E13" s="21"/>
      <c r="F13" s="10">
        <f>gurobi!V13</f>
        <v>1909.96</v>
      </c>
      <c r="G13" s="10">
        <f>gurobi!W13</f>
        <v>193.11</v>
      </c>
      <c r="H13" s="22"/>
      <c r="I13" s="10">
        <f>hexaly!V13</f>
        <v>1909.96</v>
      </c>
      <c r="J13" s="10">
        <f>hexaly!W13</f>
        <v>1</v>
      </c>
      <c r="K13" s="22"/>
      <c r="L13" s="10">
        <v>1909.96</v>
      </c>
      <c r="M13" s="10">
        <v>0.52732999999999985</v>
      </c>
      <c r="N13" s="24"/>
      <c r="O13" s="5">
        <f t="shared" si="0"/>
        <v>1909.96</v>
      </c>
      <c r="P13" s="5">
        <f t="shared" si="0"/>
        <v>0.52732999999999985</v>
      </c>
      <c r="Q13" s="6"/>
      <c r="S13" s="5"/>
    </row>
    <row r="14" spans="1:19" x14ac:dyDescent="0.2">
      <c r="A14" s="7" t="s">
        <v>6</v>
      </c>
      <c r="B14" s="11">
        <v>40</v>
      </c>
      <c r="C14" s="11">
        <v>5</v>
      </c>
      <c r="D14" s="21">
        <v>2</v>
      </c>
      <c r="E14" s="21"/>
      <c r="F14" s="5">
        <f>gurobi!V14</f>
        <v>3752.9</v>
      </c>
      <c r="G14" s="25">
        <f>gurobi!W14</f>
        <v>2000</v>
      </c>
      <c r="H14" s="22"/>
      <c r="I14" s="5">
        <f>hexaly!V14</f>
        <v>3752.9</v>
      </c>
      <c r="J14" s="5">
        <f>hexaly!W14</f>
        <v>9</v>
      </c>
      <c r="K14" s="22"/>
      <c r="L14" s="5">
        <v>3752.9</v>
      </c>
      <c r="M14" s="5">
        <v>1.1302300000000001</v>
      </c>
      <c r="N14" s="5"/>
      <c r="O14" s="5">
        <f t="shared" si="0"/>
        <v>3752.9</v>
      </c>
      <c r="P14" s="5">
        <f t="shared" si="0"/>
        <v>1.1302300000000001</v>
      </c>
      <c r="Q14" s="6"/>
      <c r="S14" s="5"/>
    </row>
    <row r="15" spans="1:19" x14ac:dyDescent="0.2">
      <c r="A15" s="7" t="s">
        <v>16</v>
      </c>
      <c r="B15" s="11">
        <v>40</v>
      </c>
      <c r="C15" s="11">
        <v>5</v>
      </c>
      <c r="D15" s="21">
        <v>2</v>
      </c>
      <c r="E15" s="21"/>
      <c r="F15" s="5">
        <f>gurobi!V15</f>
        <v>3017.6</v>
      </c>
      <c r="G15" s="25">
        <f>gurobi!W15</f>
        <v>2000.01</v>
      </c>
      <c r="H15" s="22"/>
      <c r="I15" s="5">
        <f>hexaly!V15</f>
        <v>3017.6</v>
      </c>
      <c r="J15" s="5">
        <f>hexaly!W15</f>
        <v>1</v>
      </c>
      <c r="K15" s="22"/>
      <c r="L15" s="5">
        <v>3017.6</v>
      </c>
      <c r="M15" s="5">
        <v>1.10642</v>
      </c>
      <c r="N15" s="5"/>
      <c r="O15" s="5">
        <f t="shared" si="0"/>
        <v>3017.6</v>
      </c>
      <c r="P15" s="5">
        <f t="shared" si="0"/>
        <v>1</v>
      </c>
      <c r="Q15" s="6"/>
      <c r="S15" s="5"/>
    </row>
    <row r="16" spans="1:19" x14ac:dyDescent="0.2">
      <c r="A16" s="7" t="s">
        <v>17</v>
      </c>
      <c r="B16" s="11">
        <v>40</v>
      </c>
      <c r="C16" s="11">
        <v>5</v>
      </c>
      <c r="D16" s="21">
        <v>2</v>
      </c>
      <c r="E16" s="21"/>
      <c r="F16" s="5">
        <f>gurobi!V16</f>
        <v>3342.41</v>
      </c>
      <c r="G16" s="25">
        <f>gurobi!W16</f>
        <v>2000</v>
      </c>
      <c r="H16" s="22"/>
      <c r="I16" s="5">
        <f>hexaly!V16</f>
        <v>3342.41</v>
      </c>
      <c r="J16" s="5">
        <f>hexaly!W16</f>
        <v>11</v>
      </c>
      <c r="K16" s="22"/>
      <c r="L16" s="5">
        <v>3342.41</v>
      </c>
      <c r="M16" s="5">
        <v>1.1009</v>
      </c>
      <c r="N16" s="5"/>
      <c r="O16" s="5">
        <f t="shared" si="0"/>
        <v>3342.41</v>
      </c>
      <c r="P16" s="5">
        <f t="shared" si="0"/>
        <v>1.1009</v>
      </c>
      <c r="Q16" s="6"/>
      <c r="S16" s="5"/>
    </row>
    <row r="17" spans="1:19" x14ac:dyDescent="0.2">
      <c r="A17" s="7" t="s">
        <v>18</v>
      </c>
      <c r="B17" s="11">
        <v>40</v>
      </c>
      <c r="C17" s="11">
        <v>5</v>
      </c>
      <c r="D17" s="21">
        <v>2</v>
      </c>
      <c r="E17" s="21"/>
      <c r="F17" s="5">
        <f>gurobi!V17</f>
        <v>4311.32</v>
      </c>
      <c r="G17" s="25">
        <f>gurobi!W17</f>
        <v>2000</v>
      </c>
      <c r="H17" s="22"/>
      <c r="I17" s="5">
        <f>hexaly!V17</f>
        <v>4311.32</v>
      </c>
      <c r="J17" s="5">
        <f>hexaly!W17</f>
        <v>1</v>
      </c>
      <c r="K17" s="22"/>
      <c r="L17" s="5">
        <v>4311.32</v>
      </c>
      <c r="M17" s="5">
        <v>1.0209999999999999</v>
      </c>
      <c r="N17" s="5"/>
      <c r="O17" s="5">
        <f t="shared" si="0"/>
        <v>4311.32</v>
      </c>
      <c r="P17" s="5">
        <f t="shared" si="0"/>
        <v>1</v>
      </c>
      <c r="Q17" s="6"/>
      <c r="S17" s="5"/>
    </row>
    <row r="18" spans="1:19" x14ac:dyDescent="0.2">
      <c r="A18" s="13" t="s">
        <v>19</v>
      </c>
      <c r="B18" s="14">
        <v>40</v>
      </c>
      <c r="C18" s="14">
        <v>5</v>
      </c>
      <c r="D18" s="14">
        <v>2</v>
      </c>
      <c r="E18" s="21"/>
      <c r="F18" s="10">
        <f>gurobi!V18</f>
        <v>2661.67</v>
      </c>
      <c r="G18" s="26">
        <f>gurobi!W18</f>
        <v>2000</v>
      </c>
      <c r="H18" s="22"/>
      <c r="I18" s="10">
        <f>hexaly!V18</f>
        <v>2661.67</v>
      </c>
      <c r="J18" s="10">
        <f>hexaly!W18</f>
        <v>9</v>
      </c>
      <c r="K18" s="22"/>
      <c r="L18" s="10">
        <v>2661.67</v>
      </c>
      <c r="M18" s="10">
        <v>1.1577600000000001</v>
      </c>
      <c r="N18" s="24"/>
      <c r="O18" s="5">
        <f t="shared" si="0"/>
        <v>2661.67</v>
      </c>
      <c r="P18" s="5">
        <f t="shared" si="0"/>
        <v>1.1577600000000001</v>
      </c>
      <c r="Q18" s="6"/>
      <c r="S18" s="5"/>
    </row>
    <row r="19" spans="1:19" x14ac:dyDescent="0.2">
      <c r="A19" s="7" t="s">
        <v>7</v>
      </c>
      <c r="B19" s="11">
        <v>50</v>
      </c>
      <c r="C19" s="11">
        <v>6</v>
      </c>
      <c r="D19" s="21">
        <v>2</v>
      </c>
      <c r="E19" s="21"/>
      <c r="F19" s="5">
        <f>gurobi!V19</f>
        <v>4000.54</v>
      </c>
      <c r="G19" s="25">
        <f>gurobi!W19</f>
        <v>2000.02</v>
      </c>
      <c r="H19" s="22"/>
      <c r="I19" s="5">
        <f>hexaly!V19</f>
        <v>4000.54</v>
      </c>
      <c r="J19" s="5">
        <f>hexaly!W19</f>
        <v>21</v>
      </c>
      <c r="K19" s="22"/>
      <c r="L19" s="5">
        <v>4000.54</v>
      </c>
      <c r="M19" s="5">
        <v>2.1385299999999998</v>
      </c>
      <c r="N19" s="5"/>
      <c r="O19" s="5">
        <f t="shared" si="0"/>
        <v>4000.54</v>
      </c>
      <c r="P19" s="5">
        <f t="shared" si="0"/>
        <v>2.1385299999999998</v>
      </c>
      <c r="Q19" s="6"/>
      <c r="S19" s="5"/>
    </row>
    <row r="20" spans="1:19" x14ac:dyDescent="0.2">
      <c r="A20" s="7" t="s">
        <v>20</v>
      </c>
      <c r="B20" s="11">
        <v>50</v>
      </c>
      <c r="C20" s="11">
        <v>6</v>
      </c>
      <c r="D20" s="21">
        <v>2</v>
      </c>
      <c r="E20" s="21"/>
      <c r="F20" s="5">
        <f>gurobi!V20</f>
        <v>4479.51</v>
      </c>
      <c r="G20" s="25">
        <f>gurobi!W20</f>
        <v>2000</v>
      </c>
      <c r="H20" s="22"/>
      <c r="I20" s="5">
        <f>hexaly!V20</f>
        <v>4446.16</v>
      </c>
      <c r="J20" s="5">
        <f>hexaly!W20</f>
        <v>11</v>
      </c>
      <c r="K20" s="22"/>
      <c r="L20" s="5">
        <v>4446.16</v>
      </c>
      <c r="M20" s="5">
        <v>2.1143800000000001</v>
      </c>
      <c r="N20" s="5"/>
      <c r="O20" s="5">
        <f t="shared" si="0"/>
        <v>4446.16</v>
      </c>
      <c r="P20" s="5">
        <f t="shared" si="0"/>
        <v>2.1143800000000001</v>
      </c>
      <c r="Q20" s="6"/>
      <c r="S20" s="5"/>
    </row>
    <row r="21" spans="1:19" x14ac:dyDescent="0.2">
      <c r="A21" s="7" t="s">
        <v>21</v>
      </c>
      <c r="B21" s="11">
        <v>50</v>
      </c>
      <c r="C21" s="11">
        <v>6</v>
      </c>
      <c r="D21" s="21">
        <v>2</v>
      </c>
      <c r="E21" s="21"/>
      <c r="F21" s="5">
        <f>gurobi!V21</f>
        <v>3730.5</v>
      </c>
      <c r="G21" s="25">
        <f>gurobi!W21</f>
        <v>2000</v>
      </c>
      <c r="H21" s="22"/>
      <c r="I21" s="5">
        <f>hexaly!V21</f>
        <v>3730.5</v>
      </c>
      <c r="J21" s="5">
        <f>hexaly!W21</f>
        <v>4</v>
      </c>
      <c r="K21" s="22"/>
      <c r="L21" s="5">
        <v>3730.5</v>
      </c>
      <c r="M21" s="5">
        <v>2.0809000000000002</v>
      </c>
      <c r="N21" s="5"/>
      <c r="O21" s="5">
        <f t="shared" si="0"/>
        <v>3730.5</v>
      </c>
      <c r="P21" s="5">
        <f t="shared" si="0"/>
        <v>2.0809000000000002</v>
      </c>
      <c r="Q21" s="6"/>
      <c r="S21" s="5"/>
    </row>
    <row r="22" spans="1:19" x14ac:dyDescent="0.2">
      <c r="A22" s="7" t="s">
        <v>22</v>
      </c>
      <c r="B22" s="11">
        <v>50</v>
      </c>
      <c r="C22" s="11">
        <v>6</v>
      </c>
      <c r="D22" s="21">
        <v>2</v>
      </c>
      <c r="E22" s="21"/>
      <c r="F22" s="5">
        <f>gurobi!V22</f>
        <v>5031.38</v>
      </c>
      <c r="G22" s="25">
        <f>gurobi!W22</f>
        <v>2000</v>
      </c>
      <c r="H22" s="22"/>
      <c r="I22" s="5">
        <f>hexaly!V22</f>
        <v>5021.54</v>
      </c>
      <c r="J22" s="5">
        <f>hexaly!W22</f>
        <v>250</v>
      </c>
      <c r="K22" s="22"/>
      <c r="L22" s="5">
        <v>5021.54</v>
      </c>
      <c r="M22" s="5">
        <v>1.9963299999999999</v>
      </c>
      <c r="N22" s="5"/>
      <c r="O22" s="5">
        <f t="shared" si="0"/>
        <v>5021.54</v>
      </c>
      <c r="P22" s="5">
        <f t="shared" si="0"/>
        <v>1.9963299999999999</v>
      </c>
      <c r="Q22" s="6"/>
      <c r="S22" s="5"/>
    </row>
    <row r="23" spans="1:19" x14ac:dyDescent="0.2">
      <c r="A23" s="13" t="s">
        <v>23</v>
      </c>
      <c r="B23" s="14">
        <v>50</v>
      </c>
      <c r="C23" s="14">
        <v>6</v>
      </c>
      <c r="D23" s="14">
        <v>2</v>
      </c>
      <c r="E23" s="21"/>
      <c r="F23" s="10">
        <f>gurobi!V23</f>
        <v>4046.14</v>
      </c>
      <c r="G23" s="26">
        <f>gurobi!W23</f>
        <v>2000</v>
      </c>
      <c r="H23" s="22"/>
      <c r="I23" s="10">
        <f>hexaly!V23</f>
        <v>4046.14</v>
      </c>
      <c r="J23" s="10">
        <f>hexaly!W23</f>
        <v>2</v>
      </c>
      <c r="K23" s="22"/>
      <c r="L23" s="10">
        <v>4046.14</v>
      </c>
      <c r="M23" s="10">
        <v>2.0399099999999999</v>
      </c>
      <c r="N23" s="24"/>
      <c r="O23" s="5">
        <f t="shared" si="0"/>
        <v>4046.14</v>
      </c>
      <c r="P23" s="5">
        <f t="shared" si="0"/>
        <v>2</v>
      </c>
      <c r="Q23" s="6"/>
      <c r="S23" s="5"/>
    </row>
    <row r="24" spans="1:19" x14ac:dyDescent="0.2">
      <c r="A24" s="7" t="s">
        <v>8</v>
      </c>
      <c r="B24" s="11">
        <v>55</v>
      </c>
      <c r="C24" s="11">
        <v>6</v>
      </c>
      <c r="D24" s="21">
        <v>2</v>
      </c>
      <c r="E24" s="21"/>
      <c r="F24" s="5">
        <f>gurobi!V24</f>
        <v>4706.92</v>
      </c>
      <c r="G24" s="25">
        <f>gurobi!W24</f>
        <v>2000</v>
      </c>
      <c r="H24" s="22"/>
      <c r="I24" s="5">
        <f>hexaly!V24</f>
        <v>4693.6499999999996</v>
      </c>
      <c r="J24" s="5">
        <f>hexaly!W24</f>
        <v>478</v>
      </c>
      <c r="K24" s="22"/>
      <c r="L24" s="5">
        <v>4693.6499999999996</v>
      </c>
      <c r="M24" s="5">
        <v>2.3437400000000004</v>
      </c>
      <c r="N24" s="5"/>
      <c r="O24" s="5">
        <f t="shared" si="0"/>
        <v>4693.6499999999996</v>
      </c>
      <c r="P24" s="5">
        <f t="shared" si="0"/>
        <v>2.3437400000000004</v>
      </c>
      <c r="Q24" s="6"/>
      <c r="S24" s="5"/>
    </row>
    <row r="25" spans="1:19" x14ac:dyDescent="0.2">
      <c r="A25" s="7" t="s">
        <v>24</v>
      </c>
      <c r="B25" s="11">
        <v>55</v>
      </c>
      <c r="C25" s="11">
        <v>6</v>
      </c>
      <c r="D25" s="21">
        <v>2</v>
      </c>
      <c r="E25" s="21"/>
      <c r="F25" s="5">
        <f>gurobi!V25</f>
        <v>3689.44</v>
      </c>
      <c r="G25" s="25">
        <f>gurobi!W25</f>
        <v>2000</v>
      </c>
      <c r="H25" s="22"/>
      <c r="I25" s="5">
        <f>hexaly!V25</f>
        <v>3671.28</v>
      </c>
      <c r="J25" s="5">
        <f>hexaly!W25</f>
        <v>26</v>
      </c>
      <c r="K25" s="22"/>
      <c r="L25" s="5">
        <v>3671.28</v>
      </c>
      <c r="M25" s="5">
        <v>2.3535300000000001</v>
      </c>
      <c r="N25" s="5"/>
      <c r="O25" s="5">
        <f t="shared" si="0"/>
        <v>3671.28</v>
      </c>
      <c r="P25" s="5">
        <f t="shared" si="0"/>
        <v>2.3535300000000001</v>
      </c>
      <c r="Q25" s="6"/>
      <c r="S25" s="5"/>
    </row>
    <row r="26" spans="1:19" x14ac:dyDescent="0.2">
      <c r="A26" s="7" t="s">
        <v>25</v>
      </c>
      <c r="B26" s="11">
        <v>55</v>
      </c>
      <c r="C26" s="11">
        <v>6</v>
      </c>
      <c r="D26" s="21">
        <v>2</v>
      </c>
      <c r="E26" s="21"/>
      <c r="F26" s="5">
        <f>gurobi!V26</f>
        <v>4193.3999999999996</v>
      </c>
      <c r="G26" s="25">
        <f>gurobi!W26</f>
        <v>2000</v>
      </c>
      <c r="H26" s="22"/>
      <c r="I26" s="5">
        <f>hexaly!V26</f>
        <v>4167.54</v>
      </c>
      <c r="J26" s="5">
        <f>hexaly!W26</f>
        <v>190</v>
      </c>
      <c r="K26" s="22"/>
      <c r="L26" s="5">
        <v>4167.54</v>
      </c>
      <c r="M26" s="5">
        <v>2.33067</v>
      </c>
      <c r="N26" s="24"/>
      <c r="O26" s="5">
        <f t="shared" si="0"/>
        <v>4167.54</v>
      </c>
      <c r="P26" s="5">
        <f t="shared" si="0"/>
        <v>2.33067</v>
      </c>
      <c r="Q26" s="6"/>
      <c r="S26" s="5"/>
    </row>
    <row r="27" spans="1:19" x14ac:dyDescent="0.2">
      <c r="A27" s="7" t="s">
        <v>26</v>
      </c>
      <c r="B27" s="11">
        <v>55</v>
      </c>
      <c r="C27" s="11">
        <v>6</v>
      </c>
      <c r="D27" s="21">
        <v>2</v>
      </c>
      <c r="E27" s="21"/>
      <c r="F27" s="5">
        <f>gurobi!V27</f>
        <v>4622.87</v>
      </c>
      <c r="G27" s="25">
        <f>gurobi!W27</f>
        <v>2000</v>
      </c>
      <c r="H27" s="22"/>
      <c r="I27" s="5">
        <f>hexaly!V27</f>
        <v>4610.3100000000004</v>
      </c>
      <c r="J27" s="5">
        <f>hexaly!W27</f>
        <v>88</v>
      </c>
      <c r="K27" s="22"/>
      <c r="L27" s="5">
        <v>4610.3100000000004</v>
      </c>
      <c r="M27" s="5">
        <v>2.3049200000000001</v>
      </c>
      <c r="N27" s="24"/>
      <c r="O27" s="5">
        <f t="shared" si="0"/>
        <v>4610.3100000000004</v>
      </c>
      <c r="P27" s="5">
        <f t="shared" si="0"/>
        <v>2.3049200000000001</v>
      </c>
      <c r="Q27" s="6"/>
      <c r="S27" s="5"/>
    </row>
    <row r="28" spans="1:19" x14ac:dyDescent="0.2">
      <c r="A28" s="13" t="s">
        <v>27</v>
      </c>
      <c r="B28" s="14">
        <v>55</v>
      </c>
      <c r="C28" s="14">
        <v>6</v>
      </c>
      <c r="D28" s="14">
        <v>2</v>
      </c>
      <c r="E28" s="14"/>
      <c r="F28" s="10">
        <f>gurobi!V28</f>
        <v>4645.8900000000003</v>
      </c>
      <c r="G28" s="26">
        <f>gurobi!W28</f>
        <v>2000</v>
      </c>
      <c r="H28" s="4"/>
      <c r="I28" s="10">
        <f>hexaly!V28</f>
        <v>4645.8900000000003</v>
      </c>
      <c r="J28" s="10">
        <f>hexaly!W28</f>
        <v>4</v>
      </c>
      <c r="K28" s="4"/>
      <c r="L28" s="10">
        <v>4645.8900000000003</v>
      </c>
      <c r="M28" s="10">
        <v>2.60059</v>
      </c>
      <c r="N28" s="24"/>
      <c r="O28" s="5">
        <f t="shared" si="0"/>
        <v>4645.8900000000003</v>
      </c>
      <c r="P28" s="5">
        <f t="shared" si="0"/>
        <v>2.60059</v>
      </c>
      <c r="Q28" s="6"/>
      <c r="S28" s="5"/>
    </row>
    <row r="29" spans="1:19" x14ac:dyDescent="0.2">
      <c r="A29" s="15" t="s">
        <v>29</v>
      </c>
      <c r="B29" s="16"/>
      <c r="C29" s="16"/>
      <c r="D29" s="16"/>
      <c r="E29" s="16"/>
      <c r="F29" s="17">
        <f>AVERAGE(F4:F28)</f>
        <v>3254.340799999999</v>
      </c>
      <c r="G29" s="17">
        <f t="shared" ref="G29:M29" si="1">AVERAGE(G4:G28)</f>
        <v>1234.6496</v>
      </c>
      <c r="H29" s="17"/>
      <c r="I29" s="17">
        <f t="shared" si="1"/>
        <v>3249.8191999999995</v>
      </c>
      <c r="J29" s="17">
        <f t="shared" si="1"/>
        <v>45.48</v>
      </c>
      <c r="K29" s="17"/>
      <c r="L29" s="17">
        <f t="shared" si="1"/>
        <v>3249.8191999999995</v>
      </c>
      <c r="M29" s="17">
        <f t="shared" si="1"/>
        <v>1.24987</v>
      </c>
      <c r="N29" s="22"/>
      <c r="O29" s="17">
        <f>MIN(F29,L29)</f>
        <v>3249.8191999999995</v>
      </c>
      <c r="P29" s="17">
        <f>MIN(G29,M29)</f>
        <v>1.24987</v>
      </c>
      <c r="S29" s="5"/>
    </row>
    <row r="30" spans="1:19" x14ac:dyDescent="0.2">
      <c r="N30" s="22"/>
      <c r="S30" s="5"/>
    </row>
    <row r="31" spans="1:19" x14ac:dyDescent="0.2">
      <c r="N31" s="22"/>
      <c r="S31" s="5"/>
    </row>
    <row r="32" spans="1:19" x14ac:dyDescent="0.2">
      <c r="N32" s="22"/>
      <c r="S32" s="5"/>
    </row>
    <row r="33" spans="19:19" x14ac:dyDescent="0.2">
      <c r="S33" s="5"/>
    </row>
    <row r="34" spans="19:19" x14ac:dyDescent="0.2">
      <c r="S34" s="5"/>
    </row>
    <row r="35" spans="19:19" x14ac:dyDescent="0.2">
      <c r="S35" s="5"/>
    </row>
    <row r="36" spans="19:19" x14ac:dyDescent="0.2">
      <c r="S36" s="5"/>
    </row>
    <row r="37" spans="19:19" x14ac:dyDescent="0.2">
      <c r="S37" s="5"/>
    </row>
  </sheetData>
  <mergeCells count="4">
    <mergeCell ref="A2:D2"/>
    <mergeCell ref="F2:G2"/>
    <mergeCell ref="I2:J2"/>
    <mergeCell ref="L2:M2"/>
  </mergeCells>
  <conditionalFormatting sqref="F4:F29 I4:I29 L4:L29">
    <cfRule type="cellIs" dxfId="1" priority="1" operator="equal">
      <formula>$O4</formula>
    </cfRule>
  </conditionalFormatting>
  <conditionalFormatting sqref="G4:G29 J4:J29 M4:M29">
    <cfRule type="cellIs" dxfId="0" priority="2" operator="equal">
      <formula>$P4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gurobi_100</vt:lpstr>
      <vt:lpstr>gurobi_500</vt:lpstr>
      <vt:lpstr>gurobi_1000</vt:lpstr>
      <vt:lpstr>gurobi_1500</vt:lpstr>
      <vt:lpstr>gurobi_2000</vt:lpstr>
      <vt:lpstr>gurobi</vt:lpstr>
      <vt:lpstr>hexaly</vt:lpstr>
      <vt:lpstr>R-GRASP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Alberto Herrán González</cp:lastModifiedBy>
  <dcterms:created xsi:type="dcterms:W3CDTF">2021-07-05T08:24:32Z</dcterms:created>
  <dcterms:modified xsi:type="dcterms:W3CDTF">2024-12-16T17:41:37Z</dcterms:modified>
</cp:coreProperties>
</file>