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oimspp-my.sharepoint.com/personal/lbrannfors_nps_gov/Documents/FFI RemoteApp/Fieldcopy/FMH/PIPN/"/>
    </mc:Choice>
  </mc:AlternateContent>
  <xr:revisionPtr revIDLastSave="303" documentId="13_ncr:1_{56D74315-2223-4243-83C0-43D5BEDFA7F6}" xr6:coauthVersionLast="47" xr6:coauthVersionMax="47" xr10:uidLastSave="{F8DFFF33-F2C1-4405-A6D4-579B216A94DD}"/>
  <bookViews>
    <workbookView xWindow="15300" yWindow="3690" windowWidth="21600" windowHeight="12150" firstSheet="8" activeTab="14" xr2:uid="{00000000-000D-0000-FFFF-FFFF00000000}"/>
  </bookViews>
  <sheets>
    <sheet name="Fuels FWD" sheetId="5" r:id="rId1"/>
    <sheet name="Fuels CWD" sheetId="3" r:id="rId2"/>
    <sheet name="Fuels Duff-Litt" sheetId="4" r:id="rId3"/>
    <sheet name="Post Burn" sheetId="15" state="hidden" r:id="rId4"/>
    <sheet name="Herbs (Points)" sheetId="13" r:id="rId5"/>
    <sheet name="Herbs-Ob (Sp Comp)" sheetId="1" r:id="rId6"/>
    <sheet name="Shrubs (Belt)" sheetId="7" r:id="rId7"/>
    <sheet name="Seedlings (Quad)" sheetId="8" r:id="rId8"/>
    <sheet name="Trees" sheetId="9" r:id="rId9"/>
    <sheet name="Species List" sheetId="16" r:id="rId10"/>
    <sheet name="Shrub List" sheetId="19" state="hidden" r:id="rId11"/>
    <sheet name="Tree List" sheetId="17" state="hidden" r:id="rId12"/>
    <sheet name="Tree List (GUID Order)" sheetId="18" state="hidden" r:id="rId13"/>
    <sheet name="Drop-Down Entries" sheetId="10" r:id="rId14"/>
    <sheet name="Collected By" sheetId="11" r:id="rId15"/>
  </sheets>
  <externalReferences>
    <externalReference r:id="rId16"/>
  </externalReferences>
  <definedNames>
    <definedName name="_xlnm._FilterDatabase" localSheetId="9" hidden="1">'Species List'!$F$1:$F$401</definedName>
    <definedName name="_xlnm._FilterDatabase" localSheetId="11">'Tree List'!$B$1:$F$1</definedName>
    <definedName name="_xlnm._FilterDatabase" localSheetId="12">'Tree List (GUID Order)'!$D$1:$F$1</definedName>
    <definedName name="Shrub_List">OFFSET('Shrub List'!$A$1,1,0,COUNTA('Shrub List'!$A:$A)-1,6)</definedName>
    <definedName name="Shrub_List_Symbol">OFFSET('Shrub List'!$A$1,1,0,COUNTA('Shrub List'!$A:$A)-1,1)</definedName>
    <definedName name="Species_List">OFFSET('Species List'!$A$1,1,0,COUNTA('Species List'!$A:$A)-1,6)</definedName>
    <definedName name="Species_List_Symbol">OFFSET('Species List'!$A$1,1,0,COUNTA('Species List'!$A:$A)-1,1)</definedName>
    <definedName name="Tree_List">OFFSET('Tree List'!$A$1,1,0,COUNTA('Tree List'!$A:$A)-1,6)</definedName>
    <definedName name="Tree_List_GUID_Order">OFFSET('Tree List (GUID Order)'!$A$1,1,0,COUNTA('Tree List (GUID Order)'!$A:$A)-1,6)</definedName>
    <definedName name="Tree_List_Symbol">OFFSET('Tree List'!$A$1,1,0,COUNTA('Tree List'!$A:$A)-1,1)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9" l="1"/>
  <c r="G51" i="9"/>
  <c r="A51" i="9"/>
  <c r="Q2" i="8"/>
  <c r="L2" i="8"/>
  <c r="K2" i="8"/>
  <c r="G2" i="8"/>
  <c r="D2" i="8"/>
  <c r="C2" i="8"/>
  <c r="B2" i="8"/>
  <c r="A2" i="8"/>
  <c r="G41" i="4"/>
  <c r="A41" i="4"/>
  <c r="G40" i="4"/>
  <c r="A40" i="4"/>
  <c r="G39" i="4"/>
  <c r="A39" i="4"/>
  <c r="G38" i="4"/>
  <c r="A38" i="4"/>
  <c r="G37" i="4"/>
  <c r="A37" i="4"/>
  <c r="G36" i="4"/>
  <c r="A36" i="4"/>
  <c r="G35" i="4"/>
  <c r="A35" i="4"/>
  <c r="G34" i="4"/>
  <c r="A34" i="4"/>
  <c r="G33" i="4"/>
  <c r="A33" i="4"/>
  <c r="G32" i="4"/>
  <c r="A32" i="4"/>
  <c r="G31" i="4"/>
  <c r="A31" i="4"/>
  <c r="G30" i="4"/>
  <c r="A30" i="4"/>
  <c r="G29" i="4"/>
  <c r="A29" i="4"/>
  <c r="G28" i="4"/>
  <c r="A28" i="4"/>
  <c r="G27" i="4"/>
  <c r="A27" i="4"/>
  <c r="G26" i="4"/>
  <c r="A26" i="4"/>
  <c r="G25" i="4"/>
  <c r="A25" i="4"/>
  <c r="G24" i="4"/>
  <c r="A24" i="4"/>
  <c r="G23" i="4"/>
  <c r="A23" i="4"/>
  <c r="G22" i="4"/>
  <c r="A22" i="4"/>
  <c r="G21" i="4"/>
  <c r="A21" i="4"/>
  <c r="G20" i="4"/>
  <c r="A20" i="4"/>
  <c r="G19" i="4"/>
  <c r="A19" i="4"/>
  <c r="G18" i="4"/>
  <c r="A18" i="4"/>
  <c r="G17" i="4"/>
  <c r="A17" i="4"/>
  <c r="G16" i="4"/>
  <c r="A16" i="4"/>
  <c r="G15" i="4"/>
  <c r="A15" i="4"/>
  <c r="G14" i="4"/>
  <c r="A14" i="4"/>
  <c r="G13" i="4"/>
  <c r="A13" i="4"/>
  <c r="G12" i="4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A4" i="3"/>
  <c r="H4" i="3"/>
  <c r="G4" i="3"/>
  <c r="D4" i="3"/>
  <c r="C4" i="3"/>
  <c r="H3" i="3"/>
  <c r="G3" i="3"/>
  <c r="D3" i="3"/>
  <c r="B3" i="3"/>
  <c r="C3" i="3" s="1"/>
  <c r="H2" i="3"/>
  <c r="G2" i="3"/>
  <c r="D2" i="3"/>
  <c r="C2" i="3"/>
  <c r="A4" i="7"/>
  <c r="B4" i="7"/>
  <c r="E4" i="7"/>
  <c r="H4" i="7"/>
  <c r="L4" i="7"/>
  <c r="M4" i="7"/>
  <c r="R4" i="7"/>
  <c r="A7" i="1"/>
  <c r="C7" i="1"/>
  <c r="H7" i="1"/>
  <c r="I7" i="1"/>
  <c r="N7" i="1"/>
  <c r="A6" i="1"/>
  <c r="C6" i="1"/>
  <c r="H6" i="1"/>
  <c r="I6" i="1"/>
  <c r="N6" i="1"/>
  <c r="A5" i="1"/>
  <c r="C5" i="1"/>
  <c r="H5" i="1"/>
  <c r="I5" i="1"/>
  <c r="N5" i="1"/>
  <c r="A4" i="1"/>
  <c r="C4" i="1"/>
  <c r="H4" i="1"/>
  <c r="I4" i="1"/>
  <c r="N4" i="1"/>
  <c r="A250" i="13"/>
  <c r="B250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E250" i="13"/>
  <c r="H250" i="13"/>
  <c r="I250" i="13"/>
  <c r="J250" i="13"/>
  <c r="O250" i="13"/>
  <c r="A3" i="1"/>
  <c r="C3" i="1"/>
  <c r="H3" i="1"/>
  <c r="I3" i="1"/>
  <c r="N3" i="1"/>
  <c r="A143" i="13"/>
  <c r="B143" i="13"/>
  <c r="C143" i="13"/>
  <c r="E142" i="13"/>
  <c r="E143" i="13"/>
  <c r="H143" i="13"/>
  <c r="I143" i="13"/>
  <c r="J143" i="13"/>
  <c r="O143" i="13"/>
  <c r="A43" i="13"/>
  <c r="B43" i="13"/>
  <c r="C43" i="13"/>
  <c r="E42" i="13"/>
  <c r="E43" i="13"/>
  <c r="H43" i="13"/>
  <c r="I43" i="13"/>
  <c r="J43" i="13"/>
  <c r="O43" i="13"/>
  <c r="I2" i="5"/>
  <c r="I3" i="5"/>
  <c r="I4" i="5"/>
  <c r="I5" i="5"/>
  <c r="A2" i="7"/>
  <c r="A3" i="7"/>
  <c r="A2" i="1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2" i="3"/>
  <c r="A3" i="3"/>
  <c r="A3" i="5"/>
  <c r="A4" i="5"/>
  <c r="A5" i="5"/>
  <c r="A2" i="5"/>
  <c r="G3" i="16"/>
  <c r="G4" i="16"/>
  <c r="G2" i="16"/>
  <c r="E2" i="7"/>
  <c r="H2" i="13"/>
  <c r="H2" i="7"/>
  <c r="H3" i="7"/>
  <c r="R2" i="7"/>
  <c r="R3" i="7"/>
  <c r="M2" i="7"/>
  <c r="M3" i="7"/>
  <c r="L2" i="7"/>
  <c r="L3" i="7"/>
  <c r="N2" i="1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I2" i="1"/>
  <c r="H2" i="1"/>
  <c r="C2" i="1"/>
  <c r="J17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F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C2" i="7"/>
  <c r="B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2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3" i="7"/>
  <c r="E3" i="7"/>
  <c r="C3" i="7"/>
  <c r="B2" i="7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</calcChain>
</file>

<file path=xl/sharedStrings.xml><?xml version="1.0" encoding="utf-8"?>
<sst xmlns="http://schemas.openxmlformats.org/spreadsheetml/2006/main" count="3865" uniqueCount="1850">
  <si>
    <t>Index</t>
  </si>
  <si>
    <t>Transect</t>
  </si>
  <si>
    <t>Azimuth</t>
  </si>
  <si>
    <t>Slope</t>
  </si>
  <si>
    <t>OneHr</t>
  </si>
  <si>
    <t>TenHr</t>
  </si>
  <si>
    <t>HunHr</t>
  </si>
  <si>
    <t>Comment</t>
  </si>
  <si>
    <t>FWDFuConSt</t>
  </si>
  <si>
    <t>UV1</t>
  </si>
  <si>
    <t>UV2</t>
  </si>
  <si>
    <t>UV3</t>
  </si>
  <si>
    <t>LogNum</t>
  </si>
  <si>
    <t>Dia</t>
  </si>
  <si>
    <t>DecayCl</t>
  </si>
  <si>
    <t>Decay Class Description</t>
  </si>
  <si>
    <t>CWDFuConSt</t>
  </si>
  <si>
    <t>SampLoc</t>
  </si>
  <si>
    <t>OffSet</t>
  </si>
  <si>
    <t>LittDep</t>
  </si>
  <si>
    <t>DuffDep</t>
  </si>
  <si>
    <t>DLFuConSt</t>
  </si>
  <si>
    <t>FuelbedDep</t>
  </si>
  <si>
    <t>Point</t>
  </si>
  <si>
    <t>TapeDist</t>
  </si>
  <si>
    <t>Sub</t>
  </si>
  <si>
    <t>Severity - Sub</t>
  </si>
  <si>
    <t>Veg</t>
  </si>
  <si>
    <t>Severity - Veg</t>
  </si>
  <si>
    <t>Tape</t>
  </si>
  <si>
    <t>Order</t>
  </si>
  <si>
    <t>Species</t>
  </si>
  <si>
    <t>Height</t>
  </si>
  <si>
    <t>Status</t>
  </si>
  <si>
    <t>Scientific Name</t>
  </si>
  <si>
    <t>Common Name</t>
  </si>
  <si>
    <t>Spp_GUID</t>
  </si>
  <si>
    <t>LITT</t>
  </si>
  <si>
    <t>SizeCl</t>
  </si>
  <si>
    <t>AgeCl</t>
  </si>
  <si>
    <t>Cover</t>
  </si>
  <si>
    <t>SubFrac</t>
  </si>
  <si>
    <t>Subbelt</t>
  </si>
  <si>
    <t>Subbelt Range</t>
  </si>
  <si>
    <t>Count</t>
  </si>
  <si>
    <t>Quadrat</t>
  </si>
  <si>
    <t>QTR</t>
  </si>
  <si>
    <t>TagNo</t>
  </si>
  <si>
    <t>CrwnCl</t>
  </si>
  <si>
    <t>DBH</t>
  </si>
  <si>
    <t>Ht</t>
  </si>
  <si>
    <t>LiCrBHt</t>
  </si>
  <si>
    <t>IsVerified</t>
  </si>
  <si>
    <t>CrwnRto</t>
  </si>
  <si>
    <t>CrFuBHt</t>
  </si>
  <si>
    <t>CrwnRad</t>
  </si>
  <si>
    <t>Age</t>
  </si>
  <si>
    <t>GrwthRt</t>
  </si>
  <si>
    <t>Mort</t>
  </si>
  <si>
    <t>LaddBaseHt</t>
  </si>
  <si>
    <t>LaddMaxHt</t>
  </si>
  <si>
    <t>DRC</t>
  </si>
  <si>
    <t>NuLiStems</t>
  </si>
  <si>
    <t>NuDeStems</t>
  </si>
  <si>
    <t>EqDia</t>
  </si>
  <si>
    <t>XCoord</t>
  </si>
  <si>
    <t>YCoord</t>
  </si>
  <si>
    <t>CKR</t>
  </si>
  <si>
    <t>DamCd1</t>
  </si>
  <si>
    <t>DamCd2</t>
  </si>
  <si>
    <t>DamCd3</t>
  </si>
  <si>
    <t>DamCd4</t>
  </si>
  <si>
    <t>DamCd5</t>
  </si>
  <si>
    <t>DamSev1</t>
  </si>
  <si>
    <t>DamSev2</t>
  </si>
  <si>
    <t>DamSev3</t>
  </si>
  <si>
    <t>DamSev4</t>
  </si>
  <si>
    <t>DamSev5</t>
  </si>
  <si>
    <t>CharHt</t>
  </si>
  <si>
    <t>ScorchHt</t>
  </si>
  <si>
    <t>CrScPct</t>
  </si>
  <si>
    <t>Symbol</t>
  </si>
  <si>
    <t>LocalSpecies_GUID</t>
  </si>
  <si>
    <t>Prf. Lifeform</t>
  </si>
  <si>
    <t>Live/Dead</t>
  </si>
  <si>
    <t>ABCO</t>
  </si>
  <si>
    <t>244e45cb-d989-49af-8585-025a901fb979</t>
  </si>
  <si>
    <t>Abies concolor</t>
  </si>
  <si>
    <t>balsam fir, colorado fir, concolor fir, silver fir, white balsam, white fir</t>
  </si>
  <si>
    <t>Tree</t>
  </si>
  <si>
    <t>L</t>
  </si>
  <si>
    <t>ABLA</t>
  </si>
  <si>
    <t>e6d52a3c-c458-4d5b-a92f-e560c2bb7014</t>
  </si>
  <si>
    <t>Abies lasiocarpa</t>
  </si>
  <si>
    <t>balsam fir, rocky mountain fir, subalpine fir, western balsam fir, white balsam</t>
  </si>
  <si>
    <t>ACHY</t>
  </si>
  <si>
    <t>5ca0f3cf-f2f3-4666-8e0f-fc8f59c90994</t>
  </si>
  <si>
    <t>Achnatherum hymenoides</t>
  </si>
  <si>
    <t>Indian ricegrass</t>
  </si>
  <si>
    <t>Graminoid</t>
  </si>
  <si>
    <t>ACMI</t>
  </si>
  <si>
    <t>2db64323-4005-4378-87b2-f0176ce9a27e</t>
  </si>
  <si>
    <t>Achillea millefolium var. occidentalis</t>
  </si>
  <si>
    <t>common yarrow, western yarrow</t>
  </si>
  <si>
    <t>Forb/herb</t>
  </si>
  <si>
    <t>ACNE</t>
  </si>
  <si>
    <t>e8a1fd40-cafc-4852-8ffd-a09948c53d36</t>
  </si>
  <si>
    <t>Achnatherum nelsonii</t>
  </si>
  <si>
    <t>Columbia needlegrass</t>
  </si>
  <si>
    <t>AGAR</t>
  </si>
  <si>
    <t>c7e37343-413b-43ba-8822-942d4930a534</t>
  </si>
  <si>
    <t>Agoseris glauca var. laciniata</t>
  </si>
  <si>
    <t>Arizona mountain dandelion, false agoseris</t>
  </si>
  <si>
    <t>AGAU</t>
  </si>
  <si>
    <t>12e5b467-8631-4c41-8743-78dec93c6c1c</t>
  </si>
  <si>
    <t>Agoseris aurantiaca</t>
  </si>
  <si>
    <t>orange agoseris</t>
  </si>
  <si>
    <t>AGGL</t>
  </si>
  <si>
    <t>0f37cf7f-8136-48a0-90b2-1ac07e8900a2</t>
  </si>
  <si>
    <t>Agoseris glauca</t>
  </si>
  <si>
    <t>pale agoseris, pale dandelion, pale dandylion, prairie dandelion</t>
  </si>
  <si>
    <t>AGSC</t>
  </si>
  <si>
    <t>a8d422a9-cece-43b8-9acf-61a496139d54</t>
  </si>
  <si>
    <t>Agrostis scabra</t>
  </si>
  <si>
    <t>rough bent, rough bentgrass, ticklegrass</t>
  </si>
  <si>
    <t>AGXX</t>
  </si>
  <si>
    <t>7fa9d9d1-942b-44b9-b39a-e75a9c18cb55</t>
  </si>
  <si>
    <t>Agoseris</t>
  </si>
  <si>
    <t>unknown mountain dandelion</t>
  </si>
  <si>
    <t>AGXX2</t>
  </si>
  <si>
    <t>052559c0-f805-49a3-b605-7a445007f40e</t>
  </si>
  <si>
    <t>Agrostis</t>
  </si>
  <si>
    <t>unknown bentgrass</t>
  </si>
  <si>
    <t>AGXX3</t>
  </si>
  <si>
    <t>0d45a47e-8d52-4fe8-b5ad-50fe3b5dd624</t>
  </si>
  <si>
    <t>Agropyron</t>
  </si>
  <si>
    <t>unknown wheatgrass</t>
  </si>
  <si>
    <t>ALXX</t>
  </si>
  <si>
    <t>c9e17744-4a3b-438d-95e4-71c345f4d3a7</t>
  </si>
  <si>
    <t>Allium</t>
  </si>
  <si>
    <t>unknown onion</t>
  </si>
  <si>
    <t>AMUT</t>
  </si>
  <si>
    <t>90f0bf1e-f47b-484b-bc4d-f549698a8c83</t>
  </si>
  <si>
    <t>Amelanchier utahensis</t>
  </si>
  <si>
    <t>serviceberry (Utah), Utah serviceberry, utah shadberry, western serviceberry</t>
  </si>
  <si>
    <t>Shrub</t>
  </si>
  <si>
    <t>AMXX</t>
  </si>
  <si>
    <t>fa256976-4a91-46d9-bcfa-f4a8d859193f</t>
  </si>
  <si>
    <t>Amaranthus</t>
  </si>
  <si>
    <t>unknown pigweed</t>
  </si>
  <si>
    <t>ANMA</t>
  </si>
  <si>
    <t>3a99b5e2-2665-432e-90d0-e8dc697ac6d0</t>
  </si>
  <si>
    <t>Antennaria marginata</t>
  </si>
  <si>
    <t>whitemargin pussytoes</t>
  </si>
  <si>
    <t>ANMA2</t>
  </si>
  <si>
    <t>d75acc8c-e06b-4100-b248-510503a25875</t>
  </si>
  <si>
    <t>Anaphalis margaritacea</t>
  </si>
  <si>
    <t>common pearleverlasting, pearly everlasting, pearly-everlasting, western pearly everlasting, western pearlyeverlasting</t>
  </si>
  <si>
    <t>ANOC</t>
  </si>
  <si>
    <t>1cd8c67d-e8f0-4d5b-b7fa-f756354c9377</t>
  </si>
  <si>
    <t>Androsace occidentalis</t>
  </si>
  <si>
    <t>western rock jasmine, western rock-jasmine, western rockjasmine</t>
  </si>
  <si>
    <t>ANPA</t>
  </si>
  <si>
    <t>281486f8-7e9a-416e-82b6-a8924794f489</t>
  </si>
  <si>
    <t>Antennaria parvifolia</t>
  </si>
  <si>
    <t>little-leaf pussytoes, Rocky Mountain pussytoes, small leaf pussytoes, small-leaf pussytoes, smalleaf pussytoes, smallleaf pussytoes</t>
  </si>
  <si>
    <t>ANRO</t>
  </si>
  <si>
    <t>88e17113-9184-4968-9cbd-e520ad78f559</t>
  </si>
  <si>
    <t>Antennaria rosulata</t>
  </si>
  <si>
    <t>Kaibab pussytoes</t>
  </si>
  <si>
    <t>ANSE</t>
  </si>
  <si>
    <t>e22c39c8-dd61-46cb-a542-f6c050c8a040</t>
  </si>
  <si>
    <t>Androsace septentrionalis</t>
  </si>
  <si>
    <t>northern rockjasmine, pygmy-flower rock-jasmine, pygmyflower rockjasmine</t>
  </si>
  <si>
    <t>ANXX</t>
  </si>
  <si>
    <t>3b55e01b-3056-4c7d-86ff-cd102e10122a</t>
  </si>
  <si>
    <t>Antennaria</t>
  </si>
  <si>
    <t>unknown pussytoes</t>
  </si>
  <si>
    <t>APAN</t>
  </si>
  <si>
    <t>910f18a2-99c8-4499-ac4d-eaa85296608c</t>
  </si>
  <si>
    <t>Apocynum androsaemifolium</t>
  </si>
  <si>
    <t>bitterroot, flytrap dogbane, spreading dogbane</t>
  </si>
  <si>
    <t>AQCA</t>
  </si>
  <si>
    <t>d0d1fbe1-9405-466a-a7c5-9a397d76b14d</t>
  </si>
  <si>
    <t>Aquilegia caerulea</t>
  </si>
  <si>
    <t>Colorado blue columbine</t>
  </si>
  <si>
    <t>ARAB</t>
  </si>
  <si>
    <t>2f6f822d-9e60-4b97-8590-9ca3fa2c4ca7</t>
  </si>
  <si>
    <t>Arenaria aberrans</t>
  </si>
  <si>
    <t>Mt. Dellenbaugh sandwort</t>
  </si>
  <si>
    <t>ARCA</t>
  </si>
  <si>
    <t>e903d098-5600-4877-a589-69f241a858e9</t>
  </si>
  <si>
    <t>Artemisia carruthii</t>
  </si>
  <si>
    <t>carruth sagewort, Carruth's sagebrush, Carruth's sagewort</t>
  </si>
  <si>
    <t>ARCA2</t>
  </si>
  <si>
    <t>97b4434a-bf0b-4e8d-af7c-310a1ab8d707</t>
  </si>
  <si>
    <t>Artemisia campestris ssp. borealis var. scouleriana</t>
  </si>
  <si>
    <t>field sagewort</t>
  </si>
  <si>
    <t>ARCO</t>
  </si>
  <si>
    <t>168af848-3302-4b76-be67-4362bade8dca</t>
  </si>
  <si>
    <t>Arnica cordifolia</t>
  </si>
  <si>
    <t>heart-leaf leopardbane, heartleaf arnica</t>
  </si>
  <si>
    <t>ARCY</t>
  </si>
  <si>
    <t>741db1d5-1887-41ec-ab16-8aa77a799e6a</t>
  </si>
  <si>
    <t>Argythamnia cyanophylla</t>
  </si>
  <si>
    <t>Charleston Mountain silverbush</t>
  </si>
  <si>
    <t>ARDR</t>
  </si>
  <si>
    <t>b58d6c55-db8a-4de2-8c2d-0786e351c938</t>
  </si>
  <si>
    <t>Artemisia dracunculus</t>
  </si>
  <si>
    <t>false tarragon, green sagewort, silky wormwood, tarragon, wormwood</t>
  </si>
  <si>
    <t>ARFE</t>
  </si>
  <si>
    <t>d795b7b7-6b85-4640-802b-73bebd25fc2f</t>
  </si>
  <si>
    <t>Arenaria fendleri</t>
  </si>
  <si>
    <t>Fendler's sandwort</t>
  </si>
  <si>
    <t>ARFE2</t>
  </si>
  <si>
    <t>efa0f192-7948-4138-b31e-e98cc5c6259d</t>
  </si>
  <si>
    <t>Arabis fendleri</t>
  </si>
  <si>
    <t>fendler rockcress, Fendler's rockcress</t>
  </si>
  <si>
    <t>ARGR</t>
  </si>
  <si>
    <t>6ed52d1a-724f-438d-af16-cae636cb0ad8</t>
  </si>
  <si>
    <t>Arabis gracilipes</t>
  </si>
  <si>
    <t>Flagstaff rockcress</t>
  </si>
  <si>
    <t>ARLA</t>
  </si>
  <si>
    <t>49ee7d19-f3b2-4f85-bd5a-93b840872dd5</t>
  </si>
  <si>
    <t>Arenaria lanuginosa ssp. saxosa</t>
  </si>
  <si>
    <t>spreading sandwort</t>
  </si>
  <si>
    <t>ARNO</t>
  </si>
  <si>
    <t>dcb1f8b0-ba0a-4cc3-91f3-31865a489531</t>
  </si>
  <si>
    <t>Artemisia nova</t>
  </si>
  <si>
    <t>black sagebrush</t>
  </si>
  <si>
    <t>ARPE</t>
  </si>
  <si>
    <t>52485874-6435-4843-b577-2c0c9db874ec</t>
  </si>
  <si>
    <t>Arabis perennans</t>
  </si>
  <si>
    <t>perennial rockcress</t>
  </si>
  <si>
    <t>ARPU</t>
  </si>
  <si>
    <t>c1969396-af1c-41d2-a545-a3237ff9f803</t>
  </si>
  <si>
    <t>Arctostaphylos pungens</t>
  </si>
  <si>
    <t>pointleaf manzanita</t>
  </si>
  <si>
    <t>ARPU2</t>
  </si>
  <si>
    <t>423ff246-8589-4b27-9b70-4da35fa36e63</t>
  </si>
  <si>
    <t>Aristida purpurea</t>
  </si>
  <si>
    <t>purple threeawn</t>
  </si>
  <si>
    <t>ARTR</t>
  </si>
  <si>
    <t>7721f0b1-9041-4083-a6c4-98f30e7516b6</t>
  </si>
  <si>
    <t>Artemisia tridentata</t>
  </si>
  <si>
    <t>big sagebrush, big sagebush</t>
  </si>
  <si>
    <t>ARXX</t>
  </si>
  <si>
    <t>c88d12b8-1749-42db-8832-42c62d724193</t>
  </si>
  <si>
    <t>Artemisia</t>
  </si>
  <si>
    <t>unknown sage</t>
  </si>
  <si>
    <t>ARXX2</t>
  </si>
  <si>
    <t>1e04570c-542a-423e-8096-12f5faeadc5b</t>
  </si>
  <si>
    <t>Arenaria</t>
  </si>
  <si>
    <t>unknown sandwort</t>
  </si>
  <si>
    <t>ARXX3</t>
  </si>
  <si>
    <t>4d4a522d-0e5e-43a2-81ea-4ef029b5ec23</t>
  </si>
  <si>
    <t>Arabis</t>
  </si>
  <si>
    <t>unknown rockcress</t>
  </si>
  <si>
    <t>ASAS</t>
  </si>
  <si>
    <t>e05f883d-082d-41b1-935c-b51e27b651f6</t>
  </si>
  <si>
    <t>Asclepias asperula ssp. capricornu</t>
  </si>
  <si>
    <t>antelope horns, antelopehorns</t>
  </si>
  <si>
    <t>ASCA</t>
  </si>
  <si>
    <t>5b28893c-8f13-4236-a560-f28937589dc5</t>
  </si>
  <si>
    <t>Astragalus calycosus</t>
  </si>
  <si>
    <t>matted poison milkvetch, mattedmilkvetch, Torrey's milkvetch</t>
  </si>
  <si>
    <t>ASHU</t>
  </si>
  <si>
    <t>250138c4-d172-4bb5-8c0e-c37d57102308</t>
  </si>
  <si>
    <t>Astragalus humistratus</t>
  </si>
  <si>
    <t>ground-cover milkvetch, groundcover milkvetch</t>
  </si>
  <si>
    <t>ASLE</t>
  </si>
  <si>
    <t>15a44de7-0682-444e-baf2-0d601b29c5cc</t>
  </si>
  <si>
    <t>Astragalus lentiginosus</t>
  </si>
  <si>
    <t>freckled milkvetch, specklepod milkvetch</t>
  </si>
  <si>
    <t>ASOO</t>
  </si>
  <si>
    <t>002e9ffc-f30d-45a1-84c7-9ad6f15c43d0</t>
  </si>
  <si>
    <t>Astragalus oophorus var. caulescens</t>
  </si>
  <si>
    <t>egg milkvetch</t>
  </si>
  <si>
    <t>ASXX</t>
  </si>
  <si>
    <t>9bd31c58-4f0e-4cdf-b9c1-e8e5f8e1b4bf</t>
  </si>
  <si>
    <t>Astragalus</t>
  </si>
  <si>
    <t>unknown locoweed</t>
  </si>
  <si>
    <t>ASXX2</t>
  </si>
  <si>
    <t>4470f14f-1463-4f40-a9c9-184d98f66cc0</t>
  </si>
  <si>
    <t>Asclepias</t>
  </si>
  <si>
    <t>unknown milkweed</t>
  </si>
  <si>
    <t>ASXX-A</t>
  </si>
  <si>
    <t>68e27039-5300-4245-a02f-13bd727ff037</t>
  </si>
  <si>
    <t>ASXX-B</t>
  </si>
  <si>
    <t>2de9af32-ca06-4b45-b984-15b60f77a735</t>
  </si>
  <si>
    <t>ATCA</t>
  </si>
  <si>
    <t>fa934528-3820-427f-a052-0ca607deb1cf</t>
  </si>
  <si>
    <t>Atriplex canescens</t>
  </si>
  <si>
    <t>fourwing saltbush</t>
  </si>
  <si>
    <t>AVFA</t>
  </si>
  <si>
    <t>3467dc28-ba64-491d-a5cb-326b7abd6f98</t>
  </si>
  <si>
    <t>Avena fatua</t>
  </si>
  <si>
    <t>flaxgrass, oatgrass, wheat oats, wild oat, wild oats</t>
  </si>
  <si>
    <t>AXXX</t>
  </si>
  <si>
    <t>2ad60deb-b8d6-4258-a00d-b3351f1c7d0c</t>
  </si>
  <si>
    <t>Asteraceae</t>
  </si>
  <si>
    <t>unknown aster family</t>
  </si>
  <si>
    <t>AXXX2</t>
  </si>
  <si>
    <t>19aa9968-b6fc-4450-8a59-2ac644249cef</t>
  </si>
  <si>
    <t>Apiaceae</t>
  </si>
  <si>
    <t>unknown carrot family</t>
  </si>
  <si>
    <t>AXXX-A</t>
  </si>
  <si>
    <t>d37d1101-fe92-48a7-999e-284f8752aaba</t>
  </si>
  <si>
    <t>BARE</t>
  </si>
  <si>
    <t>22607664-065f-44a2-b7d6-8fdb9ee36566</t>
  </si>
  <si>
    <t>bare ground</t>
  </si>
  <si>
    <t>Undefined</t>
  </si>
  <si>
    <t>D</t>
  </si>
  <si>
    <t>BAXX</t>
  </si>
  <si>
    <t>6c259e3f-3e54-4037-a67f-37ff60209c42</t>
  </si>
  <si>
    <t>Bahia</t>
  </si>
  <si>
    <t>unknown ragweed</t>
  </si>
  <si>
    <t>BLTR</t>
  </si>
  <si>
    <t>2d39991c-be31-4bf2-b7b7-303f7838811d</t>
  </si>
  <si>
    <t>Blepharoneuron tricholepis</t>
  </si>
  <si>
    <t>pine dropseed</t>
  </si>
  <si>
    <t>BOCU</t>
  </si>
  <si>
    <t>68deabae-dd4e-41a2-a30b-e231aefaab5b</t>
  </si>
  <si>
    <t>Bouteloua curtipendula</t>
  </si>
  <si>
    <t>sideoats grama</t>
  </si>
  <si>
    <t>BOGR</t>
  </si>
  <si>
    <t>38583260-421f-4010-9201-515e2442f605</t>
  </si>
  <si>
    <t>Bouteloua gracilis</t>
  </si>
  <si>
    <t>blue grama</t>
  </si>
  <si>
    <t>BOLE</t>
  </si>
  <si>
    <t>087dc6fd-e3a9-4508-a430-ebcc57172de6</t>
  </si>
  <si>
    <t>tree bole</t>
  </si>
  <si>
    <t>BOXX</t>
  </si>
  <si>
    <t>2bf4c287-cc8c-41ad-b281-ab15a1b53e36</t>
  </si>
  <si>
    <t>Bouteloua</t>
  </si>
  <si>
    <t>uknown grama grass</t>
  </si>
  <si>
    <t>BRAN</t>
  </si>
  <si>
    <t>20b926f6-481e-4278-ad0f-cb9ce709d313</t>
  </si>
  <si>
    <t>Bromus anomalus</t>
  </si>
  <si>
    <t>nodding brome, nodding bromegrass</t>
  </si>
  <si>
    <t>BRCA</t>
  </si>
  <si>
    <t>290b24a6-eff0-4a81-9f32-7db3413eb208</t>
  </si>
  <si>
    <t>Brickellia californica</t>
  </si>
  <si>
    <t>California brickellbush</t>
  </si>
  <si>
    <t>Subshrub</t>
  </si>
  <si>
    <t>BRCI</t>
  </si>
  <si>
    <t>b0b1f90a-8cf4-496b-a65d-6c694261d1c3</t>
  </si>
  <si>
    <t>Bromus ciliatus</t>
  </si>
  <si>
    <t>fringed brome</t>
  </si>
  <si>
    <t>BREU</t>
  </si>
  <si>
    <t>56404347-e1fd-4d9a-b831-684310424156</t>
  </si>
  <si>
    <t>Brickellia eupatorioides var. chlorolepis</t>
  </si>
  <si>
    <t>false boneset</t>
  </si>
  <si>
    <t>BRFR</t>
  </si>
  <si>
    <t>a9dbfbef-7a75-469e-973c-9db8cced891c</t>
  </si>
  <si>
    <t>Bromus frondosus</t>
  </si>
  <si>
    <t>weeping brome</t>
  </si>
  <si>
    <t>BRGR</t>
  </si>
  <si>
    <t>9d18626e-ecb4-41fd-8393-83ac62216a47</t>
  </si>
  <si>
    <t>Brickellia grandiflora</t>
  </si>
  <si>
    <t>mountain brickellbush, tasselflower brickellbush, tasselflower brickellia</t>
  </si>
  <si>
    <t>BRIN</t>
  </si>
  <si>
    <t>1463f9fa-5488-4068-92ac-f283c4b9e2b6</t>
  </si>
  <si>
    <t>Bromus inermis</t>
  </si>
  <si>
    <t>smooth brome</t>
  </si>
  <si>
    <t>BRRU</t>
  </si>
  <si>
    <t>c4440f8a-be45-47db-a9df-7b6a51a81cc7</t>
  </si>
  <si>
    <t>Bromus rubens</t>
  </si>
  <si>
    <t>foxtail brome, red brome</t>
  </si>
  <si>
    <t>BRTE</t>
  </si>
  <si>
    <t>dcf0bf29-04cf-4d1f-bcac-99e57d4542e7</t>
  </si>
  <si>
    <t>Bromus tectorum</t>
  </si>
  <si>
    <t>cheat grass, cheatgrass, downy brome, early chess, military grass, wild oats</t>
  </si>
  <si>
    <t>BRXX</t>
  </si>
  <si>
    <t>982f2321-5bfb-4c10-b49f-8d2fccf37ead</t>
  </si>
  <si>
    <t>Bromus</t>
  </si>
  <si>
    <t>unknown brome grass</t>
  </si>
  <si>
    <t>BXXX</t>
  </si>
  <si>
    <t>e7c0de9f-0c56-4754-97dd-9c4123b33ee0</t>
  </si>
  <si>
    <t>Brassicaceae</t>
  </si>
  <si>
    <t>unknown mustard family</t>
  </si>
  <si>
    <t>BXXX2</t>
  </si>
  <si>
    <t>a76b8a9c-f940-4ff6-9dd5-6b65df4f4eab</t>
  </si>
  <si>
    <t>Boraginaceae</t>
  </si>
  <si>
    <t>unknown borage family</t>
  </si>
  <si>
    <t>BXXX-A</t>
  </si>
  <si>
    <t>90e1c34d-a550-4cab-8dd3-8432acea5c3a</t>
  </si>
  <si>
    <t>CAHU</t>
  </si>
  <si>
    <t>11a89d9e-8183-4e39-a335-aab9a1199935</t>
  </si>
  <si>
    <t>Calliandra humilis</t>
  </si>
  <si>
    <t>dwarf stickpea</t>
  </si>
  <si>
    <t>CAIN</t>
  </si>
  <si>
    <t>66f06a0f-8521-4460-9cfe-4309f41b280e</t>
  </si>
  <si>
    <t>Castilleja integra</t>
  </si>
  <si>
    <t>squawfeather, wholeleaf Indian paintbrush</t>
  </si>
  <si>
    <t>CALA</t>
  </si>
  <si>
    <t>b7295d10-c7c3-4f3d-ad6d-aa0212b9ce6f</t>
  </si>
  <si>
    <t>Calylophus lavandulifolius</t>
  </si>
  <si>
    <t>lavendarleaf eveningprimrose, lavender calylophus, lavender sundrop, lavenderleaf sundrops</t>
  </si>
  <si>
    <t>CALI</t>
  </si>
  <si>
    <t>e9c28b08-07a5-4ea2-bf81-687514a2b711</t>
  </si>
  <si>
    <t>Castilleja linariifolia</t>
  </si>
  <si>
    <t>Wyoming Indian paintbrush, Wyoming paintbrush</t>
  </si>
  <si>
    <t>CANU</t>
  </si>
  <si>
    <t>a628b0a4-4d20-4774-aea2-b369f8b6ba08</t>
  </si>
  <si>
    <t>Calochortus nuttallii</t>
  </si>
  <si>
    <t>sego lily, sego-lily</t>
  </si>
  <si>
    <t>CAPA</t>
  </si>
  <si>
    <t>fedd4786-fc79-4c7d-9af7-a977b1eff3be</t>
  </si>
  <si>
    <t>Campanula parryi</t>
  </si>
  <si>
    <t>Parry harebell, Parry's bellflower</t>
  </si>
  <si>
    <t>CARO</t>
  </si>
  <si>
    <t>702a0a59-e201-4ef5-b402-eb3b5a54dfdf</t>
  </si>
  <si>
    <t>Carex rossii</t>
  </si>
  <si>
    <t>Ross sedge, Ross' sedge, Ross's sedge, shortstemmed sedge</t>
  </si>
  <si>
    <t>Grass-like</t>
  </si>
  <si>
    <t>CASI</t>
  </si>
  <si>
    <t>6a3f2ffd-8457-46f7-806c-0027e4428407</t>
  </si>
  <si>
    <t>Carex siccata</t>
  </si>
  <si>
    <t>Sedge,grows individually</t>
  </si>
  <si>
    <t>CAXX</t>
  </si>
  <si>
    <t>9f5025b5-1cd6-4045-a051-c14e3b216101</t>
  </si>
  <si>
    <t>Carex</t>
  </si>
  <si>
    <t>unknown sedge</t>
  </si>
  <si>
    <t>CAXX2</t>
  </si>
  <si>
    <t>b2f755c4-d531-4fd9-922f-107ae682f520</t>
  </si>
  <si>
    <t>Castilleja</t>
  </si>
  <si>
    <t>unknown Indian paintbrush</t>
  </si>
  <si>
    <t>CAXX3</t>
  </si>
  <si>
    <t>d966c996-5a76-407e-afdd-08b7330a9210</t>
  </si>
  <si>
    <t>Calochortus</t>
  </si>
  <si>
    <t>unknown lily</t>
  </si>
  <si>
    <t>CEFE</t>
  </si>
  <si>
    <t>f380494c-463c-4805-a80c-6121d714141a</t>
  </si>
  <si>
    <t>Ceanothus fendleri</t>
  </si>
  <si>
    <t>Fendler ceanothus, Fendler's ceanothus</t>
  </si>
  <si>
    <t>CELE</t>
  </si>
  <si>
    <t>78b28d69-7404-464c-bdbe-c06f42482e45</t>
  </si>
  <si>
    <t>Cercocarpus ledifolius</t>
  </si>
  <si>
    <t>curl-leaf mountain mahogany, curlleaf cercocarpus, curlleaf mountain mahogany, curlleaf mountainmahogany</t>
  </si>
  <si>
    <t>CETE</t>
  </si>
  <si>
    <t>6d7ac520-c2dc-406b-87ec-919d2274cb12</t>
  </si>
  <si>
    <t>Ceratocephala testiculata</t>
  </si>
  <si>
    <t>curveseed butterwort</t>
  </si>
  <si>
    <t>CHAL</t>
  </si>
  <si>
    <t>f7c38c6e-749f-4775-8bfd-3966a4b29dc6</t>
  </si>
  <si>
    <t>Chenopodium album</t>
  </si>
  <si>
    <t>common lambsquarters, lambsquarters, lambsquarters goosefoot, white goosefoot</t>
  </si>
  <si>
    <t>CHAN</t>
  </si>
  <si>
    <t>4e3216a9-9665-4789-a816-dec9cdcb2293</t>
  </si>
  <si>
    <t>Chamerion angustifolium</t>
  </si>
  <si>
    <t>fireweed</t>
  </si>
  <si>
    <t>CHDE</t>
  </si>
  <si>
    <t>f79146c5-83ba-4c0a-9dc4-9c50ef9990cf</t>
  </si>
  <si>
    <t>Chrysothamnus depressus</t>
  </si>
  <si>
    <t>dwarf rabbitbrush, longflower rabbitbrush</t>
  </si>
  <si>
    <t>CHER</t>
  </si>
  <si>
    <t>ae40bbd2-5f2e-4fb9-9546-997ba2774393</t>
  </si>
  <si>
    <t>Chaetopappa ericoides</t>
  </si>
  <si>
    <t>rose heath</t>
  </si>
  <si>
    <t>CHFE</t>
  </si>
  <si>
    <t>ca48b238-c350-43cb-b4e9-d4f56fb7c28b</t>
  </si>
  <si>
    <t>Chamaesyce fendleri</t>
  </si>
  <si>
    <t>Fendler's sandmat</t>
  </si>
  <si>
    <t>CHFR</t>
  </si>
  <si>
    <t>c2a3c2c0-da93-44c7-a30d-44b197a1194f</t>
  </si>
  <si>
    <t>Chenopodium fremontii</t>
  </si>
  <si>
    <t>Fremont goosefoot, Fremont's goosefoot</t>
  </si>
  <si>
    <t>CHMI</t>
  </si>
  <si>
    <t>bb04c0a6-e6ac-414f-96e8-ba23016d7251</t>
  </si>
  <si>
    <t>Chamaebatiaria millefolium</t>
  </si>
  <si>
    <t>fernbush</t>
  </si>
  <si>
    <t>CHPR</t>
  </si>
  <si>
    <t>30326372-ae04-4bee-9da5-78fb920a2aaf</t>
  </si>
  <si>
    <t>Chenopodium pratericola</t>
  </si>
  <si>
    <t>desert goosefoot</t>
  </si>
  <si>
    <t>CHRU</t>
  </si>
  <si>
    <t>a43f6652-b075-4aa8-85a8-19d027cef0f3</t>
  </si>
  <si>
    <t>Chenopodium rubrum</t>
  </si>
  <si>
    <t>red goosefoot</t>
  </si>
  <si>
    <t>CHUM</t>
  </si>
  <si>
    <t>dad7ee7c-da7a-41e5-9db0-6224ace6fcb3</t>
  </si>
  <si>
    <t>Chimaphila umbellata ssp. acuta</t>
  </si>
  <si>
    <t>pipsissewa</t>
  </si>
  <si>
    <t>CHXX</t>
  </si>
  <si>
    <t>45c2fa5c-fe53-4e21-88d8-cd4fa27a523b</t>
  </si>
  <si>
    <t>Chenopodium</t>
  </si>
  <si>
    <t>unknown goosefoot</t>
  </si>
  <si>
    <t>CHXX2</t>
  </si>
  <si>
    <t>7b8f1dc5-a2f8-40c0-838a-6ebc78f61b4f</t>
  </si>
  <si>
    <t>Chrysothamnus</t>
  </si>
  <si>
    <t>unknown rabbitbrush</t>
  </si>
  <si>
    <t>CHXX-A</t>
  </si>
  <si>
    <t>e218396f-7660-4a70-972e-159f6b5cb214</t>
  </si>
  <si>
    <t>CINE</t>
  </si>
  <si>
    <t>77539e79-9272-48b5-bd9a-809873225827</t>
  </si>
  <si>
    <t>Cirsium neomexicanum</t>
  </si>
  <si>
    <t>lavender thistle, New Mexico thistle</t>
  </si>
  <si>
    <t>CIVU</t>
  </si>
  <si>
    <t>5029ae60-d7b1-464c-b5cc-8c8b6750dc44</t>
  </si>
  <si>
    <t>Cirsium vulgare</t>
  </si>
  <si>
    <t>bull thistle, common thistle, spear thistle</t>
  </si>
  <si>
    <t>CIWH</t>
  </si>
  <si>
    <t>2ec0f0c5-902a-4401-9af5-d5a828fcd25c</t>
  </si>
  <si>
    <t>Cirsium wheeleri</t>
  </si>
  <si>
    <t>Wheeler thistle, Wheeler's thistle</t>
  </si>
  <si>
    <t>CIXX</t>
  </si>
  <si>
    <t>52248f9d-4130-4cc5-8f06-0cc2a3577740</t>
  </si>
  <si>
    <t>Cirsium</t>
  </si>
  <si>
    <t>unknown thistle</t>
  </si>
  <si>
    <t>CIXX-A</t>
  </si>
  <si>
    <t>34908532-1626-42c9-a662-77bc9c3a01d9</t>
  </si>
  <si>
    <t>CLHI</t>
  </si>
  <si>
    <t>c630654f-c765-4517-802a-0a204697fdc2</t>
  </si>
  <si>
    <t>Clematis hirsutissima</t>
  </si>
  <si>
    <t>hairy clematis, sugarbowls</t>
  </si>
  <si>
    <t>CLSE</t>
  </si>
  <si>
    <t>f81a8362-1310-4cac-a926-613be4256bc5</t>
  </si>
  <si>
    <t>Cleome serrulata</t>
  </si>
  <si>
    <t>bee spiderflower, Rocky Mountain beeplant</t>
  </si>
  <si>
    <t>COAR</t>
  </si>
  <si>
    <t>69132b15-6593-47b3-9293-228e09608803</t>
  </si>
  <si>
    <t>Convolvulus arvensis</t>
  </si>
  <si>
    <t>creeping jenny, European bindweed, field bindweed, morningglory, perennial morningglory, smallflowered morning glory</t>
  </si>
  <si>
    <t>Vine</t>
  </si>
  <si>
    <t>COAU</t>
  </si>
  <si>
    <t>5fa21ef0-4f13-46cd-98d2-d92a3151df31</t>
  </si>
  <si>
    <t>Corydalis aurea</t>
  </si>
  <si>
    <t>scrambled eggs</t>
  </si>
  <si>
    <t>COCA</t>
  </si>
  <si>
    <t>e5a86fb2-eef1-4843-969f-71a6d63421d4</t>
  </si>
  <si>
    <t>Conyza canadensis</t>
  </si>
  <si>
    <t>Canada horseweed, Canadian horseweed, horseweed, horseweed fleabane, mares tail, marestail</t>
  </si>
  <si>
    <t>COGR</t>
  </si>
  <si>
    <t>c0191050-2a0c-4886-8195-a91b27820897</t>
  </si>
  <si>
    <t>Collomia grandiflora</t>
  </si>
  <si>
    <t>grand collomia, largeflowered collomia</t>
  </si>
  <si>
    <t>COLI</t>
  </si>
  <si>
    <t>f8a21f05-d387-44ee-adf8-db8394ea5427</t>
  </si>
  <si>
    <t>Collomia linearis</t>
  </si>
  <si>
    <t>narrow-leaf mountain-trumpet, narrowleaf mountaintrumpet, slenderleaf collomia, tiny trumpet</t>
  </si>
  <si>
    <t>CONIFER</t>
  </si>
  <si>
    <t>529149fd-061c-4bc7-a53d-bb1ed9e03a90</t>
  </si>
  <si>
    <t>COPA</t>
  </si>
  <si>
    <t>ab312774-5baa-4b70-9e4a-69c0f965f76a</t>
  </si>
  <si>
    <t>Collinsia parviflora</t>
  </si>
  <si>
    <t>blue-eyed Mary, littleflower collinsia, maiden blue eyed Mary, small-flower blue-eyed mary, smallflower blue eyed Mary</t>
  </si>
  <si>
    <t>COXX</t>
  </si>
  <si>
    <t>ebcc2073-5790-4a1d-9f5c-3a4c55b309ec</t>
  </si>
  <si>
    <t>Corallorrhiza</t>
  </si>
  <si>
    <t>unknown coralroot</t>
  </si>
  <si>
    <t>CRSE</t>
  </si>
  <si>
    <t>9882d242-fb06-4b02-abeb-6791a9aa1d48</t>
  </si>
  <si>
    <t>Cryptantha setosissima</t>
  </si>
  <si>
    <t>bristly catseye, bristly cryptantha</t>
  </si>
  <si>
    <t>CRXX</t>
  </si>
  <si>
    <t>ed0f2e18-4c75-459d-a977-8a0c4d6e2d7f</t>
  </si>
  <si>
    <t>Crepis</t>
  </si>
  <si>
    <t>unknown hawkbeard</t>
  </si>
  <si>
    <t>CRXX2</t>
  </si>
  <si>
    <t>53f396d7-f11c-415d-8003-7958a690fb00</t>
  </si>
  <si>
    <t>Cryptantha</t>
  </si>
  <si>
    <t>unknown cryptantha</t>
  </si>
  <si>
    <t>CYXX</t>
  </si>
  <si>
    <t>6a8f400d-c039-46f2-82fe-1b0a6b041777</t>
  </si>
  <si>
    <t>Cymopterus</t>
  </si>
  <si>
    <t>unknown cymopterus</t>
  </si>
  <si>
    <t>DAGL</t>
  </si>
  <si>
    <t>ea2abc6b-397c-41af-8802-9544f0b825be</t>
  </si>
  <si>
    <t>Dactylis glomerata</t>
  </si>
  <si>
    <t>orchardgrass</t>
  </si>
  <si>
    <t>DAIN</t>
  </si>
  <si>
    <t>b71de7b5-8109-4560-a8db-901d2d406568</t>
  </si>
  <si>
    <t>Danthonia intermedia</t>
  </si>
  <si>
    <t>timber oatgrass</t>
  </si>
  <si>
    <t>DENU</t>
  </si>
  <si>
    <t>3b6212eb-c7b6-4ee3-8aba-fad3c8a97a2a</t>
  </si>
  <si>
    <t>Delphinium nuttallianum</t>
  </si>
  <si>
    <t>twolobe larkspur</t>
  </si>
  <si>
    <t>DEXX</t>
  </si>
  <si>
    <t>1cc5deaa-a966-40bf-8246-3b8baec83600</t>
  </si>
  <si>
    <t>Descurainia</t>
  </si>
  <si>
    <t>unknown mustard</t>
  </si>
  <si>
    <t>DICA</t>
  </si>
  <si>
    <t>f6048014-eefd-4afe-8305-5c46af1705dd</t>
  </si>
  <si>
    <t>Dieteria canescens</t>
  </si>
  <si>
    <t>DITR</t>
  </si>
  <si>
    <t>57f5e4ba-c2a8-4590-ae70-69a422aa2ed4</t>
  </si>
  <si>
    <t>Disporum trachycarpum</t>
  </si>
  <si>
    <t>rough-fruit fairybells, roughfruit fairybells, wartberry fairybells</t>
  </si>
  <si>
    <t>DRAS</t>
  </si>
  <si>
    <t>b8e0132f-c067-46ec-acfe-0c477fc0e1b9</t>
  </si>
  <si>
    <t>Draba asprella var. kaibabensis</t>
  </si>
  <si>
    <t>Kaibab draba, Kaibab whitlowgrass</t>
  </si>
  <si>
    <t>DRCU</t>
  </si>
  <si>
    <t>0edecc84-ef70-4755-b721-53eb96f37931</t>
  </si>
  <si>
    <t>Draba cuneifolia</t>
  </si>
  <si>
    <t>wedgeleaf draba, wedgeleaf whitlowgrass</t>
  </si>
  <si>
    <t>DRXX</t>
  </si>
  <si>
    <t>76a46103-f880-4102-a665-ebefa48c3b72</t>
  </si>
  <si>
    <t>Draba</t>
  </si>
  <si>
    <t>unknown draba</t>
  </si>
  <si>
    <t>DUFF</t>
  </si>
  <si>
    <t>c8df423a-8000-4550-8ca3-af39409f10a8</t>
  </si>
  <si>
    <t>duff</t>
  </si>
  <si>
    <t>DYGR</t>
  </si>
  <si>
    <t>d9ec08bb-23c6-472e-a528-8a4e5e4eefc1</t>
  </si>
  <si>
    <t>Dysphania graveolens</t>
  </si>
  <si>
    <t>fetid goosefoot</t>
  </si>
  <si>
    <t>ECCO</t>
  </si>
  <si>
    <t>dc08c8c3-7057-45eb-b346-5b711227bee1</t>
  </si>
  <si>
    <t>Echinocereus coccineus var. coccineus</t>
  </si>
  <si>
    <t>scarlet hedgehog cactus</t>
  </si>
  <si>
    <t>ELEL</t>
  </si>
  <si>
    <t>7d999ddf-ec89-45c0-8ea3-188979172c4d</t>
  </si>
  <si>
    <t>Elymus elymoides</t>
  </si>
  <si>
    <t>squirreltail</t>
  </si>
  <si>
    <t>ELGL</t>
  </si>
  <si>
    <t>6e700607-b5c4-462d-9423-9d60f686a1bf</t>
  </si>
  <si>
    <t>Elymus glaucus</t>
  </si>
  <si>
    <t>blue wildrye</t>
  </si>
  <si>
    <t>ELTR</t>
  </si>
  <si>
    <t>71b40795-a4d0-47d4-9dcf-68bbd958a695</t>
  </si>
  <si>
    <t>Elymus trachycaulus ssp. subsecundus</t>
  </si>
  <si>
    <t>bearded wheatgrass, slender wheatgrass, slender wild rye</t>
  </si>
  <si>
    <t>ELXX</t>
  </si>
  <si>
    <t>2c332aab-8abe-4029-875c-6e37be70bac7</t>
  </si>
  <si>
    <t>Elymus</t>
  </si>
  <si>
    <t>unknown wildrye grass</t>
  </si>
  <si>
    <t>EPBR</t>
  </si>
  <si>
    <t>94a0edf3-94d0-4ebb-92e9-dbc8a349f4f2</t>
  </si>
  <si>
    <t>Epilobium brachycarpum</t>
  </si>
  <si>
    <t>tall annual willowherb</t>
  </si>
  <si>
    <t>EPXX</t>
  </si>
  <si>
    <t>fabdc6aa-749e-4f3d-9572-99d4f8862e3a</t>
  </si>
  <si>
    <t>Epilobium</t>
  </si>
  <si>
    <t>unknown fireweed</t>
  </si>
  <si>
    <t>EQLA</t>
  </si>
  <si>
    <t>541456f4-e85b-4a17-b061-f2acc92d6c01</t>
  </si>
  <si>
    <t>Equisetum laevigatum</t>
  </si>
  <si>
    <t>horsetail, smooth horsetail, smooth scouring-rush, smooth scouringrush</t>
  </si>
  <si>
    <t>Fern</t>
  </si>
  <si>
    <t>ERAL</t>
  </si>
  <si>
    <t>6e99c6ce-9979-4d46-962a-9f47c13a7c46</t>
  </si>
  <si>
    <t>Eriogonum alatum</t>
  </si>
  <si>
    <t>winged buckwheat</t>
  </si>
  <si>
    <t>ERAS</t>
  </si>
  <si>
    <t>baede980-bee2-404d-807f-6ae2293a3ff8</t>
  </si>
  <si>
    <t>Erysimum asperum</t>
  </si>
  <si>
    <t>ERCA</t>
  </si>
  <si>
    <t>9d2d495c-a106-44fa-ac6d-5c7924dba18f</t>
  </si>
  <si>
    <t>Erigeron canus</t>
  </si>
  <si>
    <t>hoary fleabane</t>
  </si>
  <si>
    <t>ERCI</t>
  </si>
  <si>
    <t>b6016b14-f7aa-4827-8398-cd67d067b1c2</t>
  </si>
  <si>
    <t>Erodium cicutarium</t>
  </si>
  <si>
    <t>alfilaree, alfilaria, California filaree, cutleaf filaree, filaree, red-stem stork's-bill, redstem, redstem filaree, redstem stork's bill, stork's bill, storksbill</t>
  </si>
  <si>
    <t>ERCO</t>
  </si>
  <si>
    <t>ed34b310-90e7-462c-9354-e7044e21ff05</t>
  </si>
  <si>
    <t>Erigeron concinnus</t>
  </si>
  <si>
    <t>hairy daisy, Navajo fleabane</t>
  </si>
  <si>
    <t>ERDI</t>
  </si>
  <si>
    <t>bbbbc9c6-ad17-46d9-b376-c4c8b211bf76</t>
  </si>
  <si>
    <t>Erigeron divergens</t>
  </si>
  <si>
    <t>spreading daisy, spreading fleabane</t>
  </si>
  <si>
    <t>EREA</t>
  </si>
  <si>
    <t>28cbbe49-a804-4385-97db-c3d29aefdce2</t>
  </si>
  <si>
    <t>Erigeron eatonii</t>
  </si>
  <si>
    <t>Eaton fleabane, Eaton's daisy, Eaton's fleabane</t>
  </si>
  <si>
    <t>EREX</t>
  </si>
  <si>
    <t>0692726c-f98f-43e9-8504-68c5bedae0fd</t>
  </si>
  <si>
    <t>Erigeron eximius</t>
  </si>
  <si>
    <t>spruce-fir fleabane, sprucefir fleabane</t>
  </si>
  <si>
    <t>ERFL</t>
  </si>
  <si>
    <t>94c960b7-0c49-46cb-bc4e-7586f52a8449</t>
  </si>
  <si>
    <t>Erigeron flagellaris</t>
  </si>
  <si>
    <t>trailing daisy, trailing fleabane</t>
  </si>
  <si>
    <t>ERFO</t>
  </si>
  <si>
    <t>7a14d697-207d-43bd-b5f2-11d3e93e244f</t>
  </si>
  <si>
    <t>Erigeron formosissimus</t>
  </si>
  <si>
    <t>beautiful fleabane</t>
  </si>
  <si>
    <t>ERJA</t>
  </si>
  <si>
    <t>9c4b2609-682d-45a1-ad1a-da18e41ca08c</t>
  </si>
  <si>
    <t>Eriogonum jamesii var. flavescens</t>
  </si>
  <si>
    <t>James buckwheat, James' buckwheat</t>
  </si>
  <si>
    <t>ERMO</t>
  </si>
  <si>
    <t>6c0cdd9e-ceb8-4cb3-965e-aa48a9eba8f8</t>
  </si>
  <si>
    <t>Erigeron modestus</t>
  </si>
  <si>
    <t>plains fleabane</t>
  </si>
  <si>
    <t>ERNA</t>
  </si>
  <si>
    <t>a230da9f-693d-4fe4-a2d4-2453e6c63b27</t>
  </si>
  <si>
    <t>Ericameria nauseosa</t>
  </si>
  <si>
    <t>rubber rabbitbrush</t>
  </si>
  <si>
    <t>ERRA</t>
  </si>
  <si>
    <t>143a7b67-1c4f-486d-8e90-38ba4ee1c58d</t>
  </si>
  <si>
    <t>Eriogonum racemosum</t>
  </si>
  <si>
    <t>redroot buckwheat</t>
  </si>
  <si>
    <t>ERSP</t>
  </si>
  <si>
    <t>d73b9821-4a4e-4a12-a0db-5c7facc5b926</t>
  </si>
  <si>
    <t>Erigeron speciosus var. macranthus</t>
  </si>
  <si>
    <t>aspen fleabane</t>
  </si>
  <si>
    <t>ERUM</t>
  </si>
  <si>
    <t>b2b3f330-fb95-40f9-85a0-325191bcbf4a</t>
  </si>
  <si>
    <t>Eriogonum umbellatum</t>
  </si>
  <si>
    <t>sulfer flower buckwheat, sulfur buckwheat, sulfur eriogonum, sulphur wildbuckwheat, sulphur-flower buckwheat</t>
  </si>
  <si>
    <t>ERXX</t>
  </si>
  <si>
    <t>11e68646-3731-4aef-9e81-d2d2d0d2b843</t>
  </si>
  <si>
    <t>Erigeron</t>
  </si>
  <si>
    <t>unknown fleabane</t>
  </si>
  <si>
    <t>ERXX2</t>
  </si>
  <si>
    <t>54778cbe-25bc-4949-a54d-fb0e7fd3c440</t>
  </si>
  <si>
    <t>Eriogonum</t>
  </si>
  <si>
    <t>unknown buckwheat</t>
  </si>
  <si>
    <t>ERXX3</t>
  </si>
  <si>
    <t>e503534c-e939-4932-ace9-691e8848e4b0</t>
  </si>
  <si>
    <t>Eragrostis</t>
  </si>
  <si>
    <t>unknown lovegrass</t>
  </si>
  <si>
    <t>ERXX-A</t>
  </si>
  <si>
    <t>04c8a1a3-5d04-43ab-804e-3f52959a96bd</t>
  </si>
  <si>
    <t>ERXX-B</t>
  </si>
  <si>
    <t>25fcfa99-411d-4191-9879-ccbfc3ea991c</t>
  </si>
  <si>
    <t>ESVI</t>
  </si>
  <si>
    <t>91038753-a32f-4997-b4f2-d426b3b6a751</t>
  </si>
  <si>
    <t>Escobaria vivipara var. arizonica</t>
  </si>
  <si>
    <t>Arizona spinystar</t>
  </si>
  <si>
    <t>EUBR</t>
  </si>
  <si>
    <t>b5fb2168-807b-4f5a-9f08-5a424d1a47c3</t>
  </si>
  <si>
    <t>Euphorbia brachycera</t>
  </si>
  <si>
    <t>horned spurge</t>
  </si>
  <si>
    <t>EUXX</t>
  </si>
  <si>
    <t>ee9e6226-debf-4f99-ba8d-de60d0be3712</t>
  </si>
  <si>
    <t>Euphorbia</t>
  </si>
  <si>
    <t>unknown spurge</t>
  </si>
  <si>
    <t>FAPA</t>
  </si>
  <si>
    <t>9e25314c-8b8c-41b5-b4a7-616a37334f1d</t>
  </si>
  <si>
    <t>Fallugia paradoxa</t>
  </si>
  <si>
    <t>Apache plume, Apacheplume</t>
  </si>
  <si>
    <t>FRAL</t>
  </si>
  <si>
    <t>72691f21-a698-4411-9b35-50c020026972</t>
  </si>
  <si>
    <t>Frasera albomarginata</t>
  </si>
  <si>
    <t>desert frasera</t>
  </si>
  <si>
    <t>FRAT</t>
  </si>
  <si>
    <t>b16cd069-5a3f-492d-b2b0-5d8f02516722</t>
  </si>
  <si>
    <t>Fritillaria atropurpurea</t>
  </si>
  <si>
    <t>leopard lily, spotted fritillary, spotted missionbells</t>
  </si>
  <si>
    <t>FRSP</t>
  </si>
  <si>
    <t>857e944d-e656-42af-ac12-c66e4f86dbb8</t>
  </si>
  <si>
    <t>Frasera speciosa</t>
  </si>
  <si>
    <t>elkweed</t>
  </si>
  <si>
    <t>FRVI</t>
  </si>
  <si>
    <t>0cc0812c-fe60-41d2-848f-12a51a4debaf</t>
  </si>
  <si>
    <t>Fragaria virginiana ssp. glauca</t>
  </si>
  <si>
    <t>blueleaf strawberry, Virginia strawberry</t>
  </si>
  <si>
    <t>FXXX</t>
  </si>
  <si>
    <t>1a031b8c-5213-4bfa-8592-c55eea37a81a</t>
  </si>
  <si>
    <t>unknown forb</t>
  </si>
  <si>
    <t>FXXX2</t>
  </si>
  <si>
    <t>7a309227-84da-42e1-8721-80877b39a28e</t>
  </si>
  <si>
    <t>FXXX3</t>
  </si>
  <si>
    <t>9f863f74-474f-442c-9c58-a95d3a41b6ac</t>
  </si>
  <si>
    <t>FXXX4</t>
  </si>
  <si>
    <t>2a4dab27-fd38-48a8-8838-b4d9685a9fc0</t>
  </si>
  <si>
    <t>FXXX5</t>
  </si>
  <si>
    <t>3b4cd5d8-0c12-4ddf-ba6f-20ba1429d039</t>
  </si>
  <si>
    <t>FXXX6</t>
  </si>
  <si>
    <t>d43f11fd-0744-4bb1-8961-7c21ca3537e5</t>
  </si>
  <si>
    <t>FXXX7</t>
  </si>
  <si>
    <t>9c255de9-5064-498e-b1d6-4b002bf4f3ad</t>
  </si>
  <si>
    <t>GADI</t>
  </si>
  <si>
    <t>cb94ba4d-146d-4f53-8a00-1f51f72f12cc</t>
  </si>
  <si>
    <t>Gayophytum diffusum ssp. parviflorum</t>
  </si>
  <si>
    <t>spreading groundsmoke</t>
  </si>
  <si>
    <t>GAPI</t>
  </si>
  <si>
    <t>c15b27c2-116d-4987-8ea0-767990383829</t>
  </si>
  <si>
    <t>Gaillardia pinnatifida</t>
  </si>
  <si>
    <t>blanketflower, red dome blanketflower, red-dome blanketflower, slender gaillardia, slender gallardia</t>
  </si>
  <si>
    <t>GARA</t>
  </si>
  <si>
    <t>16b3b30c-4282-465c-b7b6-962c64fbd358</t>
  </si>
  <si>
    <t>Gayophytum ramosissimum</t>
  </si>
  <si>
    <t>muchbranched groundsmoke, pinyon groundsmoke</t>
  </si>
  <si>
    <t>GAXX</t>
  </si>
  <si>
    <t>ebdb67af-dde6-475c-a46c-0d7491eaeadc</t>
  </si>
  <si>
    <t>Gayophytum</t>
  </si>
  <si>
    <t>unknown groundsmoke</t>
  </si>
  <si>
    <t>GEAM</t>
  </si>
  <si>
    <t>8b488b79-4d54-4b7e-8182-8ce256341960</t>
  </si>
  <si>
    <t>Gentianella amarella</t>
  </si>
  <si>
    <t>annual gentian, autumn dwarf gentian, autumn dwarf-gentian, autumn dwarfgentian</t>
  </si>
  <si>
    <t>GECA</t>
  </si>
  <si>
    <t>2f771ea6-3604-4a1c-b960-13fa579693ec</t>
  </si>
  <si>
    <t>Geranium caespitosum</t>
  </si>
  <si>
    <t>pineywoods geranium, purple cluster geranium, tufted geranium</t>
  </si>
  <si>
    <t>GERI</t>
  </si>
  <si>
    <t>0e9c7a98-fe47-49c2-9408-092babe36113</t>
  </si>
  <si>
    <t>Geranium richardsonii</t>
  </si>
  <si>
    <t>Richardson geranium, Richardson's geranium</t>
  </si>
  <si>
    <t>GEXX</t>
  </si>
  <si>
    <t>166f7575-7dc9-44cd-b2c4-dd4d7b8b924d</t>
  </si>
  <si>
    <t>Geranium</t>
  </si>
  <si>
    <t>unknown geranium</t>
  </si>
  <si>
    <t>GIFL</t>
  </si>
  <si>
    <t>3f6add1d-1ac3-4557-8943-9b95b544c8c1</t>
  </si>
  <si>
    <t>Gilia flavocincta</t>
  </si>
  <si>
    <t>lesser yellowthroat gilia</t>
  </si>
  <si>
    <t>GIOP</t>
  </si>
  <si>
    <t>cc022239-b862-49d6-b279-b37147f2f78d</t>
  </si>
  <si>
    <t>Gilia ophthalmoides</t>
  </si>
  <si>
    <t>eyed gilia, eyed gily-flower, eyelike gilia</t>
  </si>
  <si>
    <t>GIXX</t>
  </si>
  <si>
    <t>79554c7a-0b91-4a43-bceb-7d07b0e20e62</t>
  </si>
  <si>
    <t>Gilia</t>
  </si>
  <si>
    <t>unknown gilia</t>
  </si>
  <si>
    <t>GNEX</t>
  </si>
  <si>
    <t>aedf6431-f3e4-48b1-b6a0-472c4340fa2e</t>
  </si>
  <si>
    <t>Gnaphalium exilifolium</t>
  </si>
  <si>
    <t>Gray's cudweed, slender cudweed</t>
  </si>
  <si>
    <t>GNXX</t>
  </si>
  <si>
    <t>2c4eb0cb-f724-4e71-80d7-35e1ea5c8b7a</t>
  </si>
  <si>
    <t>Gnaphalium</t>
  </si>
  <si>
    <t>unknown cudweed</t>
  </si>
  <si>
    <t>GOOB</t>
  </si>
  <si>
    <t>798d8fcd-38b0-4c90-aad5-fd894e95c5b8</t>
  </si>
  <si>
    <t>Goodyera oblongifolia</t>
  </si>
  <si>
    <t>rattlesnake plantain, western rattlesnake plantain</t>
  </si>
  <si>
    <t>GRXX</t>
  </si>
  <si>
    <t>9dcd549f-d350-438a-b300-34636d444492</t>
  </si>
  <si>
    <t>Grindelia</t>
  </si>
  <si>
    <t>unknown gumweed</t>
  </si>
  <si>
    <t>GUSA</t>
  </si>
  <si>
    <t>7cd88fbf-e84c-4740-bbc6-f1189543f48e</t>
  </si>
  <si>
    <t>Gutierrezia sarothrae</t>
  </si>
  <si>
    <t>broom snakeweed, Broomsnakeweed, broomweed, perennial snakeweed, stinkweed, turpentine weed, yellow top</t>
  </si>
  <si>
    <t>GXXX</t>
  </si>
  <si>
    <t>879b49d2-cbfb-4ef6-a57d-3b015b157980</t>
  </si>
  <si>
    <t>unknown grass</t>
  </si>
  <si>
    <t>GXXX2</t>
  </si>
  <si>
    <t>ae47f171-ca1e-448c-92dd-837c67d252b7</t>
  </si>
  <si>
    <t>HECO</t>
  </si>
  <si>
    <t>75def0c2-b8bf-4566-8d78-afd97961aff0</t>
  </si>
  <si>
    <t>Hesperostipa comata</t>
  </si>
  <si>
    <t>needle and thread</t>
  </si>
  <si>
    <t>HEDR</t>
  </si>
  <si>
    <t>330ee616-ff01-4cb2-b949-6fdceac23ef8</t>
  </si>
  <si>
    <t>Hedeoma drummondii</t>
  </si>
  <si>
    <t>drummond falsepennyroyal, Drummond's false pennyroyal, Drummond's falsepennyroyal, Drummond's pennyroyal</t>
  </si>
  <si>
    <t>HEMU</t>
  </si>
  <si>
    <t>2ab0acdb-42bc-4a28-9344-77d3c68d104d</t>
  </si>
  <si>
    <t>Heliomeris multiflora var. multiflora</t>
  </si>
  <si>
    <t>showy goldeneye</t>
  </si>
  <si>
    <t>HERBS</t>
  </si>
  <si>
    <t>f920f40b-af6b-433b-96dd-18a72bdbca10</t>
  </si>
  <si>
    <t>HEVI</t>
  </si>
  <si>
    <t>196c9941-037f-40dd-b8d2-abe320163e2a</t>
  </si>
  <si>
    <t>Heterotheca villosa</t>
  </si>
  <si>
    <t>hairy false goldaster, hairy false goldenaster, hairy goldaster, hairy goldenaster</t>
  </si>
  <si>
    <t>HEXX</t>
  </si>
  <si>
    <t>355d43fe-d458-49c8-817f-398114da262f</t>
  </si>
  <si>
    <t>Hedeoma</t>
  </si>
  <si>
    <t>unknown mint</t>
  </si>
  <si>
    <t>HIFE</t>
  </si>
  <si>
    <t>75451867-c44c-4d43-a6b8-f917f450790e</t>
  </si>
  <si>
    <t>Hieracium fendleri</t>
  </si>
  <si>
    <t>yellow hawksbeard, yellow hawkweed</t>
  </si>
  <si>
    <t>HODU</t>
  </si>
  <si>
    <t>d64f405e-697f-46d8-b875-c04965fd53f2</t>
  </si>
  <si>
    <t>Holodiscus dumosus</t>
  </si>
  <si>
    <t>rockspirea</t>
  </si>
  <si>
    <t>HOJU</t>
  </si>
  <si>
    <t>69d2e77c-4040-4a92-9b29-34367ce380d6</t>
  </si>
  <si>
    <t>Hordeum jubatum</t>
  </si>
  <si>
    <t>foxtail barley</t>
  </si>
  <si>
    <t>HYCO</t>
  </si>
  <si>
    <t>673c3186-f227-4ca8-981a-f6daf9cbb8d5</t>
  </si>
  <si>
    <t>Hymenoxys cooperi</t>
  </si>
  <si>
    <t>Cooper's hymenoxys, Cooper's rubberweed</t>
  </si>
  <si>
    <t>HYFI</t>
  </si>
  <si>
    <t>b73d69b3-a8f9-477a-aabc-37c23dcf8d14</t>
  </si>
  <si>
    <t>Hymenopappus filifolius</t>
  </si>
  <si>
    <t>cutleaf, fine-leaf woollywhite, fineleaf hymenopappus</t>
  </si>
  <si>
    <t>HYFO</t>
  </si>
  <si>
    <t>5d084f2b-c677-44ff-8e77-803a0f6b6040</t>
  </si>
  <si>
    <t>Hypericum formosum</t>
  </si>
  <si>
    <t>HYRI</t>
  </si>
  <si>
    <t>3caf4610-e826-422e-b383-aa4070f8b660</t>
  </si>
  <si>
    <t>Hymenoxys richardsonii var. floribunda</t>
  </si>
  <si>
    <t>Colorado rubberweed</t>
  </si>
  <si>
    <t>HYSU</t>
  </si>
  <si>
    <t>8812d131-6f52-4a16-86a9-e25249e3d74d</t>
  </si>
  <si>
    <t>Hymenoxys subintegra</t>
  </si>
  <si>
    <t>Arizona rubberweed</t>
  </si>
  <si>
    <t>IPAG</t>
  </si>
  <si>
    <t>eb69dc6f-0a4d-4d5e-8a3d-9cd4934482ed</t>
  </si>
  <si>
    <t>Ipomopsis aggregata</t>
  </si>
  <si>
    <t>scarlet gilia, skyrocket gilia</t>
  </si>
  <si>
    <t>IPMA</t>
  </si>
  <si>
    <t>e94d9948-969f-4905-b4cb-9d8ea888686c</t>
  </si>
  <si>
    <t>Ipomopsis macrosiphon</t>
  </si>
  <si>
    <t>longtube ipomopsis</t>
  </si>
  <si>
    <t>IPXX</t>
  </si>
  <si>
    <t>e27cd463-196c-400b-a2f3-df633ad5ba85</t>
  </si>
  <si>
    <t>Ipomopsis</t>
  </si>
  <si>
    <t>unknown ipomopsis</t>
  </si>
  <si>
    <t>JUCO</t>
  </si>
  <si>
    <t>10155d1d-2c07-4904-9471-bdecb8d18468</t>
  </si>
  <si>
    <t>Juniperus communis var. depressa</t>
  </si>
  <si>
    <t>common juniper</t>
  </si>
  <si>
    <t>JUOS</t>
  </si>
  <si>
    <t>5c90ae21-46d3-4c1c-9475-b690ae7edca2</t>
  </si>
  <si>
    <t>Juniperus osteosperma</t>
  </si>
  <si>
    <t>utah juniper, Utah juniper</t>
  </si>
  <si>
    <t>JUXX</t>
  </si>
  <si>
    <t>a096d477-c434-4cd9-ac0d-dcdafc42bac3</t>
  </si>
  <si>
    <t>Juncus</t>
  </si>
  <si>
    <t>unknown rush</t>
  </si>
  <si>
    <t>KEGA</t>
  </si>
  <si>
    <t>d0048ae2-57ce-4841-8b22-74ab42f2debd</t>
  </si>
  <si>
    <t>Kelloggia galioides</t>
  </si>
  <si>
    <t>milk kelloggia, milky kelloggia</t>
  </si>
  <si>
    <t>KOMA</t>
  </si>
  <si>
    <t>8873fb4f-6a44-41f9-b855-9f24cf5deb5e</t>
  </si>
  <si>
    <t>Koeleria macrantha</t>
  </si>
  <si>
    <t>junegrass, prairie Junegrass</t>
  </si>
  <si>
    <t>LAEU</t>
  </si>
  <si>
    <t>33934d2e-3b01-46b9-94ee-cc77cbf570e3</t>
  </si>
  <si>
    <t>Lathyrus eucosmus</t>
  </si>
  <si>
    <t>bush peavine, bush vetchling</t>
  </si>
  <si>
    <t>LAGL</t>
  </si>
  <si>
    <t>8e309bf3-d4e0-4aaa-9983-0124eff79ebd</t>
  </si>
  <si>
    <t>Layia glandulosa</t>
  </si>
  <si>
    <t>whitedaisy tidytips</t>
  </si>
  <si>
    <t>LAOC</t>
  </si>
  <si>
    <t>e2ffa069-8b88-4a27-a4b6-596c2154f3a5</t>
  </si>
  <si>
    <t>Lappula occidentalis</t>
  </si>
  <si>
    <t>flatspine stickseed</t>
  </si>
  <si>
    <t>LASC</t>
  </si>
  <si>
    <t>7f9d220b-290d-4b4a-b5be-f4b8d791b190</t>
  </si>
  <si>
    <t>Laennecia schiedeana</t>
  </si>
  <si>
    <t>pineland horseweed</t>
  </si>
  <si>
    <t>LASE</t>
  </si>
  <si>
    <t>d5d7fca3-7dfb-4c53-9487-33a6047683dd</t>
  </si>
  <si>
    <t>Lactuca serriola</t>
  </si>
  <si>
    <t>China lettuce, prickly lettuce, wild lettuce</t>
  </si>
  <si>
    <t>LAXX</t>
  </si>
  <si>
    <t>19699f5f-8545-4dca-a12f-c21c2b7c91ba</t>
  </si>
  <si>
    <t>Lathyrus</t>
  </si>
  <si>
    <t>unknown peavine</t>
  </si>
  <si>
    <t>LEAR</t>
  </si>
  <si>
    <t>db3bf034-0017-436b-bbb7-ad5a8bdde786</t>
  </si>
  <si>
    <t>Lesquerella arizonica</t>
  </si>
  <si>
    <t>Arizona bladderpod</t>
  </si>
  <si>
    <t>LEIN</t>
  </si>
  <si>
    <t>c4758938-98ae-45e1-9510-e59f83543c79</t>
  </si>
  <si>
    <t>Lesquerella intermedia</t>
  </si>
  <si>
    <t>mid bladderpod, Santa Fe bladderpod</t>
  </si>
  <si>
    <t>LEPY</t>
  </si>
  <si>
    <t>609de40c-c0f4-4fb0-9979-de1f4abd3cfe</t>
  </si>
  <si>
    <t>Lewisia pygmaea</t>
  </si>
  <si>
    <t>alpine bitterroot, alpine lewisia, pigmy bitterroot</t>
  </si>
  <si>
    <t>LEXX</t>
  </si>
  <si>
    <t>05c5d09e-2346-4fde-98e5-a31bdc202796</t>
  </si>
  <si>
    <t>Lesquerella</t>
  </si>
  <si>
    <t>unknown bladderpod</t>
  </si>
  <si>
    <t>LEXX2</t>
  </si>
  <si>
    <t>aae1b288-8c6a-4e11-94c1-26adbee87405</t>
  </si>
  <si>
    <t>Lewisia</t>
  </si>
  <si>
    <t>unknown Lewisia</t>
  </si>
  <si>
    <t>LICH</t>
  </si>
  <si>
    <t>c570eaff-158d-4c5f-b297-576c3a45f0ff</t>
  </si>
  <si>
    <t>unknown lichen</t>
  </si>
  <si>
    <t>Nonvascular</t>
  </si>
  <si>
    <t>LIIN</t>
  </si>
  <si>
    <t>7882ed67-1a3d-4b07-a897-37698ec22aab</t>
  </si>
  <si>
    <t>Lithospermum incisum</t>
  </si>
  <si>
    <t>fringed gromwell, Fringed puccoon, narrowleaf gromwell, narrowleaf pucoon, narrowleaf stoneseed, trumpet stoneseed</t>
  </si>
  <si>
    <t>LILE</t>
  </si>
  <si>
    <t>f37688b8-3e1e-4c39-8379-73aaf6826a1e</t>
  </si>
  <si>
    <t>Linum lewisii</t>
  </si>
  <si>
    <t>blue flax, Lewis blue flax, Lewis flax, Lewis' flax, prairie flax</t>
  </si>
  <si>
    <t>LIMU</t>
  </si>
  <si>
    <t>e8ea5538-59c1-46f4-9745-2f1f898e19f8</t>
  </si>
  <si>
    <t>Lithospermum multiflorum</t>
  </si>
  <si>
    <t>manyflowered gromwell, manyflowered stoneseed, purple pucoon</t>
  </si>
  <si>
    <t>LINE</t>
  </si>
  <si>
    <t>71e06947-4bcd-4f7f-a558-71c6d0e5d876</t>
  </si>
  <si>
    <t>Linum neomexicanum</t>
  </si>
  <si>
    <t>New Mexico yellow flax</t>
  </si>
  <si>
    <t>LIPO</t>
  </si>
  <si>
    <t>5b26dd18-aed4-4760-94bf-8e169de364fb</t>
  </si>
  <si>
    <t>Ligusticum porteri</t>
  </si>
  <si>
    <t>Porter's licorice-root, Porter's licoriceroot, Porter's ligusticum, Porter's wild lovage</t>
  </si>
  <si>
    <t>LITE</t>
  </si>
  <si>
    <t>4a96fda3-d699-4652-b2ae-5f69023e8dcc</t>
  </si>
  <si>
    <t>Lithophragma tenellum</t>
  </si>
  <si>
    <t>slender woodland-star, slender woodlandstar</t>
  </si>
  <si>
    <t>bc6f27f4-199e-4b4d-8290-ede468f28f97</t>
  </si>
  <si>
    <t>litter</t>
  </si>
  <si>
    <t>LIXX</t>
  </si>
  <si>
    <t>3c8af6a7-a8ac-4ac4-961a-cc6599031109</t>
  </si>
  <si>
    <t>Linum</t>
  </si>
  <si>
    <t>unknown flax</t>
  </si>
  <si>
    <t>LOAR</t>
  </si>
  <si>
    <t>3ba79cb3-67fd-43a9-98f9-c58897cab900</t>
  </si>
  <si>
    <t>Lonicera arizonica</t>
  </si>
  <si>
    <t>Arizona honeysuckle</t>
  </si>
  <si>
    <t>LOBI</t>
  </si>
  <si>
    <t>c00894e8-c33e-4821-8d51-75be6c345191</t>
  </si>
  <si>
    <t>Lomatium bicolor</t>
  </si>
  <si>
    <t>Wasatch biscuitroot, Wasatch desert-parsley, Wasatch desertparsley</t>
  </si>
  <si>
    <t>LOCO</t>
  </si>
  <si>
    <t>767ebbfe-4c45-41d2-be17-2cf2bd9267d2</t>
  </si>
  <si>
    <t>Lotus corniculatus</t>
  </si>
  <si>
    <t>bird's-foot trefoil</t>
  </si>
  <si>
    <t>LOFO</t>
  </si>
  <si>
    <t>c646dd75-db3a-45fb-b9ea-2d3ef5daa594</t>
  </si>
  <si>
    <t>Lomatium foeniculaceum ssp. macdougalii</t>
  </si>
  <si>
    <t>carrot-leaf desert-parsley, Macdougal's biscuitroot</t>
  </si>
  <si>
    <t>LOUT</t>
  </si>
  <si>
    <t>b17fa8d1-f6fa-4494-b84e-d416c5d2261c</t>
  </si>
  <si>
    <t>Lotus utahensis</t>
  </si>
  <si>
    <t>Utah bird's-foot trefoil, Utah bird's-foot-trefoil, Utah birdsfoot trefoil</t>
  </si>
  <si>
    <t>LOWR</t>
  </si>
  <si>
    <t>2705f7f2-c905-4c8b-9fc7-742a54f9c204</t>
  </si>
  <si>
    <t>Lotus wrightii</t>
  </si>
  <si>
    <t>Wright deervetch, Wright's deervetch</t>
  </si>
  <si>
    <t>LOXX</t>
  </si>
  <si>
    <t>841518c3-01e0-4146-bccd-66779745d168</t>
  </si>
  <si>
    <t>Lotus</t>
  </si>
  <si>
    <t>unknown lotus</t>
  </si>
  <si>
    <t>LOXX2</t>
  </si>
  <si>
    <t>edf2ff87-cefb-4541-bf85-8977bb3fa08c</t>
  </si>
  <si>
    <t>Lomatium</t>
  </si>
  <si>
    <t>unknown lomatium</t>
  </si>
  <si>
    <t>LUAR</t>
  </si>
  <si>
    <t>e8cf9a94-5b3d-42d4-887c-e1ace5271108</t>
  </si>
  <si>
    <t>Lupinus argenteus</t>
  </si>
  <si>
    <t>silvery lupine</t>
  </si>
  <si>
    <t>LUHI</t>
  </si>
  <si>
    <t>4c55942b-74ef-4cea-b212-651403d71849</t>
  </si>
  <si>
    <t>Lupinus hillii</t>
  </si>
  <si>
    <t>hill lupine, Hill's lupine</t>
  </si>
  <si>
    <t>LUKI</t>
  </si>
  <si>
    <t>6348d50e-df74-4cfb-a59a-d09f58fffd21</t>
  </si>
  <si>
    <t>Lupinus kingii</t>
  </si>
  <si>
    <t>King's lupine</t>
  </si>
  <si>
    <t>LUOS</t>
  </si>
  <si>
    <t>a7e1f231-1dc8-4dca-a332-b9b874b1d23a</t>
  </si>
  <si>
    <t>Lupinus hillii var. osterhoutianus</t>
  </si>
  <si>
    <t>Osterhout lupine, Osterhouts lupine</t>
  </si>
  <si>
    <t>LUPA</t>
  </si>
  <si>
    <t>a2d8b7b5-33a4-48e3-a499-f356ea74cf16</t>
  </si>
  <si>
    <t>Lupinus palmeri</t>
  </si>
  <si>
    <t>bluebonnet lupine, Palmer's lupine</t>
  </si>
  <si>
    <t>LUXX</t>
  </si>
  <si>
    <t>51388313-88e9-49de-a552-a75676d77b53</t>
  </si>
  <si>
    <t>Lupinus</t>
  </si>
  <si>
    <t>unknown lupine</t>
  </si>
  <si>
    <t>LUXX-A</t>
  </si>
  <si>
    <t>4b67faad-3b08-47db-b795-bf4b8a1fa29d</t>
  </si>
  <si>
    <t>LXXX</t>
  </si>
  <si>
    <t>eb99f1c3-59bc-450d-9327-f5b78ef30345</t>
  </si>
  <si>
    <t>Liliaceae</t>
  </si>
  <si>
    <t>unknown lily family</t>
  </si>
  <si>
    <t>MAFR</t>
  </si>
  <si>
    <t>8c9cc24a-8ffb-4e16-8502-768e2722ca2d</t>
  </si>
  <si>
    <t>Mahonia fremontii</t>
  </si>
  <si>
    <t>Fremont's mahonia</t>
  </si>
  <si>
    <t>MAGR</t>
  </si>
  <si>
    <t>f23c169f-bf8c-4b9b-bcc6-a89d7a0d45db</t>
  </si>
  <si>
    <t>Machaeranthera gracilis</t>
  </si>
  <si>
    <t>slender goldenweed</t>
  </si>
  <si>
    <t>MAMU</t>
  </si>
  <si>
    <t>d68a6b71-c4dc-4564-8f2c-bbccd6c33898</t>
  </si>
  <si>
    <t>Machaeranthera bigelovii var. mucronata</t>
  </si>
  <si>
    <t>Bigelow tansyaster, Bigelows tansyaster</t>
  </si>
  <si>
    <t>MANE</t>
  </si>
  <si>
    <t>b8fbe256-c93b-4fcf-87ce-2d30d683bfde</t>
  </si>
  <si>
    <t>Malva neglecta</t>
  </si>
  <si>
    <t>common mallow, cheeseweed</t>
  </si>
  <si>
    <t>MARE</t>
  </si>
  <si>
    <t>a4cb7b35-efab-4154-8df0-618c802bbfe7</t>
  </si>
  <si>
    <t>Mahonia repens</t>
  </si>
  <si>
    <t>creeping barberry</t>
  </si>
  <si>
    <t>MAST</t>
  </si>
  <si>
    <t>02aacde2-a3a4-4ddd-ab62-96fef2d13a7f</t>
  </si>
  <si>
    <t>Maianthemum stellatum</t>
  </si>
  <si>
    <t>starry false lily of the valley</t>
  </si>
  <si>
    <t>MAXX</t>
  </si>
  <si>
    <t>7c54d098-62cd-4033-addd-8ed9ca6824e4</t>
  </si>
  <si>
    <t>Machaeranthera</t>
  </si>
  <si>
    <t>unknown purple aster</t>
  </si>
  <si>
    <t>MEAR</t>
  </si>
  <si>
    <t>a312ad1f-f945-422d-9055-745448b442ce</t>
  </si>
  <si>
    <t>Mentha arvensis</t>
  </si>
  <si>
    <t>wild mint</t>
  </si>
  <si>
    <t>MEFR</t>
  </si>
  <si>
    <t>be0ad10e-3b7a-4351-a961-b2430efd16bb</t>
  </si>
  <si>
    <t>Mertensia franciscana</t>
  </si>
  <si>
    <t>Franciscan bluebell, Franciscan bluebells</t>
  </si>
  <si>
    <t>MEOF</t>
  </si>
  <si>
    <t>4efbcc04-0a18-4e7e-bf52-61bf63797f0b</t>
  </si>
  <si>
    <t>Melilotus officinalis</t>
  </si>
  <si>
    <t>yellow sweet-clover, yellow sweetclover</t>
  </si>
  <si>
    <t>MEXX</t>
  </si>
  <si>
    <t>42dd7ae0-c7e6-4007-baa1-fca663610a7b</t>
  </si>
  <si>
    <t>Mentha</t>
  </si>
  <si>
    <t>MIGR</t>
  </si>
  <si>
    <t>1e8e6b91-7012-4676-bad8-7066bf5aba86</t>
  </si>
  <si>
    <t>Microsteris gracilis</t>
  </si>
  <si>
    <t>Little White Phlox*</t>
  </si>
  <si>
    <t>MOSS</t>
  </si>
  <si>
    <t>ddeb67cd-133f-4bd8-a471-67751e6fb4f3</t>
  </si>
  <si>
    <t>unknown moss</t>
  </si>
  <si>
    <t>MUMO</t>
  </si>
  <si>
    <t>4c9d4153-7bea-43d2-ae82-10dffe184e7d</t>
  </si>
  <si>
    <t>Muhlenbergia montana</t>
  </si>
  <si>
    <t>mountain muhly</t>
  </si>
  <si>
    <t>MUSH</t>
  </si>
  <si>
    <t>cdfac155-ee10-46f7-bf53-9d04f4c7d340</t>
  </si>
  <si>
    <t>unknown mushroom</t>
  </si>
  <si>
    <t>MUWR</t>
  </si>
  <si>
    <t>ee23269c-60e6-4a31-b03d-a429486f55bd</t>
  </si>
  <si>
    <t>Muhlenbergia wrightii</t>
  </si>
  <si>
    <t>spike muhly</t>
  </si>
  <si>
    <t>MUXX</t>
  </si>
  <si>
    <t>8033903d-e720-45b8-a396-1cc7eb498c04</t>
  </si>
  <si>
    <t>Muhlenbergia</t>
  </si>
  <si>
    <t>unknown muhly grass</t>
  </si>
  <si>
    <t>MYCU</t>
  </si>
  <si>
    <t>4f388702-e193-4ba9-b37f-b2c48f5d6296</t>
  </si>
  <si>
    <t>Myosurus cupulatus</t>
  </si>
  <si>
    <t>Arizona mousetail</t>
  </si>
  <si>
    <t>MYXX</t>
  </si>
  <si>
    <t>05769cf2-d482-49a5-9909-3fd775ff719e</t>
  </si>
  <si>
    <t>Myosurus</t>
  </si>
  <si>
    <t>unknown mousetail</t>
  </si>
  <si>
    <t>NADI</t>
  </si>
  <si>
    <t>68bb6f90-0828-4211-a2af-d4d170e09223</t>
  </si>
  <si>
    <t>Nama dichotomum</t>
  </si>
  <si>
    <t>wishbone fiddleleaf</t>
  </si>
  <si>
    <t>OECA</t>
  </si>
  <si>
    <t>ec34ec6f-7f3c-4e39-bc56-883b6dbb9a03</t>
  </si>
  <si>
    <t>Oenothera caespitosa ssp. marginata</t>
  </si>
  <si>
    <t>white evening primrose</t>
  </si>
  <si>
    <t>OEXX</t>
  </si>
  <si>
    <t>4a9f97f8-b1d8-4cc5-b084-5a92c5de0e46</t>
  </si>
  <si>
    <t>Oenothera</t>
  </si>
  <si>
    <t>unknown primrose</t>
  </si>
  <si>
    <t>ONAC</t>
  </si>
  <si>
    <t>50f34a92-7a48-4877-ad05-ee2a8c3699c0</t>
  </si>
  <si>
    <t>Onopordum acanthium</t>
  </si>
  <si>
    <t>Scotch cottonthistle</t>
  </si>
  <si>
    <t>OPXX</t>
  </si>
  <si>
    <t>a19d5dfa-9d9b-4b63-8797-e541590eb8c1</t>
  </si>
  <si>
    <t>Opuntia</t>
  </si>
  <si>
    <t>unknown pricklypear</t>
  </si>
  <si>
    <t>ORFA</t>
  </si>
  <si>
    <t>17dc36f6-499d-45ff-b48e-b1381988a89b</t>
  </si>
  <si>
    <t>Orobanche fasciculata</t>
  </si>
  <si>
    <t>clustered broom-rape, clustered broomrape, purple broomrape, tufted broomrape</t>
  </si>
  <si>
    <t>ORLU</t>
  </si>
  <si>
    <t>e56b6a70-d88a-4ceb-8a1f-a829817a440b</t>
  </si>
  <si>
    <t>Orthocarpus luteus</t>
  </si>
  <si>
    <t>golden-tongue owl-clover, yellow owl's-clover, yellow owlclover</t>
  </si>
  <si>
    <t>ORPA</t>
  </si>
  <si>
    <t>a0d7e65f-c20f-4a57-8019-15c528dfce21</t>
  </si>
  <si>
    <t>Oreochrysum parryi</t>
  </si>
  <si>
    <t>Parry's goldenrod</t>
  </si>
  <si>
    <t>ORPU</t>
  </si>
  <si>
    <t>12edf6bf-fd49-4146-9b68-afc29f134dd3</t>
  </si>
  <si>
    <t>Orthocarpus purpureoalbus</t>
  </si>
  <si>
    <t>purple owlclover, purplewhite owl's-clover, purplewhite owlclover</t>
  </si>
  <si>
    <t>ORSE</t>
  </si>
  <si>
    <t>cb092c69-404d-45fe-9c29-1ef5df142e6a</t>
  </si>
  <si>
    <t>Orthilia secunda</t>
  </si>
  <si>
    <t>oneside wintergreen, sidebells, sidebells wintergreen</t>
  </si>
  <si>
    <t>ORXX</t>
  </si>
  <si>
    <t>5ec6feda-501d-4453-b978-c6afcc503aab</t>
  </si>
  <si>
    <t>Orthocarpus</t>
  </si>
  <si>
    <t>unknown owlclover</t>
  </si>
  <si>
    <t>OSDE</t>
  </si>
  <si>
    <t>1a4ce064-ac94-421f-8190-0ac4e0a386c0</t>
  </si>
  <si>
    <t>Osmorhiza depauperata</t>
  </si>
  <si>
    <t>blunt-fruit sweet-cicely, bluntseed sweetroot</t>
  </si>
  <si>
    <t>PAMU</t>
  </si>
  <si>
    <t>d3bc5f67-2d8a-4b61-a06e-da8ec278e0d2</t>
  </si>
  <si>
    <t>Packera multilobata</t>
  </si>
  <si>
    <t>lobeleaf groundsel</t>
  </si>
  <si>
    <t>PAMY</t>
  </si>
  <si>
    <t>e33ed63a-3e4c-490a-9474-b4b0c36f35ec</t>
  </si>
  <si>
    <t>Paxistima myrsinites</t>
  </si>
  <si>
    <t>boxleaf, boxleaf myrtle, Mountain lover, Oregon boxleaf</t>
  </si>
  <si>
    <t>PANE</t>
  </si>
  <si>
    <t>72aa80f1-5c43-41a9-8029-b878b3ea5c63</t>
  </si>
  <si>
    <t>Packera neomexicana</t>
  </si>
  <si>
    <t>New Mexico groundsel</t>
  </si>
  <si>
    <t>PASM</t>
  </si>
  <si>
    <t>97827695-7b63-43b6-87d0-eec77046b919</t>
  </si>
  <si>
    <t>Pascopyrum smithii</t>
  </si>
  <si>
    <t>western wheatgrass</t>
  </si>
  <si>
    <t>PEBA</t>
  </si>
  <si>
    <t>a37e03fc-eea6-47a3-90a7-996493bbfc15</t>
  </si>
  <si>
    <t>Penstemon barbatus</t>
  </si>
  <si>
    <t>beardlip penstemon</t>
  </si>
  <si>
    <t>PECE</t>
  </si>
  <si>
    <t>c2e0844d-b5ec-4771-83a9-770d30751f05</t>
  </si>
  <si>
    <t>Pedicularis centranthera</t>
  </si>
  <si>
    <t>dwarf lousewort</t>
  </si>
  <si>
    <t>PEEA</t>
  </si>
  <si>
    <t>f4a5e2e1-655d-4b65-aa21-86db9914a025</t>
  </si>
  <si>
    <t>Penstemon eatonii</t>
  </si>
  <si>
    <t>Eaton penstemon, Eaton's penstemon</t>
  </si>
  <si>
    <t>PELI</t>
  </si>
  <si>
    <t>5e2a2d1b-c4e8-4d5e-9f11-b18b466038c0</t>
  </si>
  <si>
    <t>Penstemon linarioides</t>
  </si>
  <si>
    <t>creeping penstemon, toadflax penstemon</t>
  </si>
  <si>
    <t>PEPA</t>
  </si>
  <si>
    <t>45c1b240-2f2e-4bc2-8aac-8c78a0793fed</t>
  </si>
  <si>
    <t>Penstemon pachyphyllus var. congestus</t>
  </si>
  <si>
    <t>Thickleaf Penstemon</t>
  </si>
  <si>
    <t>PEPU</t>
  </si>
  <si>
    <t>450f60f8-eb49-4d05-8eb7-263de2e5cddd</t>
  </si>
  <si>
    <t>Petradoria pumila</t>
  </si>
  <si>
    <t>grassy rockgoldenrod, rock goldenrod</t>
  </si>
  <si>
    <t>PERY</t>
  </si>
  <si>
    <t>6bf9c626-bf14-4941-acd2-558fb43e66b7</t>
  </si>
  <si>
    <t>Penstemon rydbergii</t>
  </si>
  <si>
    <t>meadow beardtongue, Rydberg penstemon, Rydberg's penstemon</t>
  </si>
  <si>
    <t>PEVI</t>
  </si>
  <si>
    <t>e1e82e2a-8bae-4e88-9fdf-d86243cc51db</t>
  </si>
  <si>
    <t>Penstemon virgatus</t>
  </si>
  <si>
    <t>upright blue beardtongue</t>
  </si>
  <si>
    <t>PEXX</t>
  </si>
  <si>
    <t>4ecde4c8-ea7a-46c8-99c9-cdad3d021be2</t>
  </si>
  <si>
    <t>Penstemon</t>
  </si>
  <si>
    <t>unknown penstemon</t>
  </si>
  <si>
    <t>PEXX2</t>
  </si>
  <si>
    <t>e51cb099-074b-4faa-a245-98f862fac0e5</t>
  </si>
  <si>
    <t xml:space="preserve">Perideridia </t>
  </si>
  <si>
    <t>unknown giant parsley/yampa</t>
  </si>
  <si>
    <t>PHAN</t>
  </si>
  <si>
    <t>6bbaaad3-e0ba-4375-afd6-dff42ecfad70</t>
  </si>
  <si>
    <t>Phaseolus angustissimus</t>
  </si>
  <si>
    <t>narrowleaf bean, slimleaf bean</t>
  </si>
  <si>
    <t>PHAU</t>
  </si>
  <si>
    <t>9f53fb1b-c8df-491b-ac4e-b5418a6f83cf</t>
  </si>
  <si>
    <t>Phlox austromontana</t>
  </si>
  <si>
    <t>desert mountain phlox, desert phlox, mountain phlox</t>
  </si>
  <si>
    <t>PHDI</t>
  </si>
  <si>
    <t>e2838841-1735-4bfd-ae2f-44a3a259b771</t>
  </si>
  <si>
    <t>Phlox diffusa ssp. subcarinata</t>
  </si>
  <si>
    <t>mat phlox, spreading phlox</t>
  </si>
  <si>
    <t>PHEG</t>
  </si>
  <si>
    <t>73a1662f-7077-4114-bdfc-3821c5cb1c96</t>
  </si>
  <si>
    <t>Phacelia egena</t>
  </si>
  <si>
    <t>Kaweah River phacelia</t>
  </si>
  <si>
    <t>PHLO</t>
  </si>
  <si>
    <t>6a413479-89f5-4177-af33-fa56365158ab</t>
  </si>
  <si>
    <t>Phlox longifolia ssp. brevifolia</t>
  </si>
  <si>
    <t>longleaf phlox</t>
  </si>
  <si>
    <t>PHPR</t>
  </si>
  <si>
    <t>0f5df989-83e8-45c3-b81c-08350f2edc3d</t>
  </si>
  <si>
    <t>Phleum pratense</t>
  </si>
  <si>
    <t>common timothy, timothy</t>
  </si>
  <si>
    <t>PHXX</t>
  </si>
  <si>
    <t>187b995c-039b-455c-b92c-e09bebc20d67</t>
  </si>
  <si>
    <t>Phlox</t>
  </si>
  <si>
    <t>unknown phlox</t>
  </si>
  <si>
    <t>PIED</t>
  </si>
  <si>
    <t>cd6146eb-b587-4461-b9c7-498edd7cd099</t>
  </si>
  <si>
    <t>Pinus edulis</t>
  </si>
  <si>
    <t>colorado pinyon, nut pine, pinon pine, pinyon, Pinyon pine, two-leaf pinyon, two-needle pinyon, twoneedle pinyon</t>
  </si>
  <si>
    <t>PIEN</t>
  </si>
  <si>
    <t>7119af3a-842c-4110-96f7-d18b94d044d5</t>
  </si>
  <si>
    <t>Picea engelmannii</t>
  </si>
  <si>
    <t>columbian spruce, Engelmann spruce, Engelmann's spruce, mountain spruce, silver spruce, white spruce</t>
  </si>
  <si>
    <t>PIPO</t>
  </si>
  <si>
    <t>3eb8dab9-bb52-492f-8149-9b1a0c7f005c</t>
  </si>
  <si>
    <t>Pinus ponderosa</t>
  </si>
  <si>
    <t>blackjack pine, bull pine, pinabete, ponderosa pine, rock pine, western yellow pine</t>
  </si>
  <si>
    <t>PLXX</t>
  </si>
  <si>
    <t>82bb2e11-d888-4299-b4b1-23e89cac0852</t>
  </si>
  <si>
    <t>Plantago</t>
  </si>
  <si>
    <t>unknown plantain</t>
  </si>
  <si>
    <t>PODI</t>
  </si>
  <si>
    <t>13cb66e6-9f99-4c66-839b-d6b64f4e1c01</t>
  </si>
  <si>
    <t>Potentilla diversifolia</t>
  </si>
  <si>
    <t>mountain-meadow cinquefoil, varileaf cinquefoil</t>
  </si>
  <si>
    <t>PODO</t>
  </si>
  <si>
    <t>4ee5603a-bb07-4fb4-8a27-a991d62e9e5e</t>
  </si>
  <si>
    <t>Polygonum douglasii</t>
  </si>
  <si>
    <t>Douglas knotweed, Douglas' knotweed</t>
  </si>
  <si>
    <t>POFE</t>
  </si>
  <si>
    <t>4019fce8-c72f-4cac-9a90-e34eec35f7b1</t>
  </si>
  <si>
    <t>Poa fendleriana</t>
  </si>
  <si>
    <t>mutton grass, muttongrass</t>
  </si>
  <si>
    <t>POGL</t>
  </si>
  <si>
    <t>d7a397e2-559b-4c22-b70e-565e926953fa</t>
  </si>
  <si>
    <t>Potentilla glandulosa ssp. arizonica</t>
  </si>
  <si>
    <t>Arizona cinquefoil</t>
  </si>
  <si>
    <t>POHI</t>
  </si>
  <si>
    <t>988e94a9-0d86-436c-af5d-151d146af71a</t>
  </si>
  <si>
    <t>Potentilla hippiana</t>
  </si>
  <si>
    <t>horse cinquefoil, woolly cinquefoil</t>
  </si>
  <si>
    <t>POOL</t>
  </si>
  <si>
    <t>61c27577-8a0a-43ba-9347-ba3f8fb42319</t>
  </si>
  <si>
    <t>Portulaca oleracea</t>
  </si>
  <si>
    <t>little hogweed</t>
  </si>
  <si>
    <t>POPO</t>
  </si>
  <si>
    <t>67595698-09e1-454a-b561-04b6c57d3a2a</t>
  </si>
  <si>
    <t>Polygonum polygaloides ssp. kelloggii</t>
  </si>
  <si>
    <t>Kellogg's knotweed</t>
  </si>
  <si>
    <t>POPR</t>
  </si>
  <si>
    <t>8c55c625-9136-4c84-94ad-55945f7a9c68</t>
  </si>
  <si>
    <t>Poa pratensis</t>
  </si>
  <si>
    <t>Kentucky bluegrass</t>
  </si>
  <si>
    <t>POPU</t>
  </si>
  <si>
    <t>65a448fd-f088-4ad7-b275-667d83fe9b43</t>
  </si>
  <si>
    <t>Potentilla pulcherrima</t>
  </si>
  <si>
    <t>beautiful cinquefoil, soft cinquefoil, whiteleaf cinquefoil</t>
  </si>
  <si>
    <t>POSU</t>
  </si>
  <si>
    <t>ba3f8bf7-4fbb-4dfe-a2bf-6f86bf6fb291</t>
  </si>
  <si>
    <t>Potentilla subviscosa</t>
  </si>
  <si>
    <t>Navajo cinquefoil</t>
  </si>
  <si>
    <t>POTR</t>
  </si>
  <si>
    <t>4a9b66c5-c28c-42f1-ad1c-569d37ae1442</t>
  </si>
  <si>
    <t>Populus tremuloides</t>
  </si>
  <si>
    <t>quaking aspen</t>
  </si>
  <si>
    <t>POXX</t>
  </si>
  <si>
    <t>64349172-96a8-4645-81fe-07374c5dec7d</t>
  </si>
  <si>
    <t>Poa</t>
  </si>
  <si>
    <t>unknown poa grass</t>
  </si>
  <si>
    <t>POXX2</t>
  </si>
  <si>
    <t>63ef8af2-03dd-4409-b439-4fb6e7a1ce02</t>
  </si>
  <si>
    <t>Polygonum</t>
  </si>
  <si>
    <t>unknown polygonum</t>
  </si>
  <si>
    <t>POXX3</t>
  </si>
  <si>
    <t>6412cb40-eaaf-49c7-b0b7-5f01d8194b51</t>
  </si>
  <si>
    <t>Potentilla</t>
  </si>
  <si>
    <t>unknown cinquefoil</t>
  </si>
  <si>
    <t>PRVU</t>
  </si>
  <si>
    <t>66f1659a-f77e-47e8-b8d7-04a1b241abfa</t>
  </si>
  <si>
    <t>Prunella vulgaris</t>
  </si>
  <si>
    <t>common selfheal, heal all, healall, selfheal</t>
  </si>
  <si>
    <t>PSJA</t>
  </si>
  <si>
    <t>65e7d17b-e9ca-47b4-b720-3f9369f5f603</t>
  </si>
  <si>
    <t>Pseudostellaria jamesiana</t>
  </si>
  <si>
    <t>sticky starwort, sticky-starwort, tuber starwort</t>
  </si>
  <si>
    <t>PSMA</t>
  </si>
  <si>
    <t>ec8de89a-5e37-4564-9628-077bbb68f213</t>
  </si>
  <si>
    <t>Pseudognaphalium macounii</t>
  </si>
  <si>
    <t>Macoun's cudweed</t>
  </si>
  <si>
    <t>PSME</t>
  </si>
  <si>
    <t>020cf092-8fe9-44d7-93b2-81442af60e5b</t>
  </si>
  <si>
    <t>Pseudotsuga menziesii var. glauca</t>
  </si>
  <si>
    <t>blue douglas fir, colorado douglas fir, Douglas fir, inland douglas fir, rocky mountain douglas fir, Rocky Mountain Douglas-fir</t>
  </si>
  <si>
    <t>PSMO</t>
  </si>
  <si>
    <t>ce96ee56-6431-4d53-ac75-c41545fac95a</t>
  </si>
  <si>
    <t>Pseudocymopterus montanus</t>
  </si>
  <si>
    <t>alpine false springparsley, anise, false springparsley</t>
  </si>
  <si>
    <t>PSTE</t>
  </si>
  <si>
    <t>860da204-57b7-49e4-af10-76140c000232</t>
  </si>
  <si>
    <t>Psoralidium tenuiflorum</t>
  </si>
  <si>
    <t>slimflower scurfpea</t>
  </si>
  <si>
    <t>PTAN</t>
  </si>
  <si>
    <t>564f7ea1-f257-4080-a453-ef165bb84100</t>
  </si>
  <si>
    <t>Pterospora andromedea</t>
  </si>
  <si>
    <t>woodland pinedrops</t>
  </si>
  <si>
    <t>PTAQ</t>
  </si>
  <si>
    <t>48bbf8a5-4f02-4e44-9b2d-be6dff18abc0</t>
  </si>
  <si>
    <t>Pteridium aquilinum var. pubescens</t>
  </si>
  <si>
    <t>bracken, bracken fern, brackenfern, eagle fern, hairy brackenfern, western bracken, western brackenfern</t>
  </si>
  <si>
    <t>PUST</t>
  </si>
  <si>
    <t>6697c72c-6441-42eb-b702-b42cb4c970d5</t>
  </si>
  <si>
    <t>Purshia stansburiana</t>
  </si>
  <si>
    <t>Stansbury cliffrose</t>
  </si>
  <si>
    <t>PUTR</t>
  </si>
  <si>
    <t>b1827d8b-0d01-4b39-bee1-5c576073f5ee</t>
  </si>
  <si>
    <t>Purshia tridentata</t>
  </si>
  <si>
    <t>antelope bitterbrush</t>
  </si>
  <si>
    <t>PYCH</t>
  </si>
  <si>
    <t>dc459ff9-9602-4618-ac74-f6786acc0bc9</t>
  </si>
  <si>
    <t>Pyrola chlorantha</t>
  </si>
  <si>
    <t>greenflowered wintergreen</t>
  </si>
  <si>
    <t>PYPI</t>
  </si>
  <si>
    <t>2af40891-92af-4cc7-ae22-6dbd4a2e5927</t>
  </si>
  <si>
    <t>Pyrola picta</t>
  </si>
  <si>
    <t>white-vein wintergreen, whitevein shinleaf, whiteveined wintergreen</t>
  </si>
  <si>
    <t>PYXX</t>
  </si>
  <si>
    <t>1a31dc20-6340-4fa0-a849-83b21bcade47</t>
  </si>
  <si>
    <t>Pyrola</t>
  </si>
  <si>
    <t>pyrola, shinleaf, wintergreen</t>
  </si>
  <si>
    <t>QUGA</t>
  </si>
  <si>
    <t>1fc5d516-5819-4ee0-9a86-470f63457704</t>
  </si>
  <si>
    <t>Quercus gambelii</t>
  </si>
  <si>
    <t>Gambel oak, Gambel's oak</t>
  </si>
  <si>
    <t>RACA</t>
  </si>
  <si>
    <t>0031fd70-1313-412e-b00e-28c05ceba964</t>
  </si>
  <si>
    <t>Ranunculus cardiophyllus</t>
  </si>
  <si>
    <t>heart-leaf buttercup, heartleaf buttercup</t>
  </si>
  <si>
    <t>RHTR</t>
  </si>
  <si>
    <t>7f2277a1-cd57-4ed1-83d7-f3c059941509</t>
  </si>
  <si>
    <t>Rhus trilobata</t>
  </si>
  <si>
    <t>Skunkbush, skunkbush sumac</t>
  </si>
  <si>
    <t>RICE</t>
  </si>
  <si>
    <t>89174c62-1af2-4a06-9b6b-4ba5c81183f1</t>
  </si>
  <si>
    <t>Ribes cereum</t>
  </si>
  <si>
    <t>wax currant, wax current</t>
  </si>
  <si>
    <t>RIIN</t>
  </si>
  <si>
    <t>5e4ede74-0253-461f-8123-4931f7931ce4</t>
  </si>
  <si>
    <t>Ribes inerme</t>
  </si>
  <si>
    <t>whitestem gooseberries, whitestem gooseberry</t>
  </si>
  <si>
    <t>RIXX</t>
  </si>
  <si>
    <t>e3a975e2-9ea3-4f07-b767-d0e89567a5e3</t>
  </si>
  <si>
    <t>Ribes</t>
  </si>
  <si>
    <t>unknown currant or gooseberry</t>
  </si>
  <si>
    <t>ROCK</t>
  </si>
  <si>
    <t>e39d7601-7b48-4a30-95dd-04f7cab6b30b</t>
  </si>
  <si>
    <t>rock</t>
  </si>
  <si>
    <t>RONE</t>
  </si>
  <si>
    <t>9f9a4d58-1d13-4ac6-af0a-ef60de480d53</t>
  </si>
  <si>
    <t>Robinia neomexicana</t>
  </si>
  <si>
    <t>New Mexico locust</t>
  </si>
  <si>
    <t>ROOT</t>
  </si>
  <si>
    <t>c999ba03-01dc-4a52-8740-91d0509f2c7c</t>
  </si>
  <si>
    <t>root</t>
  </si>
  <si>
    <t>ROWO</t>
  </si>
  <si>
    <t>db9884f4-cb23-4f90-9a11-ddd7e4ef527d</t>
  </si>
  <si>
    <t>Rosa woodsii var. ultramontana</t>
  </si>
  <si>
    <t>Woods rose</t>
  </si>
  <si>
    <t>RUAC</t>
  </si>
  <si>
    <t>d63191c7-a4e2-4cf3-a789-a5fbc3154a8e</t>
  </si>
  <si>
    <t>Rumex acetosella</t>
  </si>
  <si>
    <t>common sheep sorrel, field sorrel, red (or sheep) sorrel, red sorrel, sheep sorrel</t>
  </si>
  <si>
    <t>RUCR</t>
  </si>
  <si>
    <t>e7457929-5e65-415b-964e-5100aea6eb3e</t>
  </si>
  <si>
    <t>Rumex crispus</t>
  </si>
  <si>
    <t>Curley dock, curly dock, narrowleaf dock, sour dock, yellow dock</t>
  </si>
  <si>
    <t>RUID</t>
  </si>
  <si>
    <t>4fb5cfe6-24f3-4b34-b154-73a2294df3ba</t>
  </si>
  <si>
    <t>Rubus idaeus</t>
  </si>
  <si>
    <t>American red raspberry</t>
  </si>
  <si>
    <t>RUNE</t>
  </si>
  <si>
    <t>50a794da-695f-4dae-be9b-020b5877d25e</t>
  </si>
  <si>
    <t>Rubus neomexicanus</t>
  </si>
  <si>
    <t>New Mexico raspberry</t>
  </si>
  <si>
    <t>SAAB</t>
  </si>
  <si>
    <t>6657260b-f708-4f56-b30d-de06dacc0de0</t>
  </si>
  <si>
    <t>Sanvitalia abertii</t>
  </si>
  <si>
    <t>Abert's creeping zinnia</t>
  </si>
  <si>
    <t>SARA</t>
  </si>
  <si>
    <t>fcb41c3d-a391-4405-8a39-cd86f2937a9d</t>
  </si>
  <si>
    <t>Sambucus racemosa</t>
  </si>
  <si>
    <t>European red elder, red elderberry, scarlet elderberry</t>
  </si>
  <si>
    <t>SARH</t>
  </si>
  <si>
    <t>ab85c54e-9d5f-43bb-af8b-7e6425864bd4</t>
  </si>
  <si>
    <t>Saxifraga rhomboidea</t>
  </si>
  <si>
    <t>diamond-leaf saxifrage, diamondleaf saxifrage</t>
  </si>
  <si>
    <t>SASC</t>
  </si>
  <si>
    <t>f66c89e1-86dd-424a-93e8-6e4100cd343c</t>
  </si>
  <si>
    <t>Salix scouleriana</t>
  </si>
  <si>
    <t>Scouler's willow</t>
  </si>
  <si>
    <t>SATR</t>
  </si>
  <si>
    <t>0ce36e9b-143f-4692-9fd1-3842cd2f29ec</t>
  </si>
  <si>
    <t>Salsola tragus</t>
  </si>
  <si>
    <t>prickly Russian thistle</t>
  </si>
  <si>
    <t>SCAT</t>
  </si>
  <si>
    <t>94562394-4485-49a0-8596-98045e2c1ec0</t>
  </si>
  <si>
    <t>Animal fecal matter</t>
  </si>
  <si>
    <t>SCLI</t>
  </si>
  <si>
    <t>e06c3914-6fa7-44e3-b871-08f33e329e8d</t>
  </si>
  <si>
    <t>Schoenocrambe linearifolia</t>
  </si>
  <si>
    <t>slimleaf plainsmustard</t>
  </si>
  <si>
    <t>SCSA</t>
  </si>
  <si>
    <t>943d6f99-febc-4d3f-9af6-9e1d9fe66cc1</t>
  </si>
  <si>
    <t>Schizachyrium sanguineum var. hirtiflorum</t>
  </si>
  <si>
    <t>crimson bluestem</t>
  </si>
  <si>
    <t>SEFL</t>
  </si>
  <si>
    <t>f97b0a83-e537-4914-9875-246128e629ed</t>
  </si>
  <si>
    <t>Senecio flaccidus var. douglasii</t>
  </si>
  <si>
    <t>Douglas' ragwort</t>
  </si>
  <si>
    <t>SELA</t>
  </si>
  <si>
    <t>e0969a00-58d2-42fb-8ec7-c4f5701ea915</t>
  </si>
  <si>
    <t>Sedum lanceolatum</t>
  </si>
  <si>
    <t>lance-leaf stonecrop, lanceleaf stonecrop, spearleaf stonecrop</t>
  </si>
  <si>
    <t>SEXX</t>
  </si>
  <si>
    <t>945a1f04-1e2e-4b0f-928f-df512fad2840</t>
  </si>
  <si>
    <t>Senecio</t>
  </si>
  <si>
    <t>unknown butterweed</t>
  </si>
  <si>
    <t>SHRUBS</t>
  </si>
  <si>
    <t>06cdf15c-0450-4ef6-a898-77c9ce6698c7</t>
  </si>
  <si>
    <t>SISC</t>
  </si>
  <si>
    <t>365d01ba-1923-468c-9473-bc2f02ba0f2f</t>
  </si>
  <si>
    <t>Silene scouleri ssp. pringlei</t>
  </si>
  <si>
    <t>Pringle catchfly, simple campion</t>
  </si>
  <si>
    <t>SOAL</t>
  </si>
  <si>
    <t>ab791c3e-c20b-4693-9a97-4be6cafbd49c</t>
  </si>
  <si>
    <t>Solidago altissima</t>
  </si>
  <si>
    <t>Canada goldenrod</t>
  </si>
  <si>
    <t>SOCA</t>
  </si>
  <si>
    <t>9213566f-aacf-46de-8784-7cf3a0bb9861</t>
  </si>
  <si>
    <t>Solidago canadensis var. gilvocanescens</t>
  </si>
  <si>
    <t>Canadian goldenrod, shorthair goldenrod</t>
  </si>
  <si>
    <t>SODU</t>
  </si>
  <si>
    <t>76a20015-35e8-4648-b091-810bdbc979c2</t>
  </si>
  <si>
    <t>Sorbus dumosa</t>
  </si>
  <si>
    <t>Arizona mountain ash, Arizona mountainash</t>
  </si>
  <si>
    <t>SOMI</t>
  </si>
  <si>
    <t>3c379c9b-a6ca-422e-b598-8ab68d94413f</t>
  </si>
  <si>
    <t>Solidago missouriensis</t>
  </si>
  <si>
    <t>Missouri goldenrod, prairie goldenrod</t>
  </si>
  <si>
    <t>SOMU</t>
  </si>
  <si>
    <t>f32ad513-300f-4d99-ae77-52a6f4d8ecf4</t>
  </si>
  <si>
    <t>Solidago multiradiata</t>
  </si>
  <si>
    <t>mountain goldenrod, Rocky Mountain goldenrod</t>
  </si>
  <si>
    <t>SONA</t>
  </si>
  <si>
    <t>cb4d7570-9740-4701-858d-eb6dbdad24c1</t>
  </si>
  <si>
    <t>Solidago nana</t>
  </si>
  <si>
    <t>baby goldenrod, gray goldenrod</t>
  </si>
  <si>
    <t>SOVE</t>
  </si>
  <si>
    <t>f189de45-42dc-4e1d-8224-706fec388b19</t>
  </si>
  <si>
    <t>Solidago velutina</t>
  </si>
  <si>
    <t>sparse goldenrod, three-nerve goldenrod, threenerve goldenrod</t>
  </si>
  <si>
    <t>SOXX</t>
  </si>
  <si>
    <t>98204414-b972-4818-bddd-21b0751b75b1</t>
  </si>
  <si>
    <t>Solidago</t>
  </si>
  <si>
    <t>unknown goldenrod</t>
  </si>
  <si>
    <t>SOXX-A</t>
  </si>
  <si>
    <t>0ea37def-0e39-4363-b20f-3290ba9c9227</t>
  </si>
  <si>
    <t>SPCR</t>
  </si>
  <si>
    <t>43819b99-6f96-40f2-89b2-e6a62c6599f1</t>
  </si>
  <si>
    <t>Sporobolus cryptandrus</t>
  </si>
  <si>
    <t>sand dropseed</t>
  </si>
  <si>
    <t>SPFE</t>
  </si>
  <si>
    <t>ece731b6-4b04-47e3-b543-bc5e5567972a</t>
  </si>
  <si>
    <t>Sphaeralcea fendleri</t>
  </si>
  <si>
    <t>Fendler's globemallow, thicket globe-mallow</t>
  </si>
  <si>
    <t>SPPA</t>
  </si>
  <si>
    <t>dcdb07e9-8424-4aba-8dd8-13320f7a6855</t>
  </si>
  <si>
    <t>Sphaeralcea parvifolia</t>
  </si>
  <si>
    <t>smallflower globemallow</t>
  </si>
  <si>
    <t>SPXX</t>
  </si>
  <si>
    <t>1d760f40-aaeb-4d06-8413-d2c52e8d2be5</t>
  </si>
  <si>
    <t>Sphaeralcea</t>
  </si>
  <si>
    <t>unknown globemallow</t>
  </si>
  <si>
    <t>STXX</t>
  </si>
  <si>
    <t>266b51ac-6b6d-4f0b-bae5-2f5cf2785389</t>
  </si>
  <si>
    <t>Stipa</t>
  </si>
  <si>
    <t>unknown needlegrass</t>
  </si>
  <si>
    <t>SXXX</t>
  </si>
  <si>
    <t>10f1434a-e1ba-4a1e-aee4-9f1140751f24</t>
  </si>
  <si>
    <t>unknown shrub</t>
  </si>
  <si>
    <t>SYFA</t>
  </si>
  <si>
    <t>72e77980-5e22-4413-b111-57eac5cd8c94</t>
  </si>
  <si>
    <t>Symphyotrichum falcatum</t>
  </si>
  <si>
    <t>white prairie aster</t>
  </si>
  <si>
    <t>SYOR</t>
  </si>
  <si>
    <t>49bf8aa2-b8d5-48c5-86da-577a6dd9a94b</t>
  </si>
  <si>
    <t>Symphoricarpos oreophilus</t>
  </si>
  <si>
    <t>mountain snowberry, whortleleaf snowberry</t>
  </si>
  <si>
    <t>SYXX</t>
  </si>
  <si>
    <t>7811b9a4-2c79-461e-9b6a-7b433b199b0c</t>
  </si>
  <si>
    <t>Symphoricarpos</t>
  </si>
  <si>
    <t>unknown snowberry</t>
  </si>
  <si>
    <t>TAOF</t>
  </si>
  <si>
    <t>6c700eba-c755-4317-9141-384f05233e5a</t>
  </si>
  <si>
    <t>Taraxacum officinale</t>
  </si>
  <si>
    <t>blowball, common dandelion, dandelion, faceclock</t>
  </si>
  <si>
    <t>TEAC</t>
  </si>
  <si>
    <t>833f5ef7-0572-4311-93cb-a1e23f1b2145</t>
  </si>
  <si>
    <t>Tetraneuris acaulis var. arizonica</t>
  </si>
  <si>
    <t>Arizona four-nerve daisy</t>
  </si>
  <si>
    <t>TECA</t>
  </si>
  <si>
    <t>c986dd92-a1c9-4ca4-91f5-42cfb9bd6fec</t>
  </si>
  <si>
    <t>Tetradymia canescens</t>
  </si>
  <si>
    <t>gray horsebrush, spineless horsebrush</t>
  </si>
  <si>
    <t>THFE</t>
  </si>
  <si>
    <t>001e0029-60b2-4ef1-bb0a-c7cba3373d4e</t>
  </si>
  <si>
    <t>Thalictrum fendleri</t>
  </si>
  <si>
    <t>Fendler meadowrue, Fendler's meadow-rue, Fendler's meadowrue</t>
  </si>
  <si>
    <t>THMO</t>
  </si>
  <si>
    <t>42d276b4-8d96-42f8-a7b0-d191fc639001</t>
  </si>
  <si>
    <t>Thlaspi montanum var. fendleri</t>
  </si>
  <si>
    <t>alpine pennycress, Fendler pennycress, Fendler's pennycress</t>
  </si>
  <si>
    <t>TOEX</t>
  </si>
  <si>
    <t>c7ee63a3-b8bd-48a9-8bce-88137903cf84</t>
  </si>
  <si>
    <t>Townsendia exscapa</t>
  </si>
  <si>
    <t>stemless Townsend daisy, stemless townsend-daisy, stemless townsendia</t>
  </si>
  <si>
    <t>TRDU</t>
  </si>
  <si>
    <t>b95faaf4-e39a-4d54-b731-d3f8863f780c</t>
  </si>
  <si>
    <t>Tragopogon dubius</t>
  </si>
  <si>
    <t>common salsify, goat's beard, goatsbeard, meadow goat's-beard, salsifis majeur, salsify, Western goat's beard, western salsify, wild oysterplant, yellow goat's beard, yellow salsify</t>
  </si>
  <si>
    <t>TRGY</t>
  </si>
  <si>
    <t>a4583a10-2dbe-4102-8e90-c9e7a839e44c</t>
  </si>
  <si>
    <t>Trifolium gymnocarpon ssp. gymnocarpon</t>
  </si>
  <si>
    <t>hollyleaf clover</t>
  </si>
  <si>
    <t>TRXX</t>
  </si>
  <si>
    <t>11aab554-6b7d-46f0-9f2e-46cca1bce4dd</t>
  </si>
  <si>
    <t>Trifolium</t>
  </si>
  <si>
    <t>unknown clover</t>
  </si>
  <si>
    <t>VEBR</t>
  </si>
  <si>
    <t>3a8ca96a-0eae-4055-b51e-e1b60e04d5d3</t>
  </si>
  <si>
    <t>Verbena bracteata</t>
  </si>
  <si>
    <t>bigbract verbena</t>
  </si>
  <si>
    <t>VEEN</t>
  </si>
  <si>
    <t>3f0b803c-3ddd-45e0-8ef9-61e50633ad6d</t>
  </si>
  <si>
    <t>Verbesina encelioides</t>
  </si>
  <si>
    <t>golden crownbeard</t>
  </si>
  <si>
    <t>VEMA</t>
  </si>
  <si>
    <t>38e039f3-9fd0-4623-acd9-592b18a89341</t>
  </si>
  <si>
    <t>Verbena macdougalii</t>
  </si>
  <si>
    <t>MacDougal verbena</t>
  </si>
  <si>
    <t>VETH</t>
  </si>
  <si>
    <t>0a4d37be-11b2-4ec0-8e0b-f2076e5773bb</t>
  </si>
  <si>
    <t>Verbascum thapsus</t>
  </si>
  <si>
    <t>big taper, common mullein, flannel mullein, flannel plant, great mullein, mullein, velvet dock, velvet plant, woolly mullein</t>
  </si>
  <si>
    <t>VIAM</t>
  </si>
  <si>
    <t>7d3b01c9-eb28-4196-ab59-7fbc253f509d</t>
  </si>
  <si>
    <t>Vicia americana</t>
  </si>
  <si>
    <t>American deervetch, American vetch</t>
  </si>
  <si>
    <t>WOOD</t>
  </si>
  <si>
    <t>6db79102-ca79-4112-bf93-3ed232699f0f</t>
  </si>
  <si>
    <t>wood</t>
  </si>
  <si>
    <t>YUAN</t>
  </si>
  <si>
    <t>b46e0cc0-a010-4c79-b068-46f569927a6b</t>
  </si>
  <si>
    <t>Yucca angustissima</t>
  </si>
  <si>
    <t>narrowleaf yucca</t>
  </si>
  <si>
    <t>YUBA</t>
  </si>
  <si>
    <t>f9475834-b789-4931-a287-c39667b717fe</t>
  </si>
  <si>
    <t>Yucca baccata</t>
  </si>
  <si>
    <t>banana yucca, datil yucca</t>
  </si>
  <si>
    <t>YUXX</t>
  </si>
  <si>
    <t>dfeb4982-2d2a-4440-a403-dec3b36eeec9</t>
  </si>
  <si>
    <t>Yucca</t>
  </si>
  <si>
    <t>unknown yucca</t>
  </si>
  <si>
    <t>ZIEL</t>
  </si>
  <si>
    <t>237548f2-f087-4c67-b52a-ac5ef5c0a12b</t>
  </si>
  <si>
    <t>Zigadenus elegans</t>
  </si>
  <si>
    <t>mountain deathcamas</t>
  </si>
  <si>
    <t>Fuels</t>
  </si>
  <si>
    <t>CWD Decay Class</t>
  </si>
  <si>
    <t>All bark intact</t>
  </si>
  <si>
    <t>Some bark and many smaller branches missing</t>
  </si>
  <si>
    <t>Sound (Most bark and most branches &lt;  1 in. diameter missing)</t>
  </si>
  <si>
    <t>Rotten (Looks like class 3 but sapwood is rotten)</t>
  </si>
  <si>
    <t>No limbs or limb stubs</t>
  </si>
  <si>
    <t>X</t>
  </si>
  <si>
    <t>Not assessed</t>
  </si>
  <si>
    <t>Post Burn Severity</t>
  </si>
  <si>
    <t>Severity Classes (Substrate &amp; Vegetation)</t>
  </si>
  <si>
    <t>N/A Preburn</t>
  </si>
  <si>
    <t>Heavily Burned</t>
  </si>
  <si>
    <t>Moderately Burned</t>
  </si>
  <si>
    <t>Lightly Burned</t>
  </si>
  <si>
    <t>Scorched</t>
  </si>
  <si>
    <t>Unburned</t>
  </si>
  <si>
    <t>Herbs / Observed / Shrubs / Seedlings</t>
  </si>
  <si>
    <t>Live</t>
  </si>
  <si>
    <t>Dead</t>
  </si>
  <si>
    <t>DE</t>
  </si>
  <si>
    <t>Decadent</t>
  </si>
  <si>
    <t>NA</t>
  </si>
  <si>
    <t>Not applicable</t>
  </si>
  <si>
    <t>Shrubs</t>
  </si>
  <si>
    <t>Age Class</t>
  </si>
  <si>
    <t>M</t>
  </si>
  <si>
    <t>Mature</t>
  </si>
  <si>
    <t>I</t>
  </si>
  <si>
    <t>Immature - seedling</t>
  </si>
  <si>
    <t>R</t>
  </si>
  <si>
    <t>Resprout</t>
  </si>
  <si>
    <t>T</t>
  </si>
  <si>
    <t>Top-kill</t>
  </si>
  <si>
    <t>Sub-Belt</t>
  </si>
  <si>
    <t>0 - 5 m</t>
  </si>
  <si>
    <t>5 - 10 m</t>
  </si>
  <si>
    <t>10 - 15 m</t>
  </si>
  <si>
    <t>15 - 20 m</t>
  </si>
  <si>
    <t>20 - 25 m</t>
  </si>
  <si>
    <t>25 - 30 m</t>
  </si>
  <si>
    <t>30 - 35 m</t>
  </si>
  <si>
    <t>35 - 40 m</t>
  </si>
  <si>
    <t>40 - 45 m</t>
  </si>
  <si>
    <t>45 - 50 m</t>
  </si>
  <si>
    <t>Seedlings</t>
  </si>
  <si>
    <t xml:space="preserve">Height Classes </t>
  </si>
  <si>
    <t>0.0 - 0.6 m (seedlings)</t>
  </si>
  <si>
    <t>0.7 - 1 m (seedlings) / 0 - 1 m (poles)</t>
  </si>
  <si>
    <t>1.1 - 2 m</t>
  </si>
  <si>
    <t>2.1 - 3 m</t>
  </si>
  <si>
    <t>3.1 - 4 m</t>
  </si>
  <si>
    <t>4.1 - 5 m</t>
  </si>
  <si>
    <t>5.1 - 6 m</t>
  </si>
  <si>
    <t>6.1 - 7 m</t>
  </si>
  <si>
    <t>7.1 - 8 m</t>
  </si>
  <si>
    <t>8.1 - 9 m</t>
  </si>
  <si>
    <t>9.1+ m</t>
  </si>
  <si>
    <t>Trees</t>
  </si>
  <si>
    <t>Not Assessed</t>
  </si>
  <si>
    <t>H</t>
  </si>
  <si>
    <t>Healthy</t>
  </si>
  <si>
    <t>U</t>
  </si>
  <si>
    <t>Unhealthy</t>
  </si>
  <si>
    <t>S</t>
  </si>
  <si>
    <t>Sick</t>
  </si>
  <si>
    <t>Injury</t>
  </si>
  <si>
    <t>Crown Class</t>
  </si>
  <si>
    <t>Dominant</t>
  </si>
  <si>
    <t>C</t>
  </si>
  <si>
    <t>Codominant</t>
  </si>
  <si>
    <t>Intermediate</t>
  </si>
  <si>
    <t>SC</t>
  </si>
  <si>
    <t>Sub Canopy</t>
  </si>
  <si>
    <t>RS</t>
  </si>
  <si>
    <t>Recent Snag</t>
  </si>
  <si>
    <t>LBS</t>
  </si>
  <si>
    <t>Loose Bark Snag</t>
  </si>
  <si>
    <t>CS</t>
  </si>
  <si>
    <t>Clean Snag</t>
  </si>
  <si>
    <t>BAD</t>
  </si>
  <si>
    <t>Broken Above DBH</t>
  </si>
  <si>
    <t>BBD</t>
  </si>
  <si>
    <t>Broken Below DBH</t>
  </si>
  <si>
    <t>DD</t>
  </si>
  <si>
    <t>Dead and Down</t>
  </si>
  <si>
    <t>CUS</t>
  </si>
  <si>
    <t>Cut Stump</t>
  </si>
  <si>
    <t>O</t>
  </si>
  <si>
    <t>Open Growth</t>
  </si>
  <si>
    <t>E</t>
  </si>
  <si>
    <t>Emergent</t>
  </si>
  <si>
    <t>Suppressed</t>
  </si>
  <si>
    <t>Damages</t>
  </si>
  <si>
    <t>ABGR</t>
  </si>
  <si>
    <t>Abnormal Growth</t>
  </si>
  <si>
    <t>BIRD</t>
  </si>
  <si>
    <t>Bird Damage</t>
  </si>
  <si>
    <t>BLIG</t>
  </si>
  <si>
    <t>Blight</t>
  </si>
  <si>
    <t>BROK</t>
  </si>
  <si>
    <t>Broken Top</t>
  </si>
  <si>
    <t>BROM</t>
  </si>
  <si>
    <t>Witches Broom</t>
  </si>
  <si>
    <t>BURL</t>
  </si>
  <si>
    <t>Burl</t>
  </si>
  <si>
    <t>CONK</t>
  </si>
  <si>
    <t>Conk</t>
  </si>
  <si>
    <t>CROK</t>
  </si>
  <si>
    <t>Crooked Bole</t>
  </si>
  <si>
    <t>DTOP</t>
  </si>
  <si>
    <t>Dead Top</t>
  </si>
  <si>
    <t>EPIC</t>
  </si>
  <si>
    <t>Sprouts from Bole/Limbs</t>
  </si>
  <si>
    <t>EPIP</t>
  </si>
  <si>
    <t>Epiphytes</t>
  </si>
  <si>
    <t>FIRE</t>
  </si>
  <si>
    <t>Fire Scar/Cambial Damage</t>
  </si>
  <si>
    <t>FORK</t>
  </si>
  <si>
    <t>Forked Top</t>
  </si>
  <si>
    <t>FRST</t>
  </si>
  <si>
    <t>Frost Crack</t>
  </si>
  <si>
    <t>GALL</t>
  </si>
  <si>
    <t>Galls</t>
  </si>
  <si>
    <t>HOLW</t>
  </si>
  <si>
    <t>Hollowed Out</t>
  </si>
  <si>
    <t>INSE</t>
  </si>
  <si>
    <t>Insects</t>
  </si>
  <si>
    <t>LEAN</t>
  </si>
  <si>
    <t>Leaning Tree</t>
  </si>
  <si>
    <t>Lichen</t>
  </si>
  <si>
    <t>LIGT</t>
  </si>
  <si>
    <t>Lightning</t>
  </si>
  <si>
    <t>MAMM</t>
  </si>
  <si>
    <t>Mammal Damage</t>
  </si>
  <si>
    <t>MISL</t>
  </si>
  <si>
    <t>Mistletoe</t>
  </si>
  <si>
    <t>Moss</t>
  </si>
  <si>
    <t>OZON</t>
  </si>
  <si>
    <t>Oxone</t>
  </si>
  <si>
    <t>Large Exposed Roots</t>
  </si>
  <si>
    <t>ROTT</t>
  </si>
  <si>
    <t>Rot/Fungus other than Conk</t>
  </si>
  <si>
    <t>SPAR</t>
  </si>
  <si>
    <t>Unusually Sparse Foliage</t>
  </si>
  <si>
    <t>SPRT</t>
  </si>
  <si>
    <t>Sprouts at Base</t>
  </si>
  <si>
    <t>TWIN</t>
  </si>
  <si>
    <t>Twin Below DBH</t>
  </si>
  <si>
    <t>UMAN</t>
  </si>
  <si>
    <t>Human Caused Damage</t>
  </si>
  <si>
    <t>WOND</t>
  </si>
  <si>
    <t>Wound or Cracks</t>
  </si>
  <si>
    <t>General Insects</t>
  </si>
  <si>
    <t>General Disease</t>
  </si>
  <si>
    <t>Foliage Diseases</t>
  </si>
  <si>
    <t>Abiotic Damage</t>
  </si>
  <si>
    <t>Unknown</t>
  </si>
  <si>
    <t>Plot:</t>
  </si>
  <si>
    <t>Read:</t>
  </si>
  <si>
    <t>Date Collected:</t>
  </si>
  <si>
    <t>Team:</t>
  </si>
  <si>
    <t>Surface Fuels</t>
  </si>
  <si>
    <t>Collected by:</t>
  </si>
  <si>
    <t>FWD</t>
  </si>
  <si>
    <t>Comments (beefalo?):</t>
  </si>
  <si>
    <t>Num. Transects:</t>
  </si>
  <si>
    <t>1 hr Transect Length:</t>
  </si>
  <si>
    <t>10 hr Transect Length:</t>
  </si>
  <si>
    <t xml:space="preserve">100 hr Transect Length: </t>
  </si>
  <si>
    <t>CWD</t>
  </si>
  <si>
    <t>Tran. Length:</t>
  </si>
  <si>
    <t>50 for PIPN/PIAB/PIEN, 100 for PIPO/PIED</t>
  </si>
  <si>
    <t>Duff/Litt</t>
  </si>
  <si>
    <t>Comments:</t>
  </si>
  <si>
    <t>Num. Pts./Tran.:</t>
  </si>
  <si>
    <t>Point Area:</t>
  </si>
  <si>
    <t>Herbs (Cover - Points)</t>
  </si>
  <si>
    <t>Tran. Length.:</t>
  </si>
  <si>
    <t>Num. Pts/Tran.:</t>
  </si>
  <si>
    <t>Offset:</t>
  </si>
  <si>
    <t>Herbs Observed (Cover - Species Comp)</t>
  </si>
  <si>
    <t>Shrubs (Density - Belts)</t>
  </si>
  <si>
    <t>Tran. Width:</t>
  </si>
  <si>
    <t>Tran. Area:</t>
  </si>
  <si>
    <t>Seedlings (Density - Quadrats)</t>
  </si>
  <si>
    <t>Num. Quad/Tran.:</t>
  </si>
  <si>
    <t>Quad. Length:</t>
  </si>
  <si>
    <t>10 for PIPN/PIPO/PIED,  5 for PIEN/PIAB</t>
  </si>
  <si>
    <t>Quad. Width:</t>
  </si>
  <si>
    <t>25 for PIPN/PIPO/PIED,  10 for PIEN/PIAB</t>
  </si>
  <si>
    <t>Quad. Area:</t>
  </si>
  <si>
    <t>250 for PIPN/PIPO/PIED,  50 for PIEN/PIAB</t>
  </si>
  <si>
    <t>Trees - Individuals</t>
  </si>
  <si>
    <t>Plot Size:</t>
  </si>
  <si>
    <t>Snag Plot Size:</t>
  </si>
  <si>
    <t>Break Pnt. Dia.:</t>
  </si>
  <si>
    <t>04 Year 05</t>
  </si>
  <si>
    <t>PIPN 03</t>
  </si>
  <si>
    <t>Btwn PIPOs @ 15', R of PIPOs @ 31'</t>
  </si>
  <si>
    <t>L of PIPO @ 31'</t>
  </si>
  <si>
    <t>@</t>
  </si>
  <si>
    <t>SH: 3.4</t>
  </si>
  <si>
    <t>SH: 2.4</t>
  </si>
  <si>
    <t>Brey, Tumicki, Christensen, Brannfors</t>
  </si>
  <si>
    <t>Brey, Tumicki</t>
  </si>
  <si>
    <t xml:space="preserve">Brey, Tumicki </t>
  </si>
  <si>
    <t>Cefe</t>
  </si>
  <si>
    <t>Meaning of lifetree</t>
  </si>
  <si>
    <t>ADD FIRE TO 04YR1/YR2</t>
  </si>
  <si>
    <t>Brannfors, Christensen</t>
  </si>
  <si>
    <t>Brannfors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</si>
</sst>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8" fillId="34" borderId="0" xfId="0" applyFont="1" applyFill="1"/>
    <xf numFmtId="0" fontId="0" fillId="35" borderId="0" xfId="0" applyFill="1"/>
    <xf numFmtId="0" fontId="0" fillId="33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3" borderId="10" xfId="0" applyFill="1" applyBorder="1"/>
    <xf numFmtId="0" fontId="0" fillId="36" borderId="10" xfId="0" applyFill="1" applyBorder="1"/>
    <xf numFmtId="0" fontId="19" fillId="0" borderId="0" xfId="0" applyFont="1" applyBorder="1" applyAlignment="1" applyProtection="1">
      <alignment vertical="center" readingOrder="1"/>
      <protection locked="0"/>
    </xf>
    <xf numFmtId="0" fontId="19" fillId="0" borderId="0" xfId="0" applyFont="1" applyBorder="1" applyAlignment="1">
      <alignment vertical="center" readingOrder="1"/>
    </xf>
    <xf numFmtId="0" fontId="16" fillId="0" borderId="0" xfId="0" applyFont="1" applyBorder="1" applyAlignment="1">
      <alignment vertical="center" readingOrder="1"/>
    </xf>
    <xf numFmtId="0" fontId="0" fillId="0" borderId="0" xfId="0" applyBorder="1"/>
    <xf numFmtId="0" fontId="0" fillId="0" borderId="0" xfId="0" applyBorder="1" applyAlignment="1">
      <alignment vertical="center" readingOrder="1"/>
    </xf>
    <xf numFmtId="49" fontId="0" fillId="0" borderId="0" xfId="0" applyNumberFormat="1" applyAlignment="1">
      <alignment vertical="center"/>
    </xf>
    <xf numFmtId="11" fontId="0" fillId="0" borderId="0" xfId="0" applyNumberFormat="1"/>
    <xf numFmtId="14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PN_03_04Year5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FWD"/>
      <sheetName val="Fuels CWD"/>
      <sheetName val="Fuels Duff-Litt"/>
      <sheetName val="Post Burn"/>
      <sheetName val="Herbs (Points)"/>
      <sheetName val="Herbs-Obs (Sp. Comp)"/>
      <sheetName val="Shrubs (Belt)"/>
      <sheetName val="Seedlings (Quad)"/>
      <sheetName val="Trees"/>
      <sheetName val="Species List"/>
      <sheetName val="Shrub List"/>
      <sheetName val="Tree List"/>
      <sheetName val="Tree List (GUID Order)"/>
      <sheetName val="Drop-Down Entries"/>
      <sheetName val="Collected By"/>
    </sheetNames>
    <sheetDataSet>
      <sheetData sheetId="0">
        <row r="2">
          <cell r="B2">
            <v>1</v>
          </cell>
          <cell r="D2">
            <v>2</v>
          </cell>
        </row>
        <row r="3">
          <cell r="B3">
            <v>2</v>
          </cell>
          <cell r="D3">
            <v>2</v>
          </cell>
        </row>
        <row r="4">
          <cell r="B4">
            <v>3</v>
          </cell>
          <cell r="D4">
            <v>2</v>
          </cell>
        </row>
        <row r="5">
          <cell r="B5">
            <v>4</v>
          </cell>
          <cell r="D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C5">
            <v>3</v>
          </cell>
          <cell r="D5" t="str">
            <v>Sound (Most bark and most branches &lt;  1 in. diameter missing)</v>
          </cell>
        </row>
        <row r="6">
          <cell r="C6">
            <v>4</v>
          </cell>
          <cell r="D6" t="str">
            <v>Rotten (Looks like class 3 but sapwood is rotten)</v>
          </cell>
        </row>
      </sheetData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L5" totalsRowShown="0">
  <autoFilter ref="A1:L5" xr:uid="{00000000-0009-0000-0100-000005000000}"/>
  <tableColumns count="12">
    <tableColumn id="1" xr3:uid="{00000000-0010-0000-0000-000001000000}" name="Index">
      <calculatedColumnFormula>ROW()-1</calculatedColumnFormula>
    </tableColumn>
    <tableColumn id="2" xr3:uid="{00000000-0010-0000-0000-000002000000}" name="Transect"/>
    <tableColumn id="3" xr3:uid="{00000000-0010-0000-0000-000003000000}" name="Azimuth" dataDxfId="24"/>
    <tableColumn id="4" xr3:uid="{00000000-0010-0000-0000-000004000000}" name="Slope"/>
    <tableColumn id="5" xr3:uid="{00000000-0010-0000-0000-000005000000}" name="OneHr"/>
    <tableColumn id="6" xr3:uid="{00000000-0010-0000-0000-000006000000}" name="TenHr"/>
    <tableColumn id="7" xr3:uid="{00000000-0010-0000-0000-000007000000}" name="HunHr"/>
    <tableColumn id="8" xr3:uid="{00000000-0010-0000-0000-000008000000}" name="Comment"/>
    <tableColumn id="11" xr3:uid="{00000000-0010-0000-0000-00000B000000}" name="FWDFuConSt" dataDxfId="23">
      <calculatedColumnFormula>"PIPN"</calculatedColumnFormula>
    </tableColumn>
    <tableColumn id="9" xr3:uid="{00000000-0010-0000-0000-000009000000}" name="UV1"/>
    <tableColumn id="10" xr3:uid="{00000000-0010-0000-0000-00000A000000}" name="UV2"/>
    <tableColumn id="12" xr3:uid="{00000000-0010-0000-0000-00000C000000}" name="UV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L4" totalsRowShown="0">
  <autoFilter ref="A1:L4" xr:uid="{00000000-0009-0000-0100-000006000000}"/>
  <tableColumns count="12">
    <tableColumn id="1" xr3:uid="{00000000-0010-0000-0100-000001000000}" name="Index" dataDxfId="22">
      <calculatedColumnFormula>ROW()-1</calculatedColumnFormula>
    </tableColumn>
    <tableColumn id="2" xr3:uid="{00000000-0010-0000-0100-000002000000}" name="Transect" dataDxfId="21"/>
    <tableColumn id="3" xr3:uid="{00000000-0010-0000-0100-000003000000}" name="Slope" dataDxfId="20">
      <calculatedColumnFormula>LOOKUP(B2,'[1]Fuels FWD'!$B$2:$B$5,'[1]Fuels FWD'!$D$2:$D$5)</calculatedColumnFormula>
    </tableColumn>
    <tableColumn id="4" xr3:uid="{00000000-0010-0000-0100-000004000000}" name="LogNum">
      <calculatedColumnFormula>ROW()-1</calculatedColumnFormula>
    </tableColumn>
    <tableColumn id="5" xr3:uid="{00000000-0010-0000-0100-000005000000}" name="Dia"/>
    <tableColumn id="6" xr3:uid="{00000000-0010-0000-0100-000006000000}" name="DecayCl"/>
    <tableColumn id="12" xr3:uid="{B91B7495-0933-4E38-B6E9-31E5D98721DF}" name="Decay Class Description" dataDxfId="19">
      <calculatedColumnFormula>LOOKUP(F2,'[1]Drop-Down Entries'!$C$5:$C$6,'[1]Drop-Down Entries'!$D$5:$D$6)</calculatedColumnFormula>
    </tableColumn>
    <tableColumn id="7" xr3:uid="{00000000-0010-0000-0100-000007000000}" name="CWDFuConSt" dataDxfId="18">
      <calculatedColumnFormula>"PIPN"</calculatedColumnFormula>
    </tableColumn>
    <tableColumn id="8" xr3:uid="{00000000-0010-0000-0100-000008000000}" name="Comment"/>
    <tableColumn id="9" xr3:uid="{00000000-0010-0000-0100-000009000000}" name="UV1"/>
    <tableColumn id="10" xr3:uid="{00000000-0010-0000-0100-00000A000000}" name="UV2"/>
    <tableColumn id="11" xr3:uid="{00000000-0010-0000-0100-00000B000000}" name="UV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L41" totalsRowShown="0">
  <autoFilter ref="A1:L41" xr:uid="{00000000-0009-0000-0100-000007000000}"/>
  <tableColumns count="12">
    <tableColumn id="1" xr3:uid="{00000000-0010-0000-0200-000001000000}" name="Index" dataDxfId="17">
      <calculatedColumnFormula>ROW()-1</calculatedColumnFormula>
    </tableColumn>
    <tableColumn id="2" xr3:uid="{00000000-0010-0000-0200-000002000000}" name="Transect"/>
    <tableColumn id="3" xr3:uid="{00000000-0010-0000-0200-000003000000}" name="SampLoc"/>
    <tableColumn id="4" xr3:uid="{00000000-0010-0000-0200-000004000000}" name="OffSet"/>
    <tableColumn id="5" xr3:uid="{00000000-0010-0000-0200-000005000000}" name="LittDep"/>
    <tableColumn id="6" xr3:uid="{00000000-0010-0000-0200-000006000000}" name="DuffDep"/>
    <tableColumn id="11" xr3:uid="{00000000-0010-0000-0200-00000B000000}" name="DLFuConSt" dataDxfId="16">
      <calculatedColumnFormula>"PIPN"</calculatedColumnFormula>
    </tableColumn>
    <tableColumn id="7" xr3:uid="{00000000-0010-0000-0200-000007000000}" name="FuelbedDep"/>
    <tableColumn id="8" xr3:uid="{00000000-0010-0000-0200-000008000000}" name="Comment"/>
    <tableColumn id="9" xr3:uid="{00000000-0010-0000-0200-000009000000}" name="UV1"/>
    <tableColumn id="10" xr3:uid="{00000000-0010-0000-0200-00000A000000}" name="UV2"/>
    <tableColumn id="12" xr3:uid="{00000000-0010-0000-0200-00000C000000}" name="UV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1F5261-5177-4824-A649-3F39FEC35968}" name="Table3" displayName="Table3" ref="A1:L41" totalsRowShown="0">
  <autoFilter ref="A1:L41" xr:uid="{527348BD-2280-4DB7-ADFA-FC4063752772}"/>
  <tableColumns count="12">
    <tableColumn id="1" xr3:uid="{8AE1D9C8-21D0-47AA-9E65-FB6E3B503989}" name="Index" dataDxfId="15">
      <calculatedColumnFormula>ROW()-1</calculatedColumnFormula>
    </tableColumn>
    <tableColumn id="2" xr3:uid="{20CAF38B-592F-4948-8760-A85FFADD9ACF}" name="Transect"/>
    <tableColumn id="3" xr3:uid="{40A8EF41-B9A9-4CC6-B1BF-7D3C15C9C06D}" name="Point"/>
    <tableColumn id="4" xr3:uid="{6402D04F-0767-4B31-9470-E67028477027}" name="TapeDist"/>
    <tableColumn id="5" xr3:uid="{F3F3D499-F2B9-4E13-A4DF-291EEB03CDF5}" name="Sub"/>
    <tableColumn id="11" xr3:uid="{65F2F45B-061E-47A3-8A00-F7844699100E}" name="Severity - Sub" dataDxfId="14">
      <calculatedColumnFormula>LOOKUP(E2,'Drop-Down Entries'!$C$12:$C$17,'Drop-Down Entries'!$D$12:$D$17)</calculatedColumnFormula>
    </tableColumn>
    <tableColumn id="6" xr3:uid="{93FC4DEE-6DD7-4453-A204-B4898458ACD3}" name="Veg"/>
    <tableColumn id="12" xr3:uid="{81A0F3E7-0E45-484B-B026-F54FAAA789A8}" name="Severity - Veg" dataDxfId="13">
      <calculatedColumnFormula>LOOKUP(G2,'Drop-Down Entries'!$C$12:$C$17,'Drop-Down Entries'!$D$12:$D$17)</calculatedColumnFormula>
    </tableColumn>
    <tableColumn id="7" xr3:uid="{E1283FF2-4F68-462B-BA7B-E7F7A67D8A49}" name="Comment"/>
    <tableColumn id="8" xr3:uid="{C2A43C17-74FC-42B6-ADC5-F4C6EA82758A}" name="UV1"/>
    <tableColumn id="9" xr3:uid="{549C3EB7-4E44-49D4-9C5C-957E65BE5170}" name="UV2"/>
    <tableColumn id="10" xr3:uid="{92DDDD81-2836-431F-80EB-BA107ED1FA89}" name="UV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O336" totalsRowShown="0">
  <autoFilter ref="A1:O336" xr:uid="{00000000-0009-0000-0100-000004000000}"/>
  <tableColumns count="15">
    <tableColumn id="1" xr3:uid="{00000000-0010-0000-0300-000001000000}" name="Index" dataDxfId="12">
      <calculatedColumnFormula>ROW()-1</calculatedColumnFormula>
    </tableColumn>
    <tableColumn id="2" xr3:uid="{00000000-0010-0000-0300-000002000000}" name="Tape">
      <calculatedColumnFormula>D2*0.3</calculatedColumnFormula>
    </tableColumn>
    <tableColumn id="3" xr3:uid="{00000000-0010-0000-0300-000003000000}" name="Transect">
      <calculatedColumnFormula>IF(D1="Point",1, IF(D1&gt;D2,C1+1, C1))</calculatedColumnFormula>
    </tableColumn>
    <tableColumn id="4" xr3:uid="{00000000-0010-0000-0300-000004000000}" name="Point"/>
    <tableColumn id="5" xr3:uid="{00000000-0010-0000-0300-000005000000}" name="Order">
      <calculatedColumnFormula>IF(D2=D1, E1+1,1)</calculatedColumnFormula>
    </tableColumn>
    <tableColumn id="6" xr3:uid="{00000000-0010-0000-0300-000006000000}" name="Species"/>
    <tableColumn id="7" xr3:uid="{00000000-0010-0000-0300-000007000000}" name="Height"/>
    <tableColumn id="8" xr3:uid="{00000000-0010-0000-0300-000008000000}" name="Status" dataDxfId="11">
      <calculatedColumnFormula>VLOOKUP(F2,Species_List,3,FALSE)</calculatedColumnFormula>
    </tableColumn>
    <tableColumn id="9" xr3:uid="{00000000-0010-0000-0300-000009000000}" name="Scientific Name" dataDxfId="10">
      <calculatedColumnFormula>VLOOKUP(F2,Species_List,4,FALSE)</calculatedColumnFormula>
    </tableColumn>
    <tableColumn id="10" xr3:uid="{00000000-0010-0000-0300-00000A000000}" name="Common Name" dataDxfId="9">
      <calculatedColumnFormula>VLOOKUP(F2,Species_List,5,FALSE)</calculatedColumnFormula>
    </tableColumn>
    <tableColumn id="11" xr3:uid="{00000000-0010-0000-0300-00000B000000}" name="Comment"/>
    <tableColumn id="12" xr3:uid="{00000000-0010-0000-0300-00000C000000}" name="UV1"/>
    <tableColumn id="13" xr3:uid="{00000000-0010-0000-0300-00000D000000}" name="UV2"/>
    <tableColumn id="14" xr3:uid="{00000000-0010-0000-0300-00000E000000}" name="UV3"/>
    <tableColumn id="15" xr3:uid="{00000000-0010-0000-0300-00000F000000}" name="Spp_GUID" dataDxfId="8">
      <calculatedColumnFormula>VLOOKUP(F2,Species_List,2,FALSE)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1:N7" totalsRowShown="0">
  <autoFilter ref="A1:N7" xr:uid="{00000000-0009-0000-0100-000009000000}"/>
  <tableColumns count="14">
    <tableColumn id="1" xr3:uid="{00000000-0010-0000-0400-000001000000}" name="Index">
      <calculatedColumnFormula>ROW()-1</calculatedColumnFormula>
    </tableColumn>
    <tableColumn id="3" xr3:uid="{00000000-0010-0000-0400-000003000000}" name="Species"/>
    <tableColumn id="4" xr3:uid="{00000000-0010-0000-0400-000004000000}" name="Status">
      <calculatedColumnFormula>VLOOKUP(B2,Species_List,3,FALSE)</calculatedColumnFormula>
    </tableColumn>
    <tableColumn id="5" xr3:uid="{00000000-0010-0000-0400-000005000000}" name="SizeCl"/>
    <tableColumn id="6" xr3:uid="{00000000-0010-0000-0400-000006000000}" name="AgeCl"/>
    <tableColumn id="7" xr3:uid="{00000000-0010-0000-0400-000007000000}" name="Cover"/>
    <tableColumn id="8" xr3:uid="{00000000-0010-0000-0400-000008000000}" name="Height"/>
    <tableColumn id="14" xr3:uid="{00000000-0010-0000-0400-00000E000000}" name="Scientific Name">
      <calculatedColumnFormula>VLOOKUP(B2,Species_List,4,FALSE)</calculatedColumnFormula>
    </tableColumn>
    <tableColumn id="13" xr3:uid="{00000000-0010-0000-0400-00000D000000}" name="Common Name">
      <calculatedColumnFormula>VLOOKUP(B2,Species_List,5,FALSE)</calculatedColumnFormula>
    </tableColumn>
    <tableColumn id="9" xr3:uid="{00000000-0010-0000-0400-000009000000}" name="Comment"/>
    <tableColumn id="10" xr3:uid="{00000000-0010-0000-0400-00000A000000}" name="UV1"/>
    <tableColumn id="11" xr3:uid="{00000000-0010-0000-0400-00000B000000}" name="UV2"/>
    <tableColumn id="12" xr3:uid="{00000000-0010-0000-0400-00000C000000}" name="UV3"/>
    <tableColumn id="2" xr3:uid="{00000000-0010-0000-0400-000002000000}" name="Spp_GUID">
      <calculatedColumnFormula>VLOOKUP(B2,Species_List,2,FALSE)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R4" totalsRowShown="0">
  <autoFilter ref="A1:R4" xr:uid="{00000000-0009-0000-0100-00000A000000}"/>
  <tableColumns count="18">
    <tableColumn id="2" xr3:uid="{00000000-0010-0000-0500-000002000000}" name="Index" dataDxfId="7">
      <calculatedColumnFormula>ROW()-1</calculatedColumnFormula>
    </tableColumn>
    <tableColumn id="1" xr3:uid="{00000000-0010-0000-0500-000001000000}" name="SubFrac">
      <calculatedColumnFormula>1</calculatedColumnFormula>
    </tableColumn>
    <tableColumn id="3" xr3:uid="{00000000-0010-0000-0500-000003000000}" name="Transect">
      <calculatedColumnFormula>IF(C1="Transect",1,IF(C1=1,1,IF(C1=2,2,)))</calculatedColumnFormula>
    </tableColumn>
    <tableColumn id="4" xr3:uid="{00000000-0010-0000-0500-000004000000}" name="Subbelt">
      <calculatedColumnFormula>IF(D1="Subbelt",1,IF(D1=1,1,IF(D1=2,2,IF(D1=3,3,IF(D1=4,4, IF(D1=5,5, IF(D1=6,6, IF(D1=7,7, IF(D1=8,8, IF(D1=9,9, IF(D1=10,10)))))))))))</calculatedColumnFormula>
    </tableColumn>
    <tableColumn id="18" xr3:uid="{C62C67F7-143A-4244-8F63-AB63D4D77116}" name="Subbelt Range" dataDxfId="6">
      <calculatedColumnFormula>LOOKUP(D2,'Drop-Down Entries'!$C$36:$C$45,'Drop-Down Entries'!$D$36:$D$45)</calculatedColumnFormula>
    </tableColumn>
    <tableColumn id="5" xr3:uid="{00000000-0010-0000-0500-000005000000}" name="Count"/>
    <tableColumn id="6" xr3:uid="{00000000-0010-0000-0500-000006000000}" name="Species"/>
    <tableColumn id="8" xr3:uid="{00000000-0010-0000-0500-000008000000}" name="Status" dataDxfId="5">
      <calculatedColumnFormula>VLOOKUP(G2,Shrub_List,3,FALSE)</calculatedColumnFormula>
    </tableColumn>
    <tableColumn id="10" xr3:uid="{00000000-0010-0000-0500-00000A000000}" name="AgeCl"/>
    <tableColumn id="9" xr3:uid="{00000000-0010-0000-0500-000009000000}" name="SizeCl"/>
    <tableColumn id="11" xr3:uid="{00000000-0010-0000-0500-00000B000000}" name="Height"/>
    <tableColumn id="17" xr3:uid="{00000000-0010-0000-0500-000011000000}" name="Scientific Name" dataDxfId="4">
      <calculatedColumnFormula>VLOOKUP(G2,Shrub_List,4,FALSE)</calculatedColumnFormula>
    </tableColumn>
    <tableColumn id="16" xr3:uid="{00000000-0010-0000-0500-000010000000}" name="Common Name" dataDxfId="3">
      <calculatedColumnFormula>VLOOKUP(G2,Shrub_List,5,FALSE)</calculatedColumnFormula>
    </tableColumn>
    <tableColumn id="12" xr3:uid="{00000000-0010-0000-0500-00000C000000}" name="Comment"/>
    <tableColumn id="13" xr3:uid="{00000000-0010-0000-0500-00000D000000}" name="UV1"/>
    <tableColumn id="14" xr3:uid="{00000000-0010-0000-0500-00000E000000}" name="UV2"/>
    <tableColumn id="15" xr3:uid="{00000000-0010-0000-0500-00000F000000}" name="UV3"/>
    <tableColumn id="7" xr3:uid="{00000000-0010-0000-0500-000007000000}" name="Spp_GUID" dataDxfId="2">
      <calculatedColumnFormula>VLOOKUP(G2,Shrub_List,2,FALSE)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A1:Q2" totalsRowShown="0">
  <autoFilter ref="A1:Q2" xr:uid="{00000000-0009-0000-0100-00000B000000}"/>
  <tableColumns count="17">
    <tableColumn id="9" xr3:uid="{00000000-0010-0000-0600-000009000000}" name="Index" dataDxfId="1">
      <calculatedColumnFormula>ROW()-1</calculatedColumnFormula>
    </tableColumn>
    <tableColumn id="1" xr3:uid="{00000000-0010-0000-0600-000001000000}" name="Transect">
      <calculatedColumnFormula>1</calculatedColumnFormula>
    </tableColumn>
    <tableColumn id="2" xr3:uid="{00000000-0010-0000-0600-000002000000}" name="Quadrat">
      <calculatedColumnFormula>1</calculatedColumnFormula>
    </tableColumn>
    <tableColumn id="3" xr3:uid="{00000000-0010-0000-0600-000003000000}" name="SubFrac">
      <calculatedColumnFormula>1</calculatedColumnFormula>
    </tableColumn>
    <tableColumn id="4" xr3:uid="{00000000-0010-0000-0600-000004000000}" name="Count"/>
    <tableColumn id="5" xr3:uid="{00000000-0010-0000-0600-000005000000}" name="Species"/>
    <tableColumn id="7" xr3:uid="{00000000-0010-0000-0600-000007000000}" name="Status">
      <calculatedColumnFormula>VLOOKUP(F2,Tree_List,3,FALSE)</calculatedColumnFormula>
    </tableColumn>
    <tableColumn id="8" xr3:uid="{00000000-0010-0000-0600-000008000000}" name="Height"/>
    <tableColumn id="10" xr3:uid="{00000000-0010-0000-0600-00000A000000}" name="SizeCl"/>
    <tableColumn id="11" xr3:uid="{00000000-0010-0000-0600-00000B000000}" name="AgeCl"/>
    <tableColumn id="17" xr3:uid="{00000000-0010-0000-0600-000011000000}" name="Scientific Name">
      <calculatedColumnFormula>VLOOKUP(F2,Tree_List,4,FALSE)</calculatedColumnFormula>
    </tableColumn>
    <tableColumn id="16" xr3:uid="{00000000-0010-0000-0600-000010000000}" name="Common Name">
      <calculatedColumnFormula>VLOOKUP(F2,Tree_List,5,FALSE)</calculatedColumnFormula>
    </tableColumn>
    <tableColumn id="12" xr3:uid="{00000000-0010-0000-0600-00000C000000}" name="Comment"/>
    <tableColumn id="13" xr3:uid="{00000000-0010-0000-0600-00000D000000}" name="UV1"/>
    <tableColumn id="14" xr3:uid="{00000000-0010-0000-0600-00000E000000}" name="UV2"/>
    <tableColumn id="15" xr3:uid="{00000000-0010-0000-0600-00000F000000}" name="UV3"/>
    <tableColumn id="6" xr3:uid="{00000000-0010-0000-0600-000006000000}" name="Spp_GUID">
      <calculatedColumnFormula>VLOOKUP(F2,Tree_List,2,FALSE)</calculatedColumn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3" displayName="Table13" ref="A1:AS51" totalsRowShown="0">
  <autoFilter ref="A1:AS51" xr:uid="{00000000-0009-0000-0100-000001000000}"/>
  <sortState xmlns:xlrd2="http://schemas.microsoft.com/office/spreadsheetml/2017/richdata2" ref="A2:AS51">
    <sortCondition ref="B2:B51"/>
    <sortCondition ref="C2:C51"/>
    <sortCondition ref="D2:D51"/>
  </sortState>
  <tableColumns count="45">
    <tableColumn id="1" xr3:uid="{00000000-0010-0000-0700-000001000000}" name="Index"/>
    <tableColumn id="2" xr3:uid="{00000000-0010-0000-0700-000002000000}" name="SubFrac"/>
    <tableColumn id="3" xr3:uid="{00000000-0010-0000-0700-000003000000}" name="QTR"/>
    <tableColumn id="4" xr3:uid="{00000000-0010-0000-0700-000004000000}" name="TagNo"/>
    <tableColumn id="5" xr3:uid="{00000000-0010-0000-0700-000005000000}" name="UV1"/>
    <tableColumn id="6" xr3:uid="{00000000-0010-0000-0700-000006000000}" name="Species"/>
    <tableColumn id="7" xr3:uid="{00000000-0010-0000-0700-000007000000}" name="Spp_GUID" dataDxfId="0"/>
    <tableColumn id="8" xr3:uid="{00000000-0010-0000-0700-000008000000}" name="Status"/>
    <tableColumn id="10" xr3:uid="{00000000-0010-0000-0700-00000A000000}" name="CrwnCl"/>
    <tableColumn id="9" xr3:uid="{00000000-0010-0000-0700-000009000000}" name="DBH"/>
    <tableColumn id="11" xr3:uid="{00000000-0010-0000-0700-00000B000000}" name="Ht"/>
    <tableColumn id="12" xr3:uid="{00000000-0010-0000-0700-00000C000000}" name="UV2"/>
    <tableColumn id="13" xr3:uid="{00000000-0010-0000-0700-00000D000000}" name="LiCrBHt"/>
    <tableColumn id="14" xr3:uid="{00000000-0010-0000-0700-00000E000000}" name="UV3"/>
    <tableColumn id="15" xr3:uid="{00000000-0010-0000-0700-00000F000000}" name="Comment"/>
    <tableColumn id="16" xr3:uid="{00000000-0010-0000-0700-000010000000}" name="IsVerified"/>
    <tableColumn id="17" xr3:uid="{00000000-0010-0000-0700-000011000000}" name="CrwnRto"/>
    <tableColumn id="18" xr3:uid="{00000000-0010-0000-0700-000012000000}" name="CrFuBHt"/>
    <tableColumn id="19" xr3:uid="{00000000-0010-0000-0700-000013000000}" name="CrwnRad"/>
    <tableColumn id="20" xr3:uid="{00000000-0010-0000-0700-000014000000}" name="Age"/>
    <tableColumn id="21" xr3:uid="{00000000-0010-0000-0700-000015000000}" name="GrwthRt"/>
    <tableColumn id="22" xr3:uid="{00000000-0010-0000-0700-000016000000}" name="Mort"/>
    <tableColumn id="23" xr3:uid="{00000000-0010-0000-0700-000017000000}" name="DecayCl"/>
    <tableColumn id="24" xr3:uid="{00000000-0010-0000-0700-000018000000}" name="LaddBaseHt"/>
    <tableColumn id="25" xr3:uid="{00000000-0010-0000-0700-000019000000}" name="LaddMaxHt"/>
    <tableColumn id="26" xr3:uid="{00000000-0010-0000-0700-00001A000000}" name="DRC"/>
    <tableColumn id="27" xr3:uid="{00000000-0010-0000-0700-00001B000000}" name="NuLiStems"/>
    <tableColumn id="28" xr3:uid="{00000000-0010-0000-0700-00001C000000}" name="NuDeStems"/>
    <tableColumn id="29" xr3:uid="{00000000-0010-0000-0700-00001D000000}" name="EqDia"/>
    <tableColumn id="30" xr3:uid="{00000000-0010-0000-0700-00001E000000}" name="XCoord"/>
    <tableColumn id="31" xr3:uid="{00000000-0010-0000-0700-00001F000000}" name="YCoord"/>
    <tableColumn id="32" xr3:uid="{00000000-0010-0000-0700-000020000000}" name="CKR"/>
    <tableColumn id="33" xr3:uid="{00000000-0010-0000-0700-000021000000}" name="DamCd1"/>
    <tableColumn id="35" xr3:uid="{00000000-0010-0000-0700-000023000000}" name="DamCd2"/>
    <tableColumn id="36" xr3:uid="{00000000-0010-0000-0700-000024000000}" name="DamCd3"/>
    <tableColumn id="39" xr3:uid="{00000000-0010-0000-0700-000027000000}" name="DamCd4"/>
    <tableColumn id="41" xr3:uid="{00000000-0010-0000-0700-000029000000}" name="DamCd5"/>
    <tableColumn id="34" xr3:uid="{00000000-0010-0000-0700-000022000000}" name="DamSev1"/>
    <tableColumn id="37" xr3:uid="{00000000-0010-0000-0700-000025000000}" name="DamSev2"/>
    <tableColumn id="38" xr3:uid="{00000000-0010-0000-0700-000026000000}" name="DamSev3"/>
    <tableColumn id="40" xr3:uid="{00000000-0010-0000-0700-000028000000}" name="DamSev4"/>
    <tableColumn id="42" xr3:uid="{00000000-0010-0000-0700-00002A000000}" name="DamSev5"/>
    <tableColumn id="43" xr3:uid="{00000000-0010-0000-0700-00002B000000}" name="CharHt"/>
    <tableColumn id="44" xr3:uid="{00000000-0010-0000-0700-00002C000000}" name="ScorchHt"/>
    <tableColumn id="45" xr3:uid="{00000000-0010-0000-0700-00002D000000}" name="CrScP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"/>
  <sheetViews>
    <sheetView zoomScaleNormal="100" workbookViewId="0">
      <pane ySplit="1" topLeftCell="A2" activePane="bottomLeft" state="frozen"/>
      <selection activeCell="B1" sqref="B1"/>
      <selection pane="bottomLeft" activeCell="H25" sqref="H25"/>
    </sheetView>
  </sheetViews>
  <sheetFormatPr defaultRowHeight="15" x14ac:dyDescent="0.25"/>
  <cols>
    <col min="1" max="1" width="12.85546875" hidden="1" customWidth="1"/>
    <col min="2" max="3" width="10.7109375" customWidth="1"/>
    <col min="8" max="8" width="54.28515625" customWidth="1"/>
    <col min="9" max="9" width="14.5703125" customWidth="1"/>
    <col min="10" max="12" width="7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ROW()-1</f>
        <v>1</v>
      </c>
      <c r="B2">
        <v>1</v>
      </c>
      <c r="C2">
        <v>63</v>
      </c>
      <c r="D2">
        <v>2</v>
      </c>
      <c r="E2">
        <v>0</v>
      </c>
      <c r="F2">
        <v>0</v>
      </c>
      <c r="G2">
        <v>0</v>
      </c>
      <c r="H2" t="s">
        <v>1837</v>
      </c>
      <c r="I2" t="str">
        <f t="shared" ref="I2:I5" si="0">"PIPN"</f>
        <v>PIPN</v>
      </c>
    </row>
    <row r="3" spans="1:12" x14ac:dyDescent="0.25">
      <c r="A3">
        <f t="shared" ref="A3:A5" si="1">ROW()-1</f>
        <v>2</v>
      </c>
      <c r="B3">
        <v>2</v>
      </c>
      <c r="C3">
        <v>90</v>
      </c>
      <c r="D3">
        <v>2</v>
      </c>
      <c r="E3">
        <v>1</v>
      </c>
      <c r="F3">
        <v>1</v>
      </c>
      <c r="G3">
        <v>2</v>
      </c>
      <c r="I3" t="str">
        <f t="shared" si="0"/>
        <v>PIPN</v>
      </c>
    </row>
    <row r="4" spans="1:12" x14ac:dyDescent="0.25">
      <c r="A4">
        <f t="shared" si="1"/>
        <v>3</v>
      </c>
      <c r="B4">
        <v>3</v>
      </c>
      <c r="C4">
        <v>119</v>
      </c>
      <c r="D4">
        <v>2</v>
      </c>
      <c r="E4">
        <v>0</v>
      </c>
      <c r="F4">
        <v>4</v>
      </c>
      <c r="G4">
        <v>0</v>
      </c>
      <c r="H4" t="s">
        <v>1838</v>
      </c>
      <c r="I4" t="str">
        <f t="shared" si="0"/>
        <v>PIPN</v>
      </c>
    </row>
    <row r="5" spans="1:12" x14ac:dyDescent="0.25">
      <c r="A5">
        <f t="shared" si="1"/>
        <v>4</v>
      </c>
      <c r="B5">
        <v>4</v>
      </c>
      <c r="C5">
        <v>123</v>
      </c>
      <c r="D5">
        <v>0</v>
      </c>
      <c r="E5">
        <v>2</v>
      </c>
      <c r="F5">
        <v>2</v>
      </c>
      <c r="G5">
        <v>0</v>
      </c>
      <c r="I5" t="str">
        <f t="shared" si="0"/>
        <v>PIPN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0475-CDDA-415D-902D-9BEF4692F6EF}">
  <dimension ref="A1:G401"/>
  <sheetViews>
    <sheetView zoomScaleNormal="100" workbookViewId="0">
      <pane ySplit="1" topLeftCell="A2" activePane="bottomLeft" state="frozen"/>
      <selection activeCell="C1" sqref="C1:C1048576"/>
      <selection pane="bottomLeft" activeCell="C201" sqref="C201"/>
    </sheetView>
  </sheetViews>
  <sheetFormatPr defaultRowHeight="15" x14ac:dyDescent="0.25"/>
  <cols>
    <col min="1" max="1" width="13.28515625" style="17" customWidth="1"/>
    <col min="2" max="2" width="44.7109375" style="17" customWidth="1"/>
    <col min="3" max="3" width="14.42578125" style="18" customWidth="1"/>
    <col min="4" max="4" width="46.7109375" style="17" customWidth="1"/>
    <col min="5" max="5" width="70.85546875" style="17" customWidth="1"/>
    <col min="6" max="6" width="14.28515625" style="17" customWidth="1"/>
    <col min="7" max="7" width="9.140625" style="17"/>
  </cols>
  <sheetData>
    <row r="1" spans="1:7" x14ac:dyDescent="0.25">
      <c r="A1" s="14" t="s">
        <v>81</v>
      </c>
      <c r="B1" s="15" t="s">
        <v>82</v>
      </c>
      <c r="C1" s="16" t="s">
        <v>84</v>
      </c>
      <c r="D1" s="14" t="s">
        <v>34</v>
      </c>
      <c r="E1" s="14" t="s">
        <v>35</v>
      </c>
      <c r="F1" s="14" t="s">
        <v>83</v>
      </c>
    </row>
    <row r="2" spans="1:7" x14ac:dyDescent="0.25">
      <c r="A2" t="s">
        <v>85</v>
      </c>
      <c r="B2" t="s">
        <v>86</v>
      </c>
      <c r="C2" s="19" t="s">
        <v>90</v>
      </c>
      <c r="D2" t="s">
        <v>87</v>
      </c>
      <c r="E2" t="s">
        <v>88</v>
      </c>
      <c r="F2" t="s">
        <v>89</v>
      </c>
      <c r="G2" s="17">
        <f>COUNTIF(C2:C401, "=L")</f>
        <v>392</v>
      </c>
    </row>
    <row r="3" spans="1:7" x14ac:dyDescent="0.25">
      <c r="A3" t="s">
        <v>91</v>
      </c>
      <c r="B3" t="s">
        <v>92</v>
      </c>
      <c r="C3" s="19" t="s">
        <v>90</v>
      </c>
      <c r="D3" t="s">
        <v>93</v>
      </c>
      <c r="E3" t="s">
        <v>94</v>
      </c>
      <c r="F3" t="s">
        <v>89</v>
      </c>
      <c r="G3" s="17">
        <f>COUNTIF(C2:C401, "=D")</f>
        <v>8</v>
      </c>
    </row>
    <row r="4" spans="1:7" x14ac:dyDescent="0.25">
      <c r="A4" t="s">
        <v>95</v>
      </c>
      <c r="B4" t="s">
        <v>96</v>
      </c>
      <c r="C4" s="19" t="s">
        <v>90</v>
      </c>
      <c r="D4" t="s">
        <v>97</v>
      </c>
      <c r="E4" t="s">
        <v>98</v>
      </c>
      <c r="F4" t="s">
        <v>99</v>
      </c>
      <c r="G4" s="17">
        <f>G3+G2</f>
        <v>400</v>
      </c>
    </row>
    <row r="5" spans="1:7" x14ac:dyDescent="0.25">
      <c r="A5" t="s">
        <v>100</v>
      </c>
      <c r="B5" t="s">
        <v>101</v>
      </c>
      <c r="C5" s="19" t="s">
        <v>90</v>
      </c>
      <c r="D5" t="s">
        <v>102</v>
      </c>
      <c r="E5" t="s">
        <v>103</v>
      </c>
      <c r="F5" t="s">
        <v>104</v>
      </c>
    </row>
    <row r="6" spans="1:7" x14ac:dyDescent="0.25">
      <c r="A6" t="s">
        <v>105</v>
      </c>
      <c r="B6" t="s">
        <v>106</v>
      </c>
      <c r="C6" s="19" t="s">
        <v>90</v>
      </c>
      <c r="D6" t="s">
        <v>107</v>
      </c>
      <c r="E6" t="s">
        <v>108</v>
      </c>
      <c r="F6" t="s">
        <v>99</v>
      </c>
    </row>
    <row r="7" spans="1:7" x14ac:dyDescent="0.25">
      <c r="A7" t="s">
        <v>109</v>
      </c>
      <c r="B7" t="s">
        <v>110</v>
      </c>
      <c r="C7" s="19" t="s">
        <v>90</v>
      </c>
      <c r="D7" t="s">
        <v>111</v>
      </c>
      <c r="E7" t="s">
        <v>112</v>
      </c>
      <c r="F7" t="s">
        <v>104</v>
      </c>
    </row>
    <row r="8" spans="1:7" x14ac:dyDescent="0.25">
      <c r="A8" t="s">
        <v>113</v>
      </c>
      <c r="B8" t="s">
        <v>114</v>
      </c>
      <c r="C8" s="19" t="s">
        <v>90</v>
      </c>
      <c r="D8" t="s">
        <v>115</v>
      </c>
      <c r="E8" t="s">
        <v>116</v>
      </c>
      <c r="F8" t="s">
        <v>104</v>
      </c>
    </row>
    <row r="9" spans="1:7" x14ac:dyDescent="0.25">
      <c r="A9" t="s">
        <v>117</v>
      </c>
      <c r="B9" t="s">
        <v>118</v>
      </c>
      <c r="C9" s="19" t="s">
        <v>90</v>
      </c>
      <c r="D9" t="s">
        <v>119</v>
      </c>
      <c r="E9" t="s">
        <v>120</v>
      </c>
      <c r="F9" t="s">
        <v>104</v>
      </c>
    </row>
    <row r="10" spans="1:7" x14ac:dyDescent="0.25">
      <c r="A10" t="s">
        <v>121</v>
      </c>
      <c r="B10" t="s">
        <v>122</v>
      </c>
      <c r="C10" s="19" t="s">
        <v>90</v>
      </c>
      <c r="D10" t="s">
        <v>123</v>
      </c>
      <c r="E10" t="s">
        <v>124</v>
      </c>
      <c r="F10" t="s">
        <v>99</v>
      </c>
    </row>
    <row r="11" spans="1:7" x14ac:dyDescent="0.25">
      <c r="A11" t="s">
        <v>125</v>
      </c>
      <c r="B11" t="s">
        <v>126</v>
      </c>
      <c r="C11" s="19" t="s">
        <v>90</v>
      </c>
      <c r="D11" t="s">
        <v>127</v>
      </c>
      <c r="E11" t="s">
        <v>128</v>
      </c>
      <c r="F11" t="s">
        <v>104</v>
      </c>
    </row>
    <row r="12" spans="1:7" x14ac:dyDescent="0.25">
      <c r="A12" t="s">
        <v>129</v>
      </c>
      <c r="B12" t="s">
        <v>130</v>
      </c>
      <c r="C12" s="19" t="s">
        <v>90</v>
      </c>
      <c r="D12" t="s">
        <v>131</v>
      </c>
      <c r="E12" t="s">
        <v>132</v>
      </c>
      <c r="F12" t="s">
        <v>99</v>
      </c>
    </row>
    <row r="13" spans="1:7" x14ac:dyDescent="0.25">
      <c r="A13" t="s">
        <v>133</v>
      </c>
      <c r="B13" t="s">
        <v>134</v>
      </c>
      <c r="C13" s="19" t="s">
        <v>90</v>
      </c>
      <c r="D13" t="s">
        <v>135</v>
      </c>
      <c r="E13" t="s">
        <v>136</v>
      </c>
      <c r="F13" t="s">
        <v>99</v>
      </c>
    </row>
    <row r="14" spans="1:7" x14ac:dyDescent="0.25">
      <c r="A14" t="s">
        <v>137</v>
      </c>
      <c r="B14" t="s">
        <v>138</v>
      </c>
      <c r="C14" s="19" t="s">
        <v>90</v>
      </c>
      <c r="D14" t="s">
        <v>139</v>
      </c>
      <c r="E14" t="s">
        <v>140</v>
      </c>
      <c r="F14" t="s">
        <v>104</v>
      </c>
    </row>
    <row r="15" spans="1:7" x14ac:dyDescent="0.25">
      <c r="A15" t="s">
        <v>141</v>
      </c>
      <c r="B15" t="s">
        <v>142</v>
      </c>
      <c r="C15" s="19" t="s">
        <v>90</v>
      </c>
      <c r="D15" t="s">
        <v>143</v>
      </c>
      <c r="E15" t="s">
        <v>144</v>
      </c>
      <c r="F15" t="s">
        <v>145</v>
      </c>
    </row>
    <row r="16" spans="1:7" x14ac:dyDescent="0.25">
      <c r="A16" t="s">
        <v>146</v>
      </c>
      <c r="B16" t="s">
        <v>147</v>
      </c>
      <c r="C16" s="19" t="s">
        <v>90</v>
      </c>
      <c r="D16" t="s">
        <v>148</v>
      </c>
      <c r="E16" t="s">
        <v>149</v>
      </c>
      <c r="F16" t="s">
        <v>104</v>
      </c>
    </row>
    <row r="17" spans="1:6" x14ac:dyDescent="0.25">
      <c r="A17" t="s">
        <v>150</v>
      </c>
      <c r="B17" t="s">
        <v>151</v>
      </c>
      <c r="C17" s="19" t="s">
        <v>90</v>
      </c>
      <c r="D17" t="s">
        <v>152</v>
      </c>
      <c r="E17" t="s">
        <v>153</v>
      </c>
      <c r="F17" t="s">
        <v>104</v>
      </c>
    </row>
    <row r="18" spans="1:6" x14ac:dyDescent="0.25">
      <c r="A18" t="s">
        <v>154</v>
      </c>
      <c r="B18" t="s">
        <v>155</v>
      </c>
      <c r="C18" s="19" t="s">
        <v>90</v>
      </c>
      <c r="D18" t="s">
        <v>156</v>
      </c>
      <c r="E18" t="s">
        <v>157</v>
      </c>
      <c r="F18" t="s">
        <v>104</v>
      </c>
    </row>
    <row r="19" spans="1:6" x14ac:dyDescent="0.25">
      <c r="A19" t="s">
        <v>158</v>
      </c>
      <c r="B19" t="s">
        <v>159</v>
      </c>
      <c r="C19" s="19" t="s">
        <v>90</v>
      </c>
      <c r="D19" t="s">
        <v>160</v>
      </c>
      <c r="E19" t="s">
        <v>161</v>
      </c>
      <c r="F19" t="s">
        <v>104</v>
      </c>
    </row>
    <row r="20" spans="1:6" x14ac:dyDescent="0.25">
      <c r="A20" t="s">
        <v>162</v>
      </c>
      <c r="B20" t="s">
        <v>163</v>
      </c>
      <c r="C20" s="19" t="s">
        <v>90</v>
      </c>
      <c r="D20" t="s">
        <v>164</v>
      </c>
      <c r="E20" t="s">
        <v>165</v>
      </c>
      <c r="F20" t="s">
        <v>104</v>
      </c>
    </row>
    <row r="21" spans="1:6" x14ac:dyDescent="0.25">
      <c r="A21" t="s">
        <v>166</v>
      </c>
      <c r="B21" s="20" t="s">
        <v>167</v>
      </c>
      <c r="C21" s="19" t="s">
        <v>90</v>
      </c>
      <c r="D21" t="s">
        <v>168</v>
      </c>
      <c r="E21" t="s">
        <v>169</v>
      </c>
      <c r="F21" t="s">
        <v>104</v>
      </c>
    </row>
    <row r="22" spans="1:6" x14ac:dyDescent="0.25">
      <c r="A22" t="s">
        <v>170</v>
      </c>
      <c r="B22" t="s">
        <v>171</v>
      </c>
      <c r="C22" s="19" t="s">
        <v>90</v>
      </c>
      <c r="D22" t="s">
        <v>172</v>
      </c>
      <c r="E22" t="s">
        <v>173</v>
      </c>
      <c r="F22" t="s">
        <v>104</v>
      </c>
    </row>
    <row r="23" spans="1:6" x14ac:dyDescent="0.25">
      <c r="A23" t="s">
        <v>174</v>
      </c>
      <c r="B23" t="s">
        <v>175</v>
      </c>
      <c r="C23" s="19" t="s">
        <v>90</v>
      </c>
      <c r="D23" t="s">
        <v>176</v>
      </c>
      <c r="E23" t="s">
        <v>177</v>
      </c>
      <c r="F23" t="s">
        <v>104</v>
      </c>
    </row>
    <row r="24" spans="1:6" x14ac:dyDescent="0.25">
      <c r="A24" t="s">
        <v>178</v>
      </c>
      <c r="B24" t="s">
        <v>179</v>
      </c>
      <c r="C24" s="19" t="s">
        <v>90</v>
      </c>
      <c r="D24" t="s">
        <v>180</v>
      </c>
      <c r="E24" t="s">
        <v>181</v>
      </c>
      <c r="F24" t="s">
        <v>104</v>
      </c>
    </row>
    <row r="25" spans="1:6" x14ac:dyDescent="0.25">
      <c r="A25" t="s">
        <v>182</v>
      </c>
      <c r="B25" t="s">
        <v>183</v>
      </c>
      <c r="C25" s="19" t="s">
        <v>90</v>
      </c>
      <c r="D25" t="s">
        <v>184</v>
      </c>
      <c r="E25" t="s">
        <v>185</v>
      </c>
      <c r="F25" t="s">
        <v>104</v>
      </c>
    </row>
    <row r="26" spans="1:6" x14ac:dyDescent="0.25">
      <c r="A26" t="s">
        <v>186</v>
      </c>
      <c r="B26" t="s">
        <v>187</v>
      </c>
      <c r="C26" s="19" t="s">
        <v>90</v>
      </c>
      <c r="D26" t="s">
        <v>188</v>
      </c>
      <c r="E26" t="s">
        <v>189</v>
      </c>
      <c r="F26" t="s">
        <v>104</v>
      </c>
    </row>
    <row r="27" spans="1:6" x14ac:dyDescent="0.25">
      <c r="A27" t="s">
        <v>190</v>
      </c>
      <c r="B27" t="s">
        <v>191</v>
      </c>
      <c r="C27" s="19" t="s">
        <v>90</v>
      </c>
      <c r="D27" t="s">
        <v>192</v>
      </c>
      <c r="E27" t="s">
        <v>193</v>
      </c>
      <c r="F27" t="s">
        <v>104</v>
      </c>
    </row>
    <row r="28" spans="1:6" x14ac:dyDescent="0.25">
      <c r="A28" t="s">
        <v>194</v>
      </c>
      <c r="B28" t="s">
        <v>195</v>
      </c>
      <c r="C28" s="19" t="s">
        <v>90</v>
      </c>
      <c r="D28" t="s">
        <v>196</v>
      </c>
      <c r="E28" t="s">
        <v>197</v>
      </c>
      <c r="F28" t="s">
        <v>104</v>
      </c>
    </row>
    <row r="29" spans="1:6" x14ac:dyDescent="0.25">
      <c r="A29" t="s">
        <v>198</v>
      </c>
      <c r="B29" t="s">
        <v>199</v>
      </c>
      <c r="C29" s="19" t="s">
        <v>90</v>
      </c>
      <c r="D29" t="s">
        <v>200</v>
      </c>
      <c r="E29" t="s">
        <v>201</v>
      </c>
      <c r="F29" t="s">
        <v>104</v>
      </c>
    </row>
    <row r="30" spans="1:6" x14ac:dyDescent="0.25">
      <c r="A30" t="s">
        <v>202</v>
      </c>
      <c r="B30" t="s">
        <v>203</v>
      </c>
      <c r="C30" s="19" t="s">
        <v>90</v>
      </c>
      <c r="D30" t="s">
        <v>204</v>
      </c>
      <c r="E30" t="s">
        <v>205</v>
      </c>
      <c r="F30" t="s">
        <v>104</v>
      </c>
    </row>
    <row r="31" spans="1:6" x14ac:dyDescent="0.25">
      <c r="A31" t="s">
        <v>206</v>
      </c>
      <c r="B31" t="s">
        <v>207</v>
      </c>
      <c r="C31" s="19" t="s">
        <v>90</v>
      </c>
      <c r="D31" t="s">
        <v>208</v>
      </c>
      <c r="E31" t="s">
        <v>209</v>
      </c>
      <c r="F31" t="s">
        <v>104</v>
      </c>
    </row>
    <row r="32" spans="1:6" x14ac:dyDescent="0.25">
      <c r="A32" t="s">
        <v>210</v>
      </c>
      <c r="B32" t="s">
        <v>211</v>
      </c>
      <c r="C32" s="19" t="s">
        <v>90</v>
      </c>
      <c r="D32" t="s">
        <v>212</v>
      </c>
      <c r="E32" t="s">
        <v>213</v>
      </c>
      <c r="F32" t="s">
        <v>104</v>
      </c>
    </row>
    <row r="33" spans="1:6" x14ac:dyDescent="0.25">
      <c r="A33" t="s">
        <v>214</v>
      </c>
      <c r="B33" t="s">
        <v>215</v>
      </c>
      <c r="C33" s="19" t="s">
        <v>90</v>
      </c>
      <c r="D33" t="s">
        <v>216</v>
      </c>
      <c r="E33" t="s">
        <v>217</v>
      </c>
      <c r="F33" t="s">
        <v>104</v>
      </c>
    </row>
    <row r="34" spans="1:6" x14ac:dyDescent="0.25">
      <c r="A34" t="s">
        <v>218</v>
      </c>
      <c r="B34" t="s">
        <v>219</v>
      </c>
      <c r="C34" s="19" t="s">
        <v>90</v>
      </c>
      <c r="D34" t="s">
        <v>220</v>
      </c>
      <c r="E34" t="s">
        <v>221</v>
      </c>
      <c r="F34" t="s">
        <v>104</v>
      </c>
    </row>
    <row r="35" spans="1:6" x14ac:dyDescent="0.25">
      <c r="A35" t="s">
        <v>222</v>
      </c>
      <c r="B35" t="s">
        <v>223</v>
      </c>
      <c r="C35" s="19" t="s">
        <v>90</v>
      </c>
      <c r="D35" t="s">
        <v>224</v>
      </c>
      <c r="E35" t="s">
        <v>225</v>
      </c>
      <c r="F35" t="s">
        <v>104</v>
      </c>
    </row>
    <row r="36" spans="1:6" x14ac:dyDescent="0.25">
      <c r="A36" t="s">
        <v>226</v>
      </c>
      <c r="B36" t="s">
        <v>227</v>
      </c>
      <c r="C36" s="19" t="s">
        <v>90</v>
      </c>
      <c r="D36" t="s">
        <v>228</v>
      </c>
      <c r="E36" t="s">
        <v>229</v>
      </c>
      <c r="F36" t="s">
        <v>145</v>
      </c>
    </row>
    <row r="37" spans="1:6" x14ac:dyDescent="0.25">
      <c r="A37" t="s">
        <v>230</v>
      </c>
      <c r="B37" t="s">
        <v>231</v>
      </c>
      <c r="C37" s="19" t="s">
        <v>90</v>
      </c>
      <c r="D37" t="s">
        <v>232</v>
      </c>
      <c r="E37" t="s">
        <v>233</v>
      </c>
      <c r="F37" t="s">
        <v>104</v>
      </c>
    </row>
    <row r="38" spans="1:6" x14ac:dyDescent="0.25">
      <c r="A38" t="s">
        <v>234</v>
      </c>
      <c r="B38" t="s">
        <v>235</v>
      </c>
      <c r="C38" s="19" t="s">
        <v>90</v>
      </c>
      <c r="D38" t="s">
        <v>236</v>
      </c>
      <c r="E38" t="s">
        <v>237</v>
      </c>
      <c r="F38" t="s">
        <v>145</v>
      </c>
    </row>
    <row r="39" spans="1:6" x14ac:dyDescent="0.25">
      <c r="A39" t="s">
        <v>238</v>
      </c>
      <c r="B39" t="s">
        <v>239</v>
      </c>
      <c r="C39" s="19" t="s">
        <v>90</v>
      </c>
      <c r="D39" t="s">
        <v>240</v>
      </c>
      <c r="E39" t="s">
        <v>241</v>
      </c>
      <c r="F39" t="s">
        <v>99</v>
      </c>
    </row>
    <row r="40" spans="1:6" x14ac:dyDescent="0.25">
      <c r="A40" t="s">
        <v>242</v>
      </c>
      <c r="B40" t="s">
        <v>243</v>
      </c>
      <c r="C40" s="19" t="s">
        <v>90</v>
      </c>
      <c r="D40" t="s">
        <v>244</v>
      </c>
      <c r="E40" t="s">
        <v>245</v>
      </c>
      <c r="F40" t="s">
        <v>145</v>
      </c>
    </row>
    <row r="41" spans="1:6" x14ac:dyDescent="0.25">
      <c r="A41" t="s">
        <v>246</v>
      </c>
      <c r="B41" t="s">
        <v>247</v>
      </c>
      <c r="C41" s="19" t="s">
        <v>90</v>
      </c>
      <c r="D41" t="s">
        <v>248</v>
      </c>
      <c r="E41" t="s">
        <v>249</v>
      </c>
      <c r="F41" t="s">
        <v>104</v>
      </c>
    </row>
    <row r="42" spans="1:6" x14ac:dyDescent="0.25">
      <c r="A42" t="s">
        <v>250</v>
      </c>
      <c r="B42" s="20" t="s">
        <v>251</v>
      </c>
      <c r="C42" s="19" t="s">
        <v>90</v>
      </c>
      <c r="D42" t="s">
        <v>252</v>
      </c>
      <c r="E42" t="s">
        <v>253</v>
      </c>
      <c r="F42" t="s">
        <v>104</v>
      </c>
    </row>
    <row r="43" spans="1:6" x14ac:dyDescent="0.25">
      <c r="A43" t="s">
        <v>254</v>
      </c>
      <c r="B43" t="s">
        <v>255</v>
      </c>
      <c r="C43" s="19" t="s">
        <v>90</v>
      </c>
      <c r="D43" t="s">
        <v>256</v>
      </c>
      <c r="E43" t="s">
        <v>257</v>
      </c>
      <c r="F43" t="s">
        <v>104</v>
      </c>
    </row>
    <row r="44" spans="1:6" x14ac:dyDescent="0.25">
      <c r="A44" t="s">
        <v>258</v>
      </c>
      <c r="B44" t="s">
        <v>259</v>
      </c>
      <c r="C44" s="19" t="s">
        <v>90</v>
      </c>
      <c r="D44" t="s">
        <v>260</v>
      </c>
      <c r="E44" t="s">
        <v>261</v>
      </c>
      <c r="F44" t="s">
        <v>104</v>
      </c>
    </row>
    <row r="45" spans="1:6" x14ac:dyDescent="0.25">
      <c r="A45" t="s">
        <v>262</v>
      </c>
      <c r="B45" t="s">
        <v>263</v>
      </c>
      <c r="C45" s="19" t="s">
        <v>90</v>
      </c>
      <c r="D45" t="s">
        <v>264</v>
      </c>
      <c r="E45" t="s">
        <v>265</v>
      </c>
      <c r="F45" t="s">
        <v>104</v>
      </c>
    </row>
    <row r="46" spans="1:6" x14ac:dyDescent="0.25">
      <c r="A46" t="s">
        <v>266</v>
      </c>
      <c r="B46" t="s">
        <v>267</v>
      </c>
      <c r="C46" s="19" t="s">
        <v>90</v>
      </c>
      <c r="D46" t="s">
        <v>268</v>
      </c>
      <c r="E46" t="s">
        <v>269</v>
      </c>
      <c r="F46" t="s">
        <v>104</v>
      </c>
    </row>
    <row r="47" spans="1:6" x14ac:dyDescent="0.25">
      <c r="A47" t="s">
        <v>270</v>
      </c>
      <c r="B47" t="s">
        <v>271</v>
      </c>
      <c r="C47" s="19" t="s">
        <v>90</v>
      </c>
      <c r="D47" t="s">
        <v>272</v>
      </c>
      <c r="E47" t="s">
        <v>273</v>
      </c>
      <c r="F47" t="s">
        <v>104</v>
      </c>
    </row>
    <row r="48" spans="1:6" x14ac:dyDescent="0.25">
      <c r="A48" t="s">
        <v>274</v>
      </c>
      <c r="B48" t="s">
        <v>275</v>
      </c>
      <c r="C48" s="19" t="s">
        <v>90</v>
      </c>
      <c r="D48" t="s">
        <v>276</v>
      </c>
      <c r="E48" t="s">
        <v>277</v>
      </c>
      <c r="F48" t="s">
        <v>104</v>
      </c>
    </row>
    <row r="49" spans="1:6" x14ac:dyDescent="0.25">
      <c r="A49" t="s">
        <v>278</v>
      </c>
      <c r="B49" t="s">
        <v>279</v>
      </c>
      <c r="C49" s="19" t="s">
        <v>90</v>
      </c>
      <c r="D49" t="s">
        <v>280</v>
      </c>
      <c r="E49" t="s">
        <v>281</v>
      </c>
      <c r="F49" t="s">
        <v>104</v>
      </c>
    </row>
    <row r="50" spans="1:6" x14ac:dyDescent="0.25">
      <c r="A50" t="s">
        <v>282</v>
      </c>
      <c r="B50" t="s">
        <v>283</v>
      </c>
      <c r="C50" s="19" t="s">
        <v>90</v>
      </c>
      <c r="D50" t="s">
        <v>284</v>
      </c>
      <c r="E50" t="s">
        <v>285</v>
      </c>
      <c r="F50" t="s">
        <v>104</v>
      </c>
    </row>
    <row r="51" spans="1:6" x14ac:dyDescent="0.25">
      <c r="A51" t="s">
        <v>286</v>
      </c>
      <c r="B51" s="20" t="s">
        <v>287</v>
      </c>
      <c r="C51" s="19" t="s">
        <v>90</v>
      </c>
      <c r="D51" t="s">
        <v>280</v>
      </c>
      <c r="E51" t="s">
        <v>281</v>
      </c>
      <c r="F51" t="s">
        <v>104</v>
      </c>
    </row>
    <row r="52" spans="1:6" x14ac:dyDescent="0.25">
      <c r="A52" t="s">
        <v>288</v>
      </c>
      <c r="B52" t="s">
        <v>289</v>
      </c>
      <c r="C52" s="19" t="s">
        <v>90</v>
      </c>
      <c r="D52" t="s">
        <v>280</v>
      </c>
      <c r="E52" t="s">
        <v>281</v>
      </c>
      <c r="F52" t="s">
        <v>104</v>
      </c>
    </row>
    <row r="53" spans="1:6" x14ac:dyDescent="0.25">
      <c r="A53" t="s">
        <v>290</v>
      </c>
      <c r="B53" t="s">
        <v>291</v>
      </c>
      <c r="C53" s="19" t="s">
        <v>90</v>
      </c>
      <c r="D53" t="s">
        <v>292</v>
      </c>
      <c r="E53" t="s">
        <v>293</v>
      </c>
      <c r="F53" t="s">
        <v>104</v>
      </c>
    </row>
    <row r="54" spans="1:6" x14ac:dyDescent="0.25">
      <c r="A54" t="s">
        <v>294</v>
      </c>
      <c r="B54" t="s">
        <v>295</v>
      </c>
      <c r="C54" s="19" t="s">
        <v>90</v>
      </c>
      <c r="D54" t="s">
        <v>296</v>
      </c>
      <c r="E54" t="s">
        <v>297</v>
      </c>
      <c r="F54" t="s">
        <v>99</v>
      </c>
    </row>
    <row r="55" spans="1:6" x14ac:dyDescent="0.25">
      <c r="A55" t="s">
        <v>298</v>
      </c>
      <c r="B55" t="s">
        <v>299</v>
      </c>
      <c r="C55" s="19" t="s">
        <v>90</v>
      </c>
      <c r="D55" t="s">
        <v>300</v>
      </c>
      <c r="E55" t="s">
        <v>301</v>
      </c>
      <c r="F55" t="s">
        <v>104</v>
      </c>
    </row>
    <row r="56" spans="1:6" x14ac:dyDescent="0.25">
      <c r="A56" t="s">
        <v>302</v>
      </c>
      <c r="B56" t="s">
        <v>303</v>
      </c>
      <c r="C56" s="19" t="s">
        <v>90</v>
      </c>
      <c r="D56" t="s">
        <v>304</v>
      </c>
      <c r="E56" t="s">
        <v>305</v>
      </c>
      <c r="F56" t="s">
        <v>104</v>
      </c>
    </row>
    <row r="57" spans="1:6" x14ac:dyDescent="0.25">
      <c r="A57" t="s">
        <v>306</v>
      </c>
      <c r="B57" t="s">
        <v>307</v>
      </c>
      <c r="C57" s="19" t="s">
        <v>90</v>
      </c>
      <c r="D57" t="s">
        <v>300</v>
      </c>
      <c r="E57" t="s">
        <v>301</v>
      </c>
      <c r="F57" t="s">
        <v>104</v>
      </c>
    </row>
    <row r="58" spans="1:6" x14ac:dyDescent="0.25">
      <c r="A58" t="s">
        <v>308</v>
      </c>
      <c r="B58" t="s">
        <v>309</v>
      </c>
      <c r="C58" s="19" t="s">
        <v>312</v>
      </c>
      <c r="D58"/>
      <c r="E58" t="s">
        <v>310</v>
      </c>
      <c r="F58" t="s">
        <v>311</v>
      </c>
    </row>
    <row r="59" spans="1:6" x14ac:dyDescent="0.25">
      <c r="A59" t="s">
        <v>313</v>
      </c>
      <c r="B59" t="s">
        <v>314</v>
      </c>
      <c r="C59" s="19" t="s">
        <v>90</v>
      </c>
      <c r="D59" t="s">
        <v>315</v>
      </c>
      <c r="E59" t="s">
        <v>316</v>
      </c>
      <c r="F59" t="s">
        <v>104</v>
      </c>
    </row>
    <row r="60" spans="1:6" x14ac:dyDescent="0.25">
      <c r="A60" t="s">
        <v>317</v>
      </c>
      <c r="B60" t="s">
        <v>318</v>
      </c>
      <c r="C60" s="19" t="s">
        <v>90</v>
      </c>
      <c r="D60" t="s">
        <v>319</v>
      </c>
      <c r="E60" t="s">
        <v>320</v>
      </c>
      <c r="F60" t="s">
        <v>99</v>
      </c>
    </row>
    <row r="61" spans="1:6" x14ac:dyDescent="0.25">
      <c r="A61" t="s">
        <v>321</v>
      </c>
      <c r="B61" t="s">
        <v>322</v>
      </c>
      <c r="C61" s="19" t="s">
        <v>90</v>
      </c>
      <c r="D61" t="s">
        <v>323</v>
      </c>
      <c r="E61" t="s">
        <v>324</v>
      </c>
      <c r="F61" t="s">
        <v>99</v>
      </c>
    </row>
    <row r="62" spans="1:6" x14ac:dyDescent="0.25">
      <c r="A62" t="s">
        <v>325</v>
      </c>
      <c r="B62" t="s">
        <v>326</v>
      </c>
      <c r="C62" s="19" t="s">
        <v>90</v>
      </c>
      <c r="D62" t="s">
        <v>327</v>
      </c>
      <c r="E62" t="s">
        <v>328</v>
      </c>
      <c r="F62" t="s">
        <v>99</v>
      </c>
    </row>
    <row r="63" spans="1:6" x14ac:dyDescent="0.25">
      <c r="A63" t="s">
        <v>329</v>
      </c>
      <c r="B63" t="s">
        <v>330</v>
      </c>
      <c r="C63" s="19" t="s">
        <v>312</v>
      </c>
      <c r="D63"/>
      <c r="E63" t="s">
        <v>331</v>
      </c>
      <c r="F63" t="s">
        <v>311</v>
      </c>
    </row>
    <row r="64" spans="1:6" x14ac:dyDescent="0.25">
      <c r="A64" t="s">
        <v>332</v>
      </c>
      <c r="B64" t="s">
        <v>333</v>
      </c>
      <c r="C64" s="19" t="s">
        <v>90</v>
      </c>
      <c r="D64" t="s">
        <v>334</v>
      </c>
      <c r="E64" t="s">
        <v>335</v>
      </c>
      <c r="F64" t="s">
        <v>99</v>
      </c>
    </row>
    <row r="65" spans="1:6" x14ac:dyDescent="0.25">
      <c r="A65" t="s">
        <v>336</v>
      </c>
      <c r="B65" t="s">
        <v>337</v>
      </c>
      <c r="C65" s="19" t="s">
        <v>90</v>
      </c>
      <c r="D65" t="s">
        <v>338</v>
      </c>
      <c r="E65" t="s">
        <v>339</v>
      </c>
      <c r="F65" t="s">
        <v>99</v>
      </c>
    </row>
    <row r="66" spans="1:6" x14ac:dyDescent="0.25">
      <c r="A66" t="s">
        <v>340</v>
      </c>
      <c r="B66" t="s">
        <v>341</v>
      </c>
      <c r="C66" s="19" t="s">
        <v>90</v>
      </c>
      <c r="D66" t="s">
        <v>342</v>
      </c>
      <c r="E66" t="s">
        <v>343</v>
      </c>
      <c r="F66" t="s">
        <v>344</v>
      </c>
    </row>
    <row r="67" spans="1:6" x14ac:dyDescent="0.25">
      <c r="A67" t="s">
        <v>345</v>
      </c>
      <c r="B67" t="s">
        <v>346</v>
      </c>
      <c r="C67" s="19" t="s">
        <v>90</v>
      </c>
      <c r="D67" t="s">
        <v>347</v>
      </c>
      <c r="E67" t="s">
        <v>348</v>
      </c>
      <c r="F67" t="s">
        <v>99</v>
      </c>
    </row>
    <row r="68" spans="1:6" x14ac:dyDescent="0.25">
      <c r="A68" t="s">
        <v>349</v>
      </c>
      <c r="B68" t="s">
        <v>350</v>
      </c>
      <c r="C68" s="19" t="s">
        <v>90</v>
      </c>
      <c r="D68" t="s">
        <v>351</v>
      </c>
      <c r="E68" t="s">
        <v>352</v>
      </c>
      <c r="F68" t="s">
        <v>344</v>
      </c>
    </row>
    <row r="69" spans="1:6" x14ac:dyDescent="0.25">
      <c r="A69" t="s">
        <v>353</v>
      </c>
      <c r="B69" t="s">
        <v>354</v>
      </c>
      <c r="C69" s="19" t="s">
        <v>90</v>
      </c>
      <c r="D69" t="s">
        <v>355</v>
      </c>
      <c r="E69" t="s">
        <v>356</v>
      </c>
      <c r="F69" t="s">
        <v>99</v>
      </c>
    </row>
    <row r="70" spans="1:6" x14ac:dyDescent="0.25">
      <c r="A70" t="s">
        <v>357</v>
      </c>
      <c r="B70" t="s">
        <v>358</v>
      </c>
      <c r="C70" s="19" t="s">
        <v>90</v>
      </c>
      <c r="D70" t="s">
        <v>359</v>
      </c>
      <c r="E70" t="s">
        <v>360</v>
      </c>
      <c r="F70" t="s">
        <v>104</v>
      </c>
    </row>
    <row r="71" spans="1:6" x14ac:dyDescent="0.25">
      <c r="A71" t="s">
        <v>361</v>
      </c>
      <c r="B71" t="s">
        <v>362</v>
      </c>
      <c r="C71" s="19" t="s">
        <v>90</v>
      </c>
      <c r="D71" t="s">
        <v>363</v>
      </c>
      <c r="E71" t="s">
        <v>364</v>
      </c>
      <c r="F71" t="s">
        <v>99</v>
      </c>
    </row>
    <row r="72" spans="1:6" x14ac:dyDescent="0.25">
      <c r="A72" t="s">
        <v>365</v>
      </c>
      <c r="B72" t="s">
        <v>366</v>
      </c>
      <c r="C72" s="19" t="s">
        <v>90</v>
      </c>
      <c r="D72" t="s">
        <v>367</v>
      </c>
      <c r="E72" t="s">
        <v>368</v>
      </c>
      <c r="F72" t="s">
        <v>99</v>
      </c>
    </row>
    <row r="73" spans="1:6" x14ac:dyDescent="0.25">
      <c r="A73" t="s">
        <v>369</v>
      </c>
      <c r="B73" t="s">
        <v>370</v>
      </c>
      <c r="C73" s="19" t="s">
        <v>90</v>
      </c>
      <c r="D73" t="s">
        <v>371</v>
      </c>
      <c r="E73" t="s">
        <v>372</v>
      </c>
      <c r="F73" t="s">
        <v>99</v>
      </c>
    </row>
    <row r="74" spans="1:6" x14ac:dyDescent="0.25">
      <c r="A74" t="s">
        <v>373</v>
      </c>
      <c r="B74" t="s">
        <v>374</v>
      </c>
      <c r="C74" s="19" t="s">
        <v>90</v>
      </c>
      <c r="D74" t="s">
        <v>375</v>
      </c>
      <c r="E74" t="s">
        <v>376</v>
      </c>
      <c r="F74" t="s">
        <v>99</v>
      </c>
    </row>
    <row r="75" spans="1:6" x14ac:dyDescent="0.25">
      <c r="A75" t="s">
        <v>377</v>
      </c>
      <c r="B75" t="s">
        <v>378</v>
      </c>
      <c r="C75" s="19" t="s">
        <v>90</v>
      </c>
      <c r="D75" t="s">
        <v>379</v>
      </c>
      <c r="E75" t="s">
        <v>380</v>
      </c>
      <c r="F75" t="s">
        <v>104</v>
      </c>
    </row>
    <row r="76" spans="1:6" x14ac:dyDescent="0.25">
      <c r="A76" t="s">
        <v>381</v>
      </c>
      <c r="B76" t="s">
        <v>382</v>
      </c>
      <c r="C76" s="19" t="s">
        <v>90</v>
      </c>
      <c r="D76" t="s">
        <v>383</v>
      </c>
      <c r="E76" t="s">
        <v>384</v>
      </c>
      <c r="F76" t="s">
        <v>104</v>
      </c>
    </row>
    <row r="77" spans="1:6" x14ac:dyDescent="0.25">
      <c r="A77" t="s">
        <v>385</v>
      </c>
      <c r="B77" t="s">
        <v>386</v>
      </c>
      <c r="C77" s="19" t="s">
        <v>90</v>
      </c>
      <c r="D77" t="s">
        <v>379</v>
      </c>
      <c r="E77" t="s">
        <v>380</v>
      </c>
      <c r="F77" t="s">
        <v>104</v>
      </c>
    </row>
    <row r="78" spans="1:6" x14ac:dyDescent="0.25">
      <c r="A78" t="s">
        <v>387</v>
      </c>
      <c r="B78" t="s">
        <v>388</v>
      </c>
      <c r="C78" s="19" t="s">
        <v>90</v>
      </c>
      <c r="D78" t="s">
        <v>389</v>
      </c>
      <c r="E78" t="s">
        <v>390</v>
      </c>
      <c r="F78" t="s">
        <v>344</v>
      </c>
    </row>
    <row r="79" spans="1:6" x14ac:dyDescent="0.25">
      <c r="A79" t="s">
        <v>391</v>
      </c>
      <c r="B79" t="s">
        <v>392</v>
      </c>
      <c r="C79" s="19" t="s">
        <v>90</v>
      </c>
      <c r="D79" t="s">
        <v>393</v>
      </c>
      <c r="E79" t="s">
        <v>394</v>
      </c>
      <c r="F79" t="s">
        <v>104</v>
      </c>
    </row>
    <row r="80" spans="1:6" x14ac:dyDescent="0.25">
      <c r="A80" t="s">
        <v>395</v>
      </c>
      <c r="B80" t="s">
        <v>396</v>
      </c>
      <c r="C80" s="19" t="s">
        <v>90</v>
      </c>
      <c r="D80" t="s">
        <v>397</v>
      </c>
      <c r="E80" t="s">
        <v>398</v>
      </c>
      <c r="F80" t="s">
        <v>104</v>
      </c>
    </row>
    <row r="81" spans="1:6" x14ac:dyDescent="0.25">
      <c r="A81" t="s">
        <v>399</v>
      </c>
      <c r="B81" t="s">
        <v>400</v>
      </c>
      <c r="C81" s="19" t="s">
        <v>90</v>
      </c>
      <c r="D81" t="s">
        <v>401</v>
      </c>
      <c r="E81" t="s">
        <v>402</v>
      </c>
      <c r="F81" t="s">
        <v>104</v>
      </c>
    </row>
    <row r="82" spans="1:6" x14ac:dyDescent="0.25">
      <c r="A82" t="s">
        <v>403</v>
      </c>
      <c r="B82" t="s">
        <v>404</v>
      </c>
      <c r="C82" s="19" t="s">
        <v>90</v>
      </c>
      <c r="D82" t="s">
        <v>405</v>
      </c>
      <c r="E82" t="s">
        <v>406</v>
      </c>
      <c r="F82" t="s">
        <v>104</v>
      </c>
    </row>
    <row r="83" spans="1:6" x14ac:dyDescent="0.25">
      <c r="A83" t="s">
        <v>407</v>
      </c>
      <c r="B83" t="s">
        <v>408</v>
      </c>
      <c r="C83" s="19" t="s">
        <v>90</v>
      </c>
      <c r="D83" t="s">
        <v>409</v>
      </c>
      <c r="E83" t="s">
        <v>410</v>
      </c>
      <c r="F83" t="s">
        <v>104</v>
      </c>
    </row>
    <row r="84" spans="1:6" x14ac:dyDescent="0.25">
      <c r="A84" t="s">
        <v>411</v>
      </c>
      <c r="B84" t="s">
        <v>412</v>
      </c>
      <c r="C84" s="19" t="s">
        <v>90</v>
      </c>
      <c r="D84" t="s">
        <v>413</v>
      </c>
      <c r="E84" t="s">
        <v>414</v>
      </c>
      <c r="F84" t="s">
        <v>415</v>
      </c>
    </row>
    <row r="85" spans="1:6" x14ac:dyDescent="0.25">
      <c r="A85" t="s">
        <v>416</v>
      </c>
      <c r="B85" t="s">
        <v>417</v>
      </c>
      <c r="C85" s="19" t="s">
        <v>90</v>
      </c>
      <c r="D85" t="s">
        <v>418</v>
      </c>
      <c r="E85" t="s">
        <v>419</v>
      </c>
      <c r="F85" t="s">
        <v>415</v>
      </c>
    </row>
    <row r="86" spans="1:6" x14ac:dyDescent="0.25">
      <c r="A86" t="s">
        <v>420</v>
      </c>
      <c r="B86" t="s">
        <v>421</v>
      </c>
      <c r="C86" s="19" t="s">
        <v>90</v>
      </c>
      <c r="D86" t="s">
        <v>422</v>
      </c>
      <c r="E86" t="s">
        <v>423</v>
      </c>
      <c r="F86" t="s">
        <v>415</v>
      </c>
    </row>
    <row r="87" spans="1:6" x14ac:dyDescent="0.25">
      <c r="A87" t="s">
        <v>424</v>
      </c>
      <c r="B87" t="s">
        <v>425</v>
      </c>
      <c r="C87" s="19" t="s">
        <v>90</v>
      </c>
      <c r="D87" t="s">
        <v>426</v>
      </c>
      <c r="E87" t="s">
        <v>427</v>
      </c>
      <c r="F87" t="s">
        <v>104</v>
      </c>
    </row>
    <row r="88" spans="1:6" x14ac:dyDescent="0.25">
      <c r="A88" t="s">
        <v>428</v>
      </c>
      <c r="B88" t="s">
        <v>429</v>
      </c>
      <c r="C88" s="19" t="s">
        <v>90</v>
      </c>
      <c r="D88" t="s">
        <v>430</v>
      </c>
      <c r="E88" t="s">
        <v>431</v>
      </c>
      <c r="F88" t="s">
        <v>104</v>
      </c>
    </row>
    <row r="89" spans="1:6" x14ac:dyDescent="0.25">
      <c r="A89" t="s">
        <v>432</v>
      </c>
      <c r="B89" t="s">
        <v>433</v>
      </c>
      <c r="C89" s="19" t="s">
        <v>90</v>
      </c>
      <c r="D89" t="s">
        <v>434</v>
      </c>
      <c r="E89" t="s">
        <v>435</v>
      </c>
      <c r="F89" t="s">
        <v>145</v>
      </c>
    </row>
    <row r="90" spans="1:6" x14ac:dyDescent="0.25">
      <c r="A90" t="s">
        <v>436</v>
      </c>
      <c r="B90" t="s">
        <v>437</v>
      </c>
      <c r="C90" s="19" t="s">
        <v>90</v>
      </c>
      <c r="D90" t="s">
        <v>438</v>
      </c>
      <c r="E90" t="s">
        <v>439</v>
      </c>
      <c r="F90" t="s">
        <v>145</v>
      </c>
    </row>
    <row r="91" spans="1:6" x14ac:dyDescent="0.25">
      <c r="A91" t="s">
        <v>440</v>
      </c>
      <c r="B91" t="s">
        <v>441</v>
      </c>
      <c r="C91" s="19" t="s">
        <v>90</v>
      </c>
      <c r="D91" t="s">
        <v>442</v>
      </c>
      <c r="E91" t="s">
        <v>443</v>
      </c>
      <c r="F91" t="s">
        <v>104</v>
      </c>
    </row>
    <row r="92" spans="1:6" x14ac:dyDescent="0.25">
      <c r="A92" t="s">
        <v>444</v>
      </c>
      <c r="B92" t="s">
        <v>445</v>
      </c>
      <c r="C92" s="19" t="s">
        <v>90</v>
      </c>
      <c r="D92" t="s">
        <v>446</v>
      </c>
      <c r="E92" t="s">
        <v>447</v>
      </c>
      <c r="F92" t="s">
        <v>104</v>
      </c>
    </row>
    <row r="93" spans="1:6" x14ac:dyDescent="0.25">
      <c r="A93" t="s">
        <v>448</v>
      </c>
      <c r="B93" s="20" t="s">
        <v>449</v>
      </c>
      <c r="C93" s="19" t="s">
        <v>90</v>
      </c>
      <c r="D93" t="s">
        <v>450</v>
      </c>
      <c r="E93" t="s">
        <v>451</v>
      </c>
      <c r="F93" t="s">
        <v>104</v>
      </c>
    </row>
    <row r="94" spans="1:6" x14ac:dyDescent="0.25">
      <c r="A94" t="s">
        <v>452</v>
      </c>
      <c r="B94" t="s">
        <v>453</v>
      </c>
      <c r="C94" s="19" t="s">
        <v>90</v>
      </c>
      <c r="D94" t="s">
        <v>454</v>
      </c>
      <c r="E94" t="s">
        <v>455</v>
      </c>
      <c r="F94" t="s">
        <v>145</v>
      </c>
    </row>
    <row r="95" spans="1:6" x14ac:dyDescent="0.25">
      <c r="A95" t="s">
        <v>456</v>
      </c>
      <c r="B95" t="s">
        <v>457</v>
      </c>
      <c r="C95" s="19" t="s">
        <v>90</v>
      </c>
      <c r="D95" t="s">
        <v>458</v>
      </c>
      <c r="E95" t="s">
        <v>459</v>
      </c>
      <c r="F95" t="s">
        <v>344</v>
      </c>
    </row>
    <row r="96" spans="1:6" x14ac:dyDescent="0.25">
      <c r="A96" t="s">
        <v>460</v>
      </c>
      <c r="B96" t="s">
        <v>461</v>
      </c>
      <c r="C96" s="19" t="s">
        <v>90</v>
      </c>
      <c r="D96" t="s">
        <v>462</v>
      </c>
      <c r="E96" t="s">
        <v>463</v>
      </c>
      <c r="F96" t="s">
        <v>344</v>
      </c>
    </row>
    <row r="97" spans="1:6" x14ac:dyDescent="0.25">
      <c r="A97" t="s">
        <v>464</v>
      </c>
      <c r="B97" t="s">
        <v>465</v>
      </c>
      <c r="C97" s="19" t="s">
        <v>90</v>
      </c>
      <c r="D97" t="s">
        <v>466</v>
      </c>
      <c r="E97" t="s">
        <v>467</v>
      </c>
      <c r="F97" t="s">
        <v>104</v>
      </c>
    </row>
    <row r="98" spans="1:6" x14ac:dyDescent="0.25">
      <c r="A98" t="s">
        <v>468</v>
      </c>
      <c r="B98" t="s">
        <v>469</v>
      </c>
      <c r="C98" s="19" t="s">
        <v>90</v>
      </c>
      <c r="D98" t="s">
        <v>470</v>
      </c>
      <c r="E98" t="s">
        <v>471</v>
      </c>
      <c r="F98" t="s">
        <v>145</v>
      </c>
    </row>
    <row r="99" spans="1:6" x14ac:dyDescent="0.25">
      <c r="A99" t="s">
        <v>472</v>
      </c>
      <c r="B99" t="s">
        <v>473</v>
      </c>
      <c r="C99" s="19" t="s">
        <v>90</v>
      </c>
      <c r="D99" t="s">
        <v>474</v>
      </c>
      <c r="E99" t="s">
        <v>475</v>
      </c>
      <c r="F99" t="s">
        <v>104</v>
      </c>
    </row>
    <row r="100" spans="1:6" x14ac:dyDescent="0.25">
      <c r="A100" t="s">
        <v>476</v>
      </c>
      <c r="B100" t="s">
        <v>477</v>
      </c>
      <c r="C100" s="19" t="s">
        <v>90</v>
      </c>
      <c r="D100" t="s">
        <v>478</v>
      </c>
      <c r="E100" t="s">
        <v>479</v>
      </c>
      <c r="F100" t="s">
        <v>104</v>
      </c>
    </row>
    <row r="101" spans="1:6" x14ac:dyDescent="0.25">
      <c r="A101" t="s">
        <v>480</v>
      </c>
      <c r="B101" t="s">
        <v>481</v>
      </c>
      <c r="C101" s="19" t="s">
        <v>90</v>
      </c>
      <c r="D101" t="s">
        <v>482</v>
      </c>
      <c r="E101" t="s">
        <v>483</v>
      </c>
      <c r="F101" t="s">
        <v>104</v>
      </c>
    </row>
    <row r="102" spans="1:6" x14ac:dyDescent="0.25">
      <c r="A102" t="s">
        <v>484</v>
      </c>
      <c r="B102" t="s">
        <v>485</v>
      </c>
      <c r="C102" s="19" t="s">
        <v>90</v>
      </c>
      <c r="D102" t="s">
        <v>486</v>
      </c>
      <c r="E102" t="s">
        <v>487</v>
      </c>
      <c r="F102" t="s">
        <v>104</v>
      </c>
    </row>
    <row r="103" spans="1:6" x14ac:dyDescent="0.25">
      <c r="A103" t="s">
        <v>488</v>
      </c>
      <c r="B103" t="s">
        <v>489</v>
      </c>
      <c r="C103" s="19" t="s">
        <v>90</v>
      </c>
      <c r="D103" t="s">
        <v>490</v>
      </c>
      <c r="E103" t="s">
        <v>491</v>
      </c>
      <c r="F103" t="s">
        <v>145</v>
      </c>
    </row>
    <row r="104" spans="1:6" x14ac:dyDescent="0.25">
      <c r="A104" t="s">
        <v>492</v>
      </c>
      <c r="B104" t="s">
        <v>493</v>
      </c>
      <c r="C104" s="19" t="s">
        <v>90</v>
      </c>
      <c r="D104" t="s">
        <v>486</v>
      </c>
      <c r="E104" t="s">
        <v>487</v>
      </c>
      <c r="F104" t="s">
        <v>104</v>
      </c>
    </row>
    <row r="105" spans="1:6" x14ac:dyDescent="0.25">
      <c r="A105" t="s">
        <v>494</v>
      </c>
      <c r="B105" t="s">
        <v>495</v>
      </c>
      <c r="C105" s="19" t="s">
        <v>90</v>
      </c>
      <c r="D105" t="s">
        <v>496</v>
      </c>
      <c r="E105" t="s">
        <v>497</v>
      </c>
      <c r="F105" t="s">
        <v>104</v>
      </c>
    </row>
    <row r="106" spans="1:6" x14ac:dyDescent="0.25">
      <c r="A106" t="s">
        <v>498</v>
      </c>
      <c r="B106" t="s">
        <v>499</v>
      </c>
      <c r="C106" s="19" t="s">
        <v>90</v>
      </c>
      <c r="D106" t="s">
        <v>500</v>
      </c>
      <c r="E106" t="s">
        <v>501</v>
      </c>
      <c r="F106" t="s">
        <v>104</v>
      </c>
    </row>
    <row r="107" spans="1:6" x14ac:dyDescent="0.25">
      <c r="A107" t="s">
        <v>502</v>
      </c>
      <c r="B107" t="s">
        <v>503</v>
      </c>
      <c r="C107" s="19" t="s">
        <v>90</v>
      </c>
      <c r="D107" t="s">
        <v>504</v>
      </c>
      <c r="E107" t="s">
        <v>505</v>
      </c>
      <c r="F107" t="s">
        <v>104</v>
      </c>
    </row>
    <row r="108" spans="1:6" x14ac:dyDescent="0.25">
      <c r="A108" t="s">
        <v>506</v>
      </c>
      <c r="B108" t="s">
        <v>507</v>
      </c>
      <c r="C108" s="19" t="s">
        <v>90</v>
      </c>
      <c r="D108" t="s">
        <v>508</v>
      </c>
      <c r="E108" t="s">
        <v>509</v>
      </c>
      <c r="F108" t="s">
        <v>104</v>
      </c>
    </row>
    <row r="109" spans="1:6" x14ac:dyDescent="0.25">
      <c r="A109" t="s">
        <v>510</v>
      </c>
      <c r="B109" t="s">
        <v>511</v>
      </c>
      <c r="C109" s="19" t="s">
        <v>90</v>
      </c>
      <c r="D109" t="s">
        <v>508</v>
      </c>
      <c r="E109" t="s">
        <v>509</v>
      </c>
      <c r="F109" t="s">
        <v>104</v>
      </c>
    </row>
    <row r="110" spans="1:6" x14ac:dyDescent="0.25">
      <c r="A110" t="s">
        <v>512</v>
      </c>
      <c r="B110" t="s">
        <v>513</v>
      </c>
      <c r="C110" s="19" t="s">
        <v>90</v>
      </c>
      <c r="D110" t="s">
        <v>514</v>
      </c>
      <c r="E110" t="s">
        <v>515</v>
      </c>
      <c r="F110" t="s">
        <v>104</v>
      </c>
    </row>
    <row r="111" spans="1:6" x14ac:dyDescent="0.25">
      <c r="A111" t="s">
        <v>516</v>
      </c>
      <c r="B111" t="s">
        <v>517</v>
      </c>
      <c r="C111" s="19" t="s">
        <v>90</v>
      </c>
      <c r="D111" t="s">
        <v>518</v>
      </c>
      <c r="E111" t="s">
        <v>519</v>
      </c>
      <c r="F111" t="s">
        <v>104</v>
      </c>
    </row>
    <row r="112" spans="1:6" x14ac:dyDescent="0.25">
      <c r="A112" t="s">
        <v>520</v>
      </c>
      <c r="B112" t="s">
        <v>521</v>
      </c>
      <c r="C112" s="19" t="s">
        <v>90</v>
      </c>
      <c r="D112" t="s">
        <v>522</v>
      </c>
      <c r="E112" t="s">
        <v>523</v>
      </c>
      <c r="F112" t="s">
        <v>524</v>
      </c>
    </row>
    <row r="113" spans="1:6" x14ac:dyDescent="0.25">
      <c r="A113" t="s">
        <v>525</v>
      </c>
      <c r="B113" t="s">
        <v>526</v>
      </c>
      <c r="C113" s="19" t="s">
        <v>90</v>
      </c>
      <c r="D113" t="s">
        <v>527</v>
      </c>
      <c r="E113" t="s">
        <v>528</v>
      </c>
      <c r="F113" t="s">
        <v>104</v>
      </c>
    </row>
    <row r="114" spans="1:6" x14ac:dyDescent="0.25">
      <c r="A114" t="s">
        <v>529</v>
      </c>
      <c r="B114" t="s">
        <v>530</v>
      </c>
      <c r="C114" s="19" t="s">
        <v>90</v>
      </c>
      <c r="D114" t="s">
        <v>531</v>
      </c>
      <c r="E114" t="s">
        <v>532</v>
      </c>
      <c r="F114" t="s">
        <v>104</v>
      </c>
    </row>
    <row r="115" spans="1:6" x14ac:dyDescent="0.25">
      <c r="A115" t="s">
        <v>533</v>
      </c>
      <c r="B115" t="s">
        <v>534</v>
      </c>
      <c r="C115" s="19" t="s">
        <v>90</v>
      </c>
      <c r="D115" t="s">
        <v>535</v>
      </c>
      <c r="E115" t="s">
        <v>536</v>
      </c>
      <c r="F115" t="s">
        <v>104</v>
      </c>
    </row>
    <row r="116" spans="1:6" x14ac:dyDescent="0.25">
      <c r="A116" t="s">
        <v>537</v>
      </c>
      <c r="B116" t="s">
        <v>538</v>
      </c>
      <c r="C116" s="19" t="s">
        <v>90</v>
      </c>
      <c r="D116" t="s">
        <v>539</v>
      </c>
      <c r="E116" t="s">
        <v>540</v>
      </c>
      <c r="F116" t="s">
        <v>104</v>
      </c>
    </row>
    <row r="117" spans="1:6" x14ac:dyDescent="0.25">
      <c r="A117" t="s">
        <v>541</v>
      </c>
      <c r="B117" t="s">
        <v>542</v>
      </c>
      <c r="C117" s="19" t="s">
        <v>90</v>
      </c>
      <c r="D117"/>
      <c r="E117"/>
      <c r="F117" t="s">
        <v>89</v>
      </c>
    </row>
    <row r="118" spans="1:6" x14ac:dyDescent="0.25">
      <c r="A118" t="s">
        <v>543</v>
      </c>
      <c r="B118" t="s">
        <v>544</v>
      </c>
      <c r="C118" s="19" t="s">
        <v>90</v>
      </c>
      <c r="D118" t="s">
        <v>545</v>
      </c>
      <c r="E118" t="s">
        <v>546</v>
      </c>
      <c r="F118" t="s">
        <v>104</v>
      </c>
    </row>
    <row r="119" spans="1:6" x14ac:dyDescent="0.25">
      <c r="A119" t="s">
        <v>547</v>
      </c>
      <c r="B119" t="s">
        <v>548</v>
      </c>
      <c r="C119" s="19" t="s">
        <v>90</v>
      </c>
      <c r="D119" t="s">
        <v>549</v>
      </c>
      <c r="E119" t="s">
        <v>550</v>
      </c>
      <c r="F119" t="s">
        <v>104</v>
      </c>
    </row>
    <row r="120" spans="1:6" x14ac:dyDescent="0.25">
      <c r="A120" t="s">
        <v>551</v>
      </c>
      <c r="B120" t="s">
        <v>552</v>
      </c>
      <c r="C120" s="19" t="s">
        <v>90</v>
      </c>
      <c r="D120" t="s">
        <v>553</v>
      </c>
      <c r="E120" t="s">
        <v>554</v>
      </c>
      <c r="F120" t="s">
        <v>104</v>
      </c>
    </row>
    <row r="121" spans="1:6" x14ac:dyDescent="0.25">
      <c r="A121" t="s">
        <v>555</v>
      </c>
      <c r="B121" t="s">
        <v>556</v>
      </c>
      <c r="C121" s="19" t="s">
        <v>90</v>
      </c>
      <c r="D121" t="s">
        <v>557</v>
      </c>
      <c r="E121" t="s">
        <v>558</v>
      </c>
      <c r="F121" t="s">
        <v>104</v>
      </c>
    </row>
    <row r="122" spans="1:6" x14ac:dyDescent="0.25">
      <c r="A122" t="s">
        <v>559</v>
      </c>
      <c r="B122" t="s">
        <v>560</v>
      </c>
      <c r="C122" s="19" t="s">
        <v>90</v>
      </c>
      <c r="D122" t="s">
        <v>561</v>
      </c>
      <c r="E122" t="s">
        <v>562</v>
      </c>
      <c r="F122" t="s">
        <v>104</v>
      </c>
    </row>
    <row r="123" spans="1:6" x14ac:dyDescent="0.25">
      <c r="A123" t="s">
        <v>563</v>
      </c>
      <c r="B123" t="s">
        <v>564</v>
      </c>
      <c r="C123" s="19" t="s">
        <v>90</v>
      </c>
      <c r="D123" t="s">
        <v>565</v>
      </c>
      <c r="E123" t="s">
        <v>566</v>
      </c>
      <c r="F123" t="s">
        <v>104</v>
      </c>
    </row>
    <row r="124" spans="1:6" x14ac:dyDescent="0.25">
      <c r="A124" t="s">
        <v>567</v>
      </c>
      <c r="B124" t="s">
        <v>568</v>
      </c>
      <c r="C124" s="19" t="s">
        <v>90</v>
      </c>
      <c r="D124" t="s">
        <v>569</v>
      </c>
      <c r="E124" t="s">
        <v>570</v>
      </c>
      <c r="F124" t="s">
        <v>99</v>
      </c>
    </row>
    <row r="125" spans="1:6" x14ac:dyDescent="0.25">
      <c r="A125" t="s">
        <v>571</v>
      </c>
      <c r="B125" t="s">
        <v>572</v>
      </c>
      <c r="C125" s="19" t="s">
        <v>90</v>
      </c>
      <c r="D125" t="s">
        <v>573</v>
      </c>
      <c r="E125" t="s">
        <v>574</v>
      </c>
      <c r="F125" t="s">
        <v>99</v>
      </c>
    </row>
    <row r="126" spans="1:6" x14ac:dyDescent="0.25">
      <c r="A126" t="s">
        <v>575</v>
      </c>
      <c r="B126" t="s">
        <v>576</v>
      </c>
      <c r="C126" s="19" t="s">
        <v>90</v>
      </c>
      <c r="D126" t="s">
        <v>577</v>
      </c>
      <c r="E126" t="s">
        <v>578</v>
      </c>
      <c r="F126" t="s">
        <v>104</v>
      </c>
    </row>
    <row r="127" spans="1:6" x14ac:dyDescent="0.25">
      <c r="A127" t="s">
        <v>579</v>
      </c>
      <c r="B127" t="s">
        <v>580</v>
      </c>
      <c r="C127" s="19" t="s">
        <v>90</v>
      </c>
      <c r="D127" t="s">
        <v>581</v>
      </c>
      <c r="E127" t="s">
        <v>582</v>
      </c>
      <c r="F127" t="s">
        <v>104</v>
      </c>
    </row>
    <row r="128" spans="1:6" x14ac:dyDescent="0.25">
      <c r="A128" t="s">
        <v>583</v>
      </c>
      <c r="B128" t="s">
        <v>584</v>
      </c>
      <c r="C128" s="19" t="s">
        <v>90</v>
      </c>
      <c r="D128" t="s">
        <v>585</v>
      </c>
      <c r="E128"/>
      <c r="F128" t="s">
        <v>311</v>
      </c>
    </row>
    <row r="129" spans="1:6" x14ac:dyDescent="0.25">
      <c r="A129" t="s">
        <v>586</v>
      </c>
      <c r="B129" t="s">
        <v>587</v>
      </c>
      <c r="C129" s="19" t="s">
        <v>90</v>
      </c>
      <c r="D129" t="s">
        <v>588</v>
      </c>
      <c r="E129" t="s">
        <v>589</v>
      </c>
      <c r="F129" t="s">
        <v>104</v>
      </c>
    </row>
    <row r="130" spans="1:6" x14ac:dyDescent="0.25">
      <c r="A130" t="s">
        <v>590</v>
      </c>
      <c r="B130" t="s">
        <v>591</v>
      </c>
      <c r="C130" s="19" t="s">
        <v>90</v>
      </c>
      <c r="D130" t="s">
        <v>592</v>
      </c>
      <c r="E130" t="s">
        <v>593</v>
      </c>
      <c r="F130" t="s">
        <v>104</v>
      </c>
    </row>
    <row r="131" spans="1:6" x14ac:dyDescent="0.25">
      <c r="A131" t="s">
        <v>594</v>
      </c>
      <c r="B131" t="s">
        <v>595</v>
      </c>
      <c r="C131" s="19" t="s">
        <v>90</v>
      </c>
      <c r="D131" t="s">
        <v>596</v>
      </c>
      <c r="E131" t="s">
        <v>597</v>
      </c>
      <c r="F131" t="s">
        <v>104</v>
      </c>
    </row>
    <row r="132" spans="1:6" x14ac:dyDescent="0.25">
      <c r="A132" t="s">
        <v>598</v>
      </c>
      <c r="B132" t="s">
        <v>599</v>
      </c>
      <c r="C132" s="19" t="s">
        <v>90</v>
      </c>
      <c r="D132" t="s">
        <v>600</v>
      </c>
      <c r="E132" t="s">
        <v>601</v>
      </c>
      <c r="F132" t="s">
        <v>104</v>
      </c>
    </row>
    <row r="133" spans="1:6" x14ac:dyDescent="0.25">
      <c r="A133" t="s">
        <v>602</v>
      </c>
      <c r="B133" t="s">
        <v>603</v>
      </c>
      <c r="C133" s="19" t="s">
        <v>312</v>
      </c>
      <c r="D133"/>
      <c r="E133" t="s">
        <v>604</v>
      </c>
      <c r="F133" t="s">
        <v>311</v>
      </c>
    </row>
    <row r="134" spans="1:6" x14ac:dyDescent="0.25">
      <c r="A134" t="s">
        <v>605</v>
      </c>
      <c r="B134" t="s">
        <v>606</v>
      </c>
      <c r="C134" s="19" t="s">
        <v>90</v>
      </c>
      <c r="D134" t="s">
        <v>607</v>
      </c>
      <c r="E134" t="s">
        <v>608</v>
      </c>
      <c r="F134" t="s">
        <v>104</v>
      </c>
    </row>
    <row r="135" spans="1:6" x14ac:dyDescent="0.25">
      <c r="A135" t="s">
        <v>609</v>
      </c>
      <c r="B135" t="s">
        <v>610</v>
      </c>
      <c r="C135" s="19" t="s">
        <v>90</v>
      </c>
      <c r="D135" t="s">
        <v>611</v>
      </c>
      <c r="E135" t="s">
        <v>612</v>
      </c>
      <c r="F135" t="s">
        <v>145</v>
      </c>
    </row>
    <row r="136" spans="1:6" x14ac:dyDescent="0.25">
      <c r="A136" t="s">
        <v>613</v>
      </c>
      <c r="B136" t="s">
        <v>614</v>
      </c>
      <c r="C136" s="19" t="s">
        <v>90</v>
      </c>
      <c r="D136" t="s">
        <v>615</v>
      </c>
      <c r="E136" t="s">
        <v>616</v>
      </c>
      <c r="F136" t="s">
        <v>99</v>
      </c>
    </row>
    <row r="137" spans="1:6" x14ac:dyDescent="0.25">
      <c r="A137" t="s">
        <v>617</v>
      </c>
      <c r="B137" s="20" t="s">
        <v>618</v>
      </c>
      <c r="C137" s="19" t="s">
        <v>90</v>
      </c>
      <c r="D137" t="s">
        <v>619</v>
      </c>
      <c r="E137" t="s">
        <v>620</v>
      </c>
      <c r="F137" t="s">
        <v>99</v>
      </c>
    </row>
    <row r="138" spans="1:6" x14ac:dyDescent="0.25">
      <c r="A138" t="s">
        <v>621</v>
      </c>
      <c r="B138" t="s">
        <v>622</v>
      </c>
      <c r="C138" s="19" t="s">
        <v>90</v>
      </c>
      <c r="D138" t="s">
        <v>623</v>
      </c>
      <c r="E138" t="s">
        <v>624</v>
      </c>
      <c r="F138" t="s">
        <v>99</v>
      </c>
    </row>
    <row r="139" spans="1:6" x14ac:dyDescent="0.25">
      <c r="A139" t="s">
        <v>625</v>
      </c>
      <c r="B139" t="s">
        <v>626</v>
      </c>
      <c r="C139" s="19" t="s">
        <v>90</v>
      </c>
      <c r="D139" t="s">
        <v>627</v>
      </c>
      <c r="E139" t="s">
        <v>628</v>
      </c>
      <c r="F139" t="s">
        <v>99</v>
      </c>
    </row>
    <row r="140" spans="1:6" x14ac:dyDescent="0.25">
      <c r="A140" t="s">
        <v>629</v>
      </c>
      <c r="B140" t="s">
        <v>630</v>
      </c>
      <c r="C140" s="19" t="s">
        <v>90</v>
      </c>
      <c r="D140" t="s">
        <v>631</v>
      </c>
      <c r="E140" t="s">
        <v>632</v>
      </c>
      <c r="F140" t="s">
        <v>104</v>
      </c>
    </row>
    <row r="141" spans="1:6" x14ac:dyDescent="0.25">
      <c r="A141" t="s">
        <v>633</v>
      </c>
      <c r="B141" t="s">
        <v>634</v>
      </c>
      <c r="C141" s="19" t="s">
        <v>90</v>
      </c>
      <c r="D141" t="s">
        <v>635</v>
      </c>
      <c r="E141" t="s">
        <v>636</v>
      </c>
      <c r="F141" t="s">
        <v>104</v>
      </c>
    </row>
    <row r="142" spans="1:6" x14ac:dyDescent="0.25">
      <c r="A142" t="s">
        <v>637</v>
      </c>
      <c r="B142" t="s">
        <v>638</v>
      </c>
      <c r="C142" s="19" t="s">
        <v>90</v>
      </c>
      <c r="D142" t="s">
        <v>639</v>
      </c>
      <c r="E142" t="s">
        <v>640</v>
      </c>
      <c r="F142" t="s">
        <v>641</v>
      </c>
    </row>
    <row r="143" spans="1:6" x14ac:dyDescent="0.25">
      <c r="A143" t="s">
        <v>642</v>
      </c>
      <c r="B143" t="s">
        <v>643</v>
      </c>
      <c r="C143" s="19" t="s">
        <v>90</v>
      </c>
      <c r="D143" t="s">
        <v>644</v>
      </c>
      <c r="E143" t="s">
        <v>645</v>
      </c>
      <c r="F143" t="s">
        <v>344</v>
      </c>
    </row>
    <row r="144" spans="1:6" x14ac:dyDescent="0.25">
      <c r="A144" t="s">
        <v>646</v>
      </c>
      <c r="B144" t="s">
        <v>647</v>
      </c>
      <c r="C144" s="19" t="s">
        <v>90</v>
      </c>
      <c r="D144" t="s">
        <v>648</v>
      </c>
      <c r="E144"/>
      <c r="F144" t="s">
        <v>104</v>
      </c>
    </row>
    <row r="145" spans="1:6" x14ac:dyDescent="0.25">
      <c r="A145" t="s">
        <v>649</v>
      </c>
      <c r="B145" t="s">
        <v>650</v>
      </c>
      <c r="C145" s="19" t="s">
        <v>90</v>
      </c>
      <c r="D145" t="s">
        <v>651</v>
      </c>
      <c r="E145" t="s">
        <v>652</v>
      </c>
      <c r="F145" t="s">
        <v>104</v>
      </c>
    </row>
    <row r="146" spans="1:6" x14ac:dyDescent="0.25">
      <c r="A146" t="s">
        <v>653</v>
      </c>
      <c r="B146" t="s">
        <v>654</v>
      </c>
      <c r="C146" s="19" t="s">
        <v>90</v>
      </c>
      <c r="D146" t="s">
        <v>655</v>
      </c>
      <c r="E146" t="s">
        <v>656</v>
      </c>
      <c r="F146" t="s">
        <v>104</v>
      </c>
    </row>
    <row r="147" spans="1:6" x14ac:dyDescent="0.25">
      <c r="A147" t="s">
        <v>657</v>
      </c>
      <c r="B147" t="s">
        <v>658</v>
      </c>
      <c r="C147" s="19" t="s">
        <v>90</v>
      </c>
      <c r="D147" t="s">
        <v>659</v>
      </c>
      <c r="E147" t="s">
        <v>660</v>
      </c>
      <c r="F147" t="s">
        <v>104</v>
      </c>
    </row>
    <row r="148" spans="1:6" x14ac:dyDescent="0.25">
      <c r="A148" t="s">
        <v>661</v>
      </c>
      <c r="B148" t="s">
        <v>662</v>
      </c>
      <c r="C148" s="19" t="s">
        <v>90</v>
      </c>
      <c r="D148" t="s">
        <v>663</v>
      </c>
      <c r="E148" t="s">
        <v>664</v>
      </c>
      <c r="F148" t="s">
        <v>104</v>
      </c>
    </row>
    <row r="149" spans="1:6" x14ac:dyDescent="0.25">
      <c r="A149" t="s">
        <v>665</v>
      </c>
      <c r="B149" t="s">
        <v>666</v>
      </c>
      <c r="C149" s="19" t="s">
        <v>90</v>
      </c>
      <c r="D149" t="s">
        <v>667</v>
      </c>
      <c r="E149" t="s">
        <v>668</v>
      </c>
      <c r="F149" t="s">
        <v>104</v>
      </c>
    </row>
    <row r="150" spans="1:6" x14ac:dyDescent="0.25">
      <c r="A150" t="s">
        <v>669</v>
      </c>
      <c r="B150" t="s">
        <v>670</v>
      </c>
      <c r="C150" s="19" t="s">
        <v>90</v>
      </c>
      <c r="D150" t="s">
        <v>671</v>
      </c>
      <c r="E150" t="s">
        <v>672</v>
      </c>
      <c r="F150" t="s">
        <v>104</v>
      </c>
    </row>
    <row r="151" spans="1:6" x14ac:dyDescent="0.25">
      <c r="A151" t="s">
        <v>673</v>
      </c>
      <c r="B151" t="s">
        <v>674</v>
      </c>
      <c r="C151" s="19" t="s">
        <v>90</v>
      </c>
      <c r="D151" t="s">
        <v>675</v>
      </c>
      <c r="E151" t="s">
        <v>676</v>
      </c>
      <c r="F151" t="s">
        <v>104</v>
      </c>
    </row>
    <row r="152" spans="1:6" x14ac:dyDescent="0.25">
      <c r="A152" t="s">
        <v>677</v>
      </c>
      <c r="B152" t="s">
        <v>678</v>
      </c>
      <c r="C152" s="19" t="s">
        <v>90</v>
      </c>
      <c r="D152" t="s">
        <v>679</v>
      </c>
      <c r="E152" t="s">
        <v>680</v>
      </c>
      <c r="F152" t="s">
        <v>104</v>
      </c>
    </row>
    <row r="153" spans="1:6" x14ac:dyDescent="0.25">
      <c r="A153" t="s">
        <v>681</v>
      </c>
      <c r="B153" t="s">
        <v>682</v>
      </c>
      <c r="C153" s="19" t="s">
        <v>90</v>
      </c>
      <c r="D153" t="s">
        <v>683</v>
      </c>
      <c r="E153" t="s">
        <v>684</v>
      </c>
      <c r="F153" t="s">
        <v>104</v>
      </c>
    </row>
    <row r="154" spans="1:6" x14ac:dyDescent="0.25">
      <c r="A154" t="s">
        <v>685</v>
      </c>
      <c r="B154" t="s">
        <v>686</v>
      </c>
      <c r="C154" s="19" t="s">
        <v>90</v>
      </c>
      <c r="D154" t="s">
        <v>687</v>
      </c>
      <c r="E154" t="s">
        <v>688</v>
      </c>
      <c r="F154" t="s">
        <v>104</v>
      </c>
    </row>
    <row r="155" spans="1:6" x14ac:dyDescent="0.25">
      <c r="A155" t="s">
        <v>689</v>
      </c>
      <c r="B155" t="s">
        <v>690</v>
      </c>
      <c r="C155" s="19" t="s">
        <v>90</v>
      </c>
      <c r="D155" t="s">
        <v>691</v>
      </c>
      <c r="E155" t="s">
        <v>692</v>
      </c>
      <c r="F155" t="s">
        <v>145</v>
      </c>
    </row>
    <row r="156" spans="1:6" x14ac:dyDescent="0.25">
      <c r="A156" t="s">
        <v>693</v>
      </c>
      <c r="B156" t="s">
        <v>694</v>
      </c>
      <c r="C156" s="19" t="s">
        <v>90</v>
      </c>
      <c r="D156" t="s">
        <v>695</v>
      </c>
      <c r="E156" t="s">
        <v>696</v>
      </c>
      <c r="F156" t="s">
        <v>104</v>
      </c>
    </row>
    <row r="157" spans="1:6" x14ac:dyDescent="0.25">
      <c r="A157" t="s">
        <v>697</v>
      </c>
      <c r="B157" t="s">
        <v>698</v>
      </c>
      <c r="C157" s="19" t="s">
        <v>90</v>
      </c>
      <c r="D157" t="s">
        <v>699</v>
      </c>
      <c r="E157" t="s">
        <v>700</v>
      </c>
      <c r="F157" t="s">
        <v>344</v>
      </c>
    </row>
    <row r="158" spans="1:6" x14ac:dyDescent="0.25">
      <c r="A158" t="s">
        <v>701</v>
      </c>
      <c r="B158" t="s">
        <v>702</v>
      </c>
      <c r="C158" s="19" t="s">
        <v>90</v>
      </c>
      <c r="D158" t="s">
        <v>703</v>
      </c>
      <c r="E158" t="s">
        <v>704</v>
      </c>
      <c r="F158" t="s">
        <v>104</v>
      </c>
    </row>
    <row r="159" spans="1:6" x14ac:dyDescent="0.25">
      <c r="A159" t="s">
        <v>705</v>
      </c>
      <c r="B159" s="20" t="s">
        <v>706</v>
      </c>
      <c r="C159" s="19" t="s">
        <v>90</v>
      </c>
      <c r="D159" t="s">
        <v>707</v>
      </c>
      <c r="E159" t="s">
        <v>708</v>
      </c>
      <c r="F159" t="s">
        <v>104</v>
      </c>
    </row>
    <row r="160" spans="1:6" x14ac:dyDescent="0.25">
      <c r="A160" t="s">
        <v>709</v>
      </c>
      <c r="B160" t="s">
        <v>710</v>
      </c>
      <c r="C160" s="19" t="s">
        <v>90</v>
      </c>
      <c r="D160" t="s">
        <v>711</v>
      </c>
      <c r="E160" t="s">
        <v>712</v>
      </c>
      <c r="F160" t="s">
        <v>104</v>
      </c>
    </row>
    <row r="161" spans="1:6" x14ac:dyDescent="0.25">
      <c r="A161" t="s">
        <v>713</v>
      </c>
      <c r="B161" t="s">
        <v>714</v>
      </c>
      <c r="C161" s="19" t="s">
        <v>90</v>
      </c>
      <c r="D161" t="s">
        <v>715</v>
      </c>
      <c r="E161" t="s">
        <v>716</v>
      </c>
      <c r="F161" t="s">
        <v>99</v>
      </c>
    </row>
    <row r="162" spans="1:6" x14ac:dyDescent="0.25">
      <c r="A162" t="s">
        <v>717</v>
      </c>
      <c r="B162" t="s">
        <v>718</v>
      </c>
      <c r="C162" s="19" t="s">
        <v>90</v>
      </c>
      <c r="D162" t="s">
        <v>707</v>
      </c>
      <c r="E162" t="s">
        <v>708</v>
      </c>
      <c r="F162" t="s">
        <v>104</v>
      </c>
    </row>
    <row r="163" spans="1:6" x14ac:dyDescent="0.25">
      <c r="A163" t="s">
        <v>719</v>
      </c>
      <c r="B163" t="s">
        <v>720</v>
      </c>
      <c r="C163" s="19" t="s">
        <v>90</v>
      </c>
      <c r="D163" t="s">
        <v>707</v>
      </c>
      <c r="E163"/>
      <c r="F163" t="s">
        <v>311</v>
      </c>
    </row>
    <row r="164" spans="1:6" x14ac:dyDescent="0.25">
      <c r="A164" t="s">
        <v>721</v>
      </c>
      <c r="B164" t="s">
        <v>722</v>
      </c>
      <c r="C164" s="19" t="s">
        <v>90</v>
      </c>
      <c r="D164" t="s">
        <v>723</v>
      </c>
      <c r="E164" t="s">
        <v>724</v>
      </c>
      <c r="F164" t="s">
        <v>145</v>
      </c>
    </row>
    <row r="165" spans="1:6" x14ac:dyDescent="0.25">
      <c r="A165" t="s">
        <v>725</v>
      </c>
      <c r="B165" t="s">
        <v>726</v>
      </c>
      <c r="C165" s="19" t="s">
        <v>90</v>
      </c>
      <c r="D165" t="s">
        <v>727</v>
      </c>
      <c r="E165" t="s">
        <v>728</v>
      </c>
      <c r="F165" t="s">
        <v>104</v>
      </c>
    </row>
    <row r="166" spans="1:6" x14ac:dyDescent="0.25">
      <c r="A166" t="s">
        <v>729</v>
      </c>
      <c r="B166" t="s">
        <v>730</v>
      </c>
      <c r="C166" s="19" t="s">
        <v>90</v>
      </c>
      <c r="D166" t="s">
        <v>731</v>
      </c>
      <c r="E166" t="s">
        <v>732</v>
      </c>
      <c r="F166" t="s">
        <v>104</v>
      </c>
    </row>
    <row r="167" spans="1:6" x14ac:dyDescent="0.25">
      <c r="A167" t="s">
        <v>733</v>
      </c>
      <c r="B167" s="20" t="s">
        <v>734</v>
      </c>
      <c r="C167" s="19" t="s">
        <v>90</v>
      </c>
      <c r="D167" t="s">
        <v>735</v>
      </c>
      <c r="E167" t="s">
        <v>736</v>
      </c>
      <c r="F167" t="s">
        <v>145</v>
      </c>
    </row>
    <row r="168" spans="1:6" x14ac:dyDescent="0.25">
      <c r="A168" t="s">
        <v>737</v>
      </c>
      <c r="B168" t="s">
        <v>738</v>
      </c>
      <c r="C168" s="19" t="s">
        <v>90</v>
      </c>
      <c r="D168" t="s">
        <v>739</v>
      </c>
      <c r="E168" t="s">
        <v>740</v>
      </c>
      <c r="F168" t="s">
        <v>104</v>
      </c>
    </row>
    <row r="169" spans="1:6" x14ac:dyDescent="0.25">
      <c r="A169" t="s">
        <v>741</v>
      </c>
      <c r="B169" t="s">
        <v>742</v>
      </c>
      <c r="C169" s="19" t="s">
        <v>90</v>
      </c>
      <c r="D169" t="s">
        <v>743</v>
      </c>
      <c r="E169" t="s">
        <v>744</v>
      </c>
      <c r="F169" t="s">
        <v>104</v>
      </c>
    </row>
    <row r="170" spans="1:6" x14ac:dyDescent="0.25">
      <c r="A170" t="s">
        <v>745</v>
      </c>
      <c r="B170" s="20" t="s">
        <v>746</v>
      </c>
      <c r="C170" s="19" t="s">
        <v>90</v>
      </c>
      <c r="D170" t="s">
        <v>747</v>
      </c>
      <c r="E170" t="s">
        <v>748</v>
      </c>
      <c r="F170" t="s">
        <v>104</v>
      </c>
    </row>
    <row r="171" spans="1:6" x14ac:dyDescent="0.25">
      <c r="A171" t="s">
        <v>749</v>
      </c>
      <c r="B171" t="s">
        <v>750</v>
      </c>
      <c r="C171" s="19" t="s">
        <v>90</v>
      </c>
      <c r="D171" t="s">
        <v>751</v>
      </c>
      <c r="E171" t="s">
        <v>752</v>
      </c>
      <c r="F171" t="s">
        <v>104</v>
      </c>
    </row>
    <row r="172" spans="1:6" x14ac:dyDescent="0.25">
      <c r="A172" t="s">
        <v>753</v>
      </c>
      <c r="B172" t="s">
        <v>754</v>
      </c>
      <c r="C172" s="19" t="s">
        <v>90</v>
      </c>
      <c r="D172"/>
      <c r="E172" t="s">
        <v>755</v>
      </c>
      <c r="F172" t="s">
        <v>104</v>
      </c>
    </row>
    <row r="173" spans="1:6" x14ac:dyDescent="0.25">
      <c r="A173" t="s">
        <v>756</v>
      </c>
      <c r="B173" t="s">
        <v>757</v>
      </c>
      <c r="C173" s="19" t="s">
        <v>90</v>
      </c>
      <c r="D173"/>
      <c r="E173" t="s">
        <v>755</v>
      </c>
      <c r="F173" t="s">
        <v>104</v>
      </c>
    </row>
    <row r="174" spans="1:6" x14ac:dyDescent="0.25">
      <c r="A174" t="s">
        <v>758</v>
      </c>
      <c r="B174" t="s">
        <v>759</v>
      </c>
      <c r="C174" s="19" t="s">
        <v>90</v>
      </c>
      <c r="D174"/>
      <c r="E174" t="s">
        <v>755</v>
      </c>
      <c r="F174" t="s">
        <v>104</v>
      </c>
    </row>
    <row r="175" spans="1:6" x14ac:dyDescent="0.25">
      <c r="A175" t="s">
        <v>760</v>
      </c>
      <c r="B175" t="s">
        <v>761</v>
      </c>
      <c r="C175" s="19" t="s">
        <v>90</v>
      </c>
      <c r="D175"/>
      <c r="E175" t="s">
        <v>755</v>
      </c>
      <c r="F175" t="s">
        <v>104</v>
      </c>
    </row>
    <row r="176" spans="1:6" x14ac:dyDescent="0.25">
      <c r="A176" t="s">
        <v>762</v>
      </c>
      <c r="B176" t="s">
        <v>763</v>
      </c>
      <c r="C176" s="19" t="s">
        <v>90</v>
      </c>
      <c r="D176"/>
      <c r="E176" t="s">
        <v>755</v>
      </c>
      <c r="F176" t="s">
        <v>104</v>
      </c>
    </row>
    <row r="177" spans="1:6" x14ac:dyDescent="0.25">
      <c r="A177" t="s">
        <v>764</v>
      </c>
      <c r="B177" t="s">
        <v>765</v>
      </c>
      <c r="C177" s="19" t="s">
        <v>90</v>
      </c>
      <c r="D177"/>
      <c r="E177" t="s">
        <v>755</v>
      </c>
      <c r="F177" t="s">
        <v>104</v>
      </c>
    </row>
    <row r="178" spans="1:6" x14ac:dyDescent="0.25">
      <c r="A178" t="s">
        <v>766</v>
      </c>
      <c r="B178" t="s">
        <v>767</v>
      </c>
      <c r="C178" s="19" t="s">
        <v>90</v>
      </c>
      <c r="D178"/>
      <c r="E178" t="s">
        <v>755</v>
      </c>
      <c r="F178" t="s">
        <v>104</v>
      </c>
    </row>
    <row r="179" spans="1:6" x14ac:dyDescent="0.25">
      <c r="A179" t="s">
        <v>768</v>
      </c>
      <c r="B179" t="s">
        <v>769</v>
      </c>
      <c r="C179" s="19" t="s">
        <v>90</v>
      </c>
      <c r="D179" t="s">
        <v>770</v>
      </c>
      <c r="E179" t="s">
        <v>771</v>
      </c>
      <c r="F179" t="s">
        <v>104</v>
      </c>
    </row>
    <row r="180" spans="1:6" x14ac:dyDescent="0.25">
      <c r="A180" t="s">
        <v>772</v>
      </c>
      <c r="B180" t="s">
        <v>773</v>
      </c>
      <c r="C180" s="19" t="s">
        <v>90</v>
      </c>
      <c r="D180" t="s">
        <v>774</v>
      </c>
      <c r="E180" t="s">
        <v>775</v>
      </c>
      <c r="F180" t="s">
        <v>104</v>
      </c>
    </row>
    <row r="181" spans="1:6" x14ac:dyDescent="0.25">
      <c r="A181" t="s">
        <v>776</v>
      </c>
      <c r="B181" t="s">
        <v>777</v>
      </c>
      <c r="C181" s="19" t="s">
        <v>90</v>
      </c>
      <c r="D181" t="s">
        <v>778</v>
      </c>
      <c r="E181" t="s">
        <v>779</v>
      </c>
      <c r="F181" t="s">
        <v>104</v>
      </c>
    </row>
    <row r="182" spans="1:6" x14ac:dyDescent="0.25">
      <c r="A182" t="s">
        <v>780</v>
      </c>
      <c r="B182" t="s">
        <v>781</v>
      </c>
      <c r="C182" s="19" t="s">
        <v>90</v>
      </c>
      <c r="D182" t="s">
        <v>782</v>
      </c>
      <c r="E182" t="s">
        <v>783</v>
      </c>
      <c r="F182" t="s">
        <v>104</v>
      </c>
    </row>
    <row r="183" spans="1:6" x14ac:dyDescent="0.25">
      <c r="A183" t="s">
        <v>784</v>
      </c>
      <c r="B183" t="s">
        <v>785</v>
      </c>
      <c r="C183" s="19" t="s">
        <v>90</v>
      </c>
      <c r="D183" t="s">
        <v>786</v>
      </c>
      <c r="E183" t="s">
        <v>787</v>
      </c>
      <c r="F183" t="s">
        <v>104</v>
      </c>
    </row>
    <row r="184" spans="1:6" x14ac:dyDescent="0.25">
      <c r="A184" t="s">
        <v>788</v>
      </c>
      <c r="B184" t="s">
        <v>789</v>
      </c>
      <c r="C184" s="19" t="s">
        <v>90</v>
      </c>
      <c r="D184" t="s">
        <v>790</v>
      </c>
      <c r="E184" t="s">
        <v>791</v>
      </c>
      <c r="F184" t="s">
        <v>104</v>
      </c>
    </row>
    <row r="185" spans="1:6" x14ac:dyDescent="0.25">
      <c r="A185" t="s">
        <v>792</v>
      </c>
      <c r="B185" t="s">
        <v>793</v>
      </c>
      <c r="C185" s="19" t="s">
        <v>90</v>
      </c>
      <c r="D185" t="s">
        <v>794</v>
      </c>
      <c r="E185" t="s">
        <v>795</v>
      </c>
      <c r="F185" t="s">
        <v>104</v>
      </c>
    </row>
    <row r="186" spans="1:6" x14ac:dyDescent="0.25">
      <c r="A186" t="s">
        <v>796</v>
      </c>
      <c r="B186" t="s">
        <v>797</v>
      </c>
      <c r="C186" s="19" t="s">
        <v>90</v>
      </c>
      <c r="D186" t="s">
        <v>798</v>
      </c>
      <c r="E186" t="s">
        <v>799</v>
      </c>
      <c r="F186" t="s">
        <v>104</v>
      </c>
    </row>
    <row r="187" spans="1:6" x14ac:dyDescent="0.25">
      <c r="A187" t="s">
        <v>800</v>
      </c>
      <c r="B187" t="s">
        <v>801</v>
      </c>
      <c r="C187" s="19" t="s">
        <v>90</v>
      </c>
      <c r="D187" t="s">
        <v>802</v>
      </c>
      <c r="E187" t="s">
        <v>803</v>
      </c>
      <c r="F187" t="s">
        <v>104</v>
      </c>
    </row>
    <row r="188" spans="1:6" x14ac:dyDescent="0.25">
      <c r="A188" t="s">
        <v>804</v>
      </c>
      <c r="B188" t="s">
        <v>805</v>
      </c>
      <c r="C188" s="19" t="s">
        <v>90</v>
      </c>
      <c r="D188" t="s">
        <v>806</v>
      </c>
      <c r="E188" t="s">
        <v>807</v>
      </c>
      <c r="F188" t="s">
        <v>104</v>
      </c>
    </row>
    <row r="189" spans="1:6" x14ac:dyDescent="0.25">
      <c r="A189" t="s">
        <v>808</v>
      </c>
      <c r="B189" t="s">
        <v>809</v>
      </c>
      <c r="C189" s="19" t="s">
        <v>90</v>
      </c>
      <c r="D189" t="s">
        <v>810</v>
      </c>
      <c r="E189" t="s">
        <v>811</v>
      </c>
      <c r="F189" t="s">
        <v>104</v>
      </c>
    </row>
    <row r="190" spans="1:6" x14ac:dyDescent="0.25">
      <c r="A190" t="s">
        <v>812</v>
      </c>
      <c r="B190" t="s">
        <v>813</v>
      </c>
      <c r="C190" s="19" t="s">
        <v>90</v>
      </c>
      <c r="D190" t="s">
        <v>814</v>
      </c>
      <c r="E190" t="s">
        <v>815</v>
      </c>
      <c r="F190" t="s">
        <v>104</v>
      </c>
    </row>
    <row r="191" spans="1:6" x14ac:dyDescent="0.25">
      <c r="A191" t="s">
        <v>816</v>
      </c>
      <c r="B191" t="s">
        <v>817</v>
      </c>
      <c r="C191" s="19" t="s">
        <v>90</v>
      </c>
      <c r="D191" t="s">
        <v>818</v>
      </c>
      <c r="E191" t="s">
        <v>819</v>
      </c>
      <c r="F191" t="s">
        <v>104</v>
      </c>
    </row>
    <row r="192" spans="1:6" x14ac:dyDescent="0.25">
      <c r="A192" t="s">
        <v>820</v>
      </c>
      <c r="B192" t="s">
        <v>821</v>
      </c>
      <c r="C192" s="19" t="s">
        <v>90</v>
      </c>
      <c r="D192" t="s">
        <v>822</v>
      </c>
      <c r="E192" t="s">
        <v>823</v>
      </c>
      <c r="F192" t="s">
        <v>104</v>
      </c>
    </row>
    <row r="193" spans="1:6" x14ac:dyDescent="0.25">
      <c r="A193" t="s">
        <v>824</v>
      </c>
      <c r="B193" t="s">
        <v>825</v>
      </c>
      <c r="C193" s="19" t="s">
        <v>90</v>
      </c>
      <c r="D193" t="s">
        <v>826</v>
      </c>
      <c r="E193" t="s">
        <v>827</v>
      </c>
      <c r="F193" t="s">
        <v>104</v>
      </c>
    </row>
    <row r="194" spans="1:6" x14ac:dyDescent="0.25">
      <c r="A194" t="s">
        <v>828</v>
      </c>
      <c r="B194" t="s">
        <v>829</v>
      </c>
      <c r="C194" s="19" t="s">
        <v>90</v>
      </c>
      <c r="D194" t="s">
        <v>830</v>
      </c>
      <c r="E194" t="s">
        <v>831</v>
      </c>
      <c r="F194" t="s">
        <v>145</v>
      </c>
    </row>
    <row r="195" spans="1:6" x14ac:dyDescent="0.25">
      <c r="A195" t="s">
        <v>832</v>
      </c>
      <c r="B195" t="s">
        <v>833</v>
      </c>
      <c r="C195" s="19" t="s">
        <v>90</v>
      </c>
      <c r="D195"/>
      <c r="E195" t="s">
        <v>834</v>
      </c>
      <c r="F195" t="s">
        <v>99</v>
      </c>
    </row>
    <row r="196" spans="1:6" x14ac:dyDescent="0.25">
      <c r="A196" t="s">
        <v>835</v>
      </c>
      <c r="B196" t="s">
        <v>836</v>
      </c>
      <c r="C196" s="19" t="s">
        <v>90</v>
      </c>
      <c r="D196"/>
      <c r="E196" t="s">
        <v>834</v>
      </c>
      <c r="F196" t="s">
        <v>99</v>
      </c>
    </row>
    <row r="197" spans="1:6" x14ac:dyDescent="0.25">
      <c r="A197" t="s">
        <v>837</v>
      </c>
      <c r="B197" t="s">
        <v>838</v>
      </c>
      <c r="C197" s="19" t="s">
        <v>90</v>
      </c>
      <c r="D197" t="s">
        <v>839</v>
      </c>
      <c r="E197" t="s">
        <v>840</v>
      </c>
      <c r="F197" t="s">
        <v>99</v>
      </c>
    </row>
    <row r="198" spans="1:6" x14ac:dyDescent="0.25">
      <c r="A198" t="s">
        <v>841</v>
      </c>
      <c r="B198" t="s">
        <v>842</v>
      </c>
      <c r="C198" s="19" t="s">
        <v>90</v>
      </c>
      <c r="D198" t="s">
        <v>843</v>
      </c>
      <c r="E198" t="s">
        <v>844</v>
      </c>
      <c r="F198" t="s">
        <v>104</v>
      </c>
    </row>
    <row r="199" spans="1:6" x14ac:dyDescent="0.25">
      <c r="A199" t="s">
        <v>845</v>
      </c>
      <c r="B199" t="s">
        <v>846</v>
      </c>
      <c r="C199" s="19" t="s">
        <v>90</v>
      </c>
      <c r="D199" t="s">
        <v>847</v>
      </c>
      <c r="E199" t="s">
        <v>848</v>
      </c>
      <c r="F199" t="s">
        <v>344</v>
      </c>
    </row>
    <row r="200" spans="1:6" x14ac:dyDescent="0.25">
      <c r="A200" t="s">
        <v>849</v>
      </c>
      <c r="B200" t="s">
        <v>850</v>
      </c>
      <c r="C200" s="19" t="s">
        <v>90</v>
      </c>
      <c r="D200"/>
      <c r="E200"/>
      <c r="F200" t="s">
        <v>311</v>
      </c>
    </row>
    <row r="201" spans="1:6" x14ac:dyDescent="0.25">
      <c r="A201" t="s">
        <v>851</v>
      </c>
      <c r="B201" t="s">
        <v>852</v>
      </c>
      <c r="C201" s="19" t="s">
        <v>90</v>
      </c>
      <c r="D201" t="s">
        <v>853</v>
      </c>
      <c r="E201" t="s">
        <v>854</v>
      </c>
      <c r="F201" t="s">
        <v>104</v>
      </c>
    </row>
    <row r="202" spans="1:6" x14ac:dyDescent="0.25">
      <c r="A202" t="s">
        <v>855</v>
      </c>
      <c r="B202" t="s">
        <v>856</v>
      </c>
      <c r="C202" s="19" t="s">
        <v>90</v>
      </c>
      <c r="D202" t="s">
        <v>857</v>
      </c>
      <c r="E202" t="s">
        <v>858</v>
      </c>
      <c r="F202" t="s">
        <v>104</v>
      </c>
    </row>
    <row r="203" spans="1:6" x14ac:dyDescent="0.25">
      <c r="A203" t="s">
        <v>859</v>
      </c>
      <c r="B203" t="s">
        <v>860</v>
      </c>
      <c r="C203" s="19" t="s">
        <v>90</v>
      </c>
      <c r="D203" t="s">
        <v>861</v>
      </c>
      <c r="E203" t="s">
        <v>862</v>
      </c>
      <c r="F203" t="s">
        <v>104</v>
      </c>
    </row>
    <row r="204" spans="1:6" x14ac:dyDescent="0.25">
      <c r="A204" t="s">
        <v>863</v>
      </c>
      <c r="B204" t="s">
        <v>864</v>
      </c>
      <c r="C204" s="19" t="s">
        <v>90</v>
      </c>
      <c r="D204" t="s">
        <v>865</v>
      </c>
      <c r="E204" t="s">
        <v>866</v>
      </c>
      <c r="F204" t="s">
        <v>145</v>
      </c>
    </row>
    <row r="205" spans="1:6" x14ac:dyDescent="0.25">
      <c r="A205" t="s">
        <v>867</v>
      </c>
      <c r="B205" t="s">
        <v>868</v>
      </c>
      <c r="C205" s="19" t="s">
        <v>90</v>
      </c>
      <c r="D205" t="s">
        <v>869</v>
      </c>
      <c r="E205" t="s">
        <v>870</v>
      </c>
      <c r="F205" t="s">
        <v>99</v>
      </c>
    </row>
    <row r="206" spans="1:6" x14ac:dyDescent="0.25">
      <c r="A206" t="s">
        <v>871</v>
      </c>
      <c r="B206" t="s">
        <v>872</v>
      </c>
      <c r="C206" s="19" t="s">
        <v>90</v>
      </c>
      <c r="D206" t="s">
        <v>873</v>
      </c>
      <c r="E206" t="s">
        <v>874</v>
      </c>
      <c r="F206" t="s">
        <v>104</v>
      </c>
    </row>
    <row r="207" spans="1:6" x14ac:dyDescent="0.25">
      <c r="A207" t="s">
        <v>875</v>
      </c>
      <c r="B207" t="s">
        <v>876</v>
      </c>
      <c r="C207" s="19" t="s">
        <v>90</v>
      </c>
      <c r="D207" t="s">
        <v>877</v>
      </c>
      <c r="E207" t="s">
        <v>878</v>
      </c>
      <c r="F207" t="s">
        <v>104</v>
      </c>
    </row>
    <row r="208" spans="1:6" x14ac:dyDescent="0.25">
      <c r="A208" t="s">
        <v>879</v>
      </c>
      <c r="B208" t="s">
        <v>880</v>
      </c>
      <c r="C208" s="19" t="s">
        <v>90</v>
      </c>
      <c r="D208" t="s">
        <v>881</v>
      </c>
      <c r="E208"/>
      <c r="F208" t="s">
        <v>104</v>
      </c>
    </row>
    <row r="209" spans="1:6" x14ac:dyDescent="0.25">
      <c r="A209" t="s">
        <v>882</v>
      </c>
      <c r="B209" t="s">
        <v>883</v>
      </c>
      <c r="C209" s="19" t="s">
        <v>90</v>
      </c>
      <c r="D209" t="s">
        <v>884</v>
      </c>
      <c r="E209" t="s">
        <v>885</v>
      </c>
      <c r="F209" t="s">
        <v>104</v>
      </c>
    </row>
    <row r="210" spans="1:6" x14ac:dyDescent="0.25">
      <c r="A210" t="s">
        <v>886</v>
      </c>
      <c r="B210" t="s">
        <v>887</v>
      </c>
      <c r="C210" s="19" t="s">
        <v>90</v>
      </c>
      <c r="D210" t="s">
        <v>888</v>
      </c>
      <c r="E210" t="s">
        <v>889</v>
      </c>
      <c r="F210" t="s">
        <v>104</v>
      </c>
    </row>
    <row r="211" spans="1:6" x14ac:dyDescent="0.25">
      <c r="A211" t="s">
        <v>890</v>
      </c>
      <c r="B211" t="s">
        <v>891</v>
      </c>
      <c r="C211" s="19" t="s">
        <v>90</v>
      </c>
      <c r="D211" t="s">
        <v>892</v>
      </c>
      <c r="E211" t="s">
        <v>893</v>
      </c>
      <c r="F211" t="s">
        <v>104</v>
      </c>
    </row>
    <row r="212" spans="1:6" x14ac:dyDescent="0.25">
      <c r="A212" t="s">
        <v>894</v>
      </c>
      <c r="B212" t="s">
        <v>895</v>
      </c>
      <c r="C212" s="19" t="s">
        <v>90</v>
      </c>
      <c r="D212" t="s">
        <v>896</v>
      </c>
      <c r="E212" t="s">
        <v>897</v>
      </c>
      <c r="F212" t="s">
        <v>104</v>
      </c>
    </row>
    <row r="213" spans="1:6" x14ac:dyDescent="0.25">
      <c r="A213" t="s">
        <v>898</v>
      </c>
      <c r="B213" t="s">
        <v>899</v>
      </c>
      <c r="C213" s="19" t="s">
        <v>90</v>
      </c>
      <c r="D213" t="s">
        <v>900</v>
      </c>
      <c r="E213" t="s">
        <v>901</v>
      </c>
      <c r="F213" t="s">
        <v>104</v>
      </c>
    </row>
    <row r="214" spans="1:6" x14ac:dyDescent="0.25">
      <c r="A214" t="s">
        <v>902</v>
      </c>
      <c r="B214" t="s">
        <v>903</v>
      </c>
      <c r="C214" s="19" t="s">
        <v>90</v>
      </c>
      <c r="D214" t="s">
        <v>904</v>
      </c>
      <c r="E214" t="s">
        <v>905</v>
      </c>
      <c r="F214" t="s">
        <v>145</v>
      </c>
    </row>
    <row r="215" spans="1:6" x14ac:dyDescent="0.25">
      <c r="A215" t="s">
        <v>906</v>
      </c>
      <c r="B215" t="s">
        <v>907</v>
      </c>
      <c r="C215" s="19" t="s">
        <v>90</v>
      </c>
      <c r="D215" t="s">
        <v>908</v>
      </c>
      <c r="E215" t="s">
        <v>909</v>
      </c>
      <c r="F215" t="s">
        <v>89</v>
      </c>
    </row>
    <row r="216" spans="1:6" x14ac:dyDescent="0.25">
      <c r="A216" t="s">
        <v>910</v>
      </c>
      <c r="B216" t="s">
        <v>911</v>
      </c>
      <c r="C216" s="19" t="s">
        <v>90</v>
      </c>
      <c r="D216" t="s">
        <v>912</v>
      </c>
      <c r="E216" t="s">
        <v>913</v>
      </c>
      <c r="F216" t="s">
        <v>415</v>
      </c>
    </row>
    <row r="217" spans="1:6" x14ac:dyDescent="0.25">
      <c r="A217" t="s">
        <v>914</v>
      </c>
      <c r="B217" t="s">
        <v>915</v>
      </c>
      <c r="C217" s="19" t="s">
        <v>90</v>
      </c>
      <c r="D217" t="s">
        <v>916</v>
      </c>
      <c r="E217" t="s">
        <v>917</v>
      </c>
      <c r="F217" t="s">
        <v>104</v>
      </c>
    </row>
    <row r="218" spans="1:6" x14ac:dyDescent="0.25">
      <c r="A218" t="s">
        <v>918</v>
      </c>
      <c r="B218" t="s">
        <v>919</v>
      </c>
      <c r="C218" s="19" t="s">
        <v>90</v>
      </c>
      <c r="D218" t="s">
        <v>920</v>
      </c>
      <c r="E218" t="s">
        <v>921</v>
      </c>
      <c r="F218" t="s">
        <v>99</v>
      </c>
    </row>
    <row r="219" spans="1:6" x14ac:dyDescent="0.25">
      <c r="A219" t="s">
        <v>922</v>
      </c>
      <c r="B219" t="s">
        <v>923</v>
      </c>
      <c r="C219" s="19" t="s">
        <v>90</v>
      </c>
      <c r="D219" t="s">
        <v>924</v>
      </c>
      <c r="E219" t="s">
        <v>925</v>
      </c>
      <c r="F219" t="s">
        <v>104</v>
      </c>
    </row>
    <row r="220" spans="1:6" x14ac:dyDescent="0.25">
      <c r="A220" t="s">
        <v>926</v>
      </c>
      <c r="B220" s="20" t="s">
        <v>927</v>
      </c>
      <c r="C220" s="19" t="s">
        <v>90</v>
      </c>
      <c r="D220" t="s">
        <v>928</v>
      </c>
      <c r="E220" t="s">
        <v>929</v>
      </c>
      <c r="F220" t="s">
        <v>104</v>
      </c>
    </row>
    <row r="221" spans="1:6" x14ac:dyDescent="0.25">
      <c r="A221" t="s">
        <v>930</v>
      </c>
      <c r="B221" t="s">
        <v>931</v>
      </c>
      <c r="C221" s="19" t="s">
        <v>90</v>
      </c>
      <c r="D221" t="s">
        <v>932</v>
      </c>
      <c r="E221" t="s">
        <v>933</v>
      </c>
      <c r="F221" t="s">
        <v>104</v>
      </c>
    </row>
    <row r="222" spans="1:6" x14ac:dyDescent="0.25">
      <c r="A222" t="s">
        <v>934</v>
      </c>
      <c r="B222" t="s">
        <v>935</v>
      </c>
      <c r="C222" s="19" t="s">
        <v>90</v>
      </c>
      <c r="D222" t="s">
        <v>936</v>
      </c>
      <c r="E222" t="s">
        <v>937</v>
      </c>
      <c r="F222" t="s">
        <v>104</v>
      </c>
    </row>
    <row r="223" spans="1:6" x14ac:dyDescent="0.25">
      <c r="A223" t="s">
        <v>938</v>
      </c>
      <c r="B223" t="s">
        <v>939</v>
      </c>
      <c r="C223" s="19" t="s">
        <v>90</v>
      </c>
      <c r="D223" t="s">
        <v>940</v>
      </c>
      <c r="E223" t="s">
        <v>941</v>
      </c>
      <c r="F223" t="s">
        <v>104</v>
      </c>
    </row>
    <row r="224" spans="1:6" x14ac:dyDescent="0.25">
      <c r="A224" t="s">
        <v>942</v>
      </c>
      <c r="B224" t="s">
        <v>943</v>
      </c>
      <c r="C224" s="19" t="s">
        <v>90</v>
      </c>
      <c r="D224" t="s">
        <v>944</v>
      </c>
      <c r="E224" t="s">
        <v>945</v>
      </c>
      <c r="F224" t="s">
        <v>104</v>
      </c>
    </row>
    <row r="225" spans="1:6" x14ac:dyDescent="0.25">
      <c r="A225" t="s">
        <v>946</v>
      </c>
      <c r="B225" t="s">
        <v>947</v>
      </c>
      <c r="C225" s="19" t="s">
        <v>90</v>
      </c>
      <c r="D225" t="s">
        <v>948</v>
      </c>
      <c r="E225" t="s">
        <v>949</v>
      </c>
      <c r="F225" t="s">
        <v>104</v>
      </c>
    </row>
    <row r="226" spans="1:6" x14ac:dyDescent="0.25">
      <c r="A226" t="s">
        <v>950</v>
      </c>
      <c r="B226" t="s">
        <v>951</v>
      </c>
      <c r="C226" s="19" t="s">
        <v>90</v>
      </c>
      <c r="D226" t="s">
        <v>952</v>
      </c>
      <c r="E226" t="s">
        <v>953</v>
      </c>
      <c r="F226" t="s">
        <v>104</v>
      </c>
    </row>
    <row r="227" spans="1:6" x14ac:dyDescent="0.25">
      <c r="A227" t="s">
        <v>954</v>
      </c>
      <c r="B227" t="s">
        <v>955</v>
      </c>
      <c r="C227" s="19" t="s">
        <v>90</v>
      </c>
      <c r="D227" t="s">
        <v>956</v>
      </c>
      <c r="E227" t="s">
        <v>957</v>
      </c>
      <c r="F227" t="s">
        <v>104</v>
      </c>
    </row>
    <row r="228" spans="1:6" x14ac:dyDescent="0.25">
      <c r="A228" t="s">
        <v>958</v>
      </c>
      <c r="B228" t="s">
        <v>959</v>
      </c>
      <c r="C228" s="19" t="s">
        <v>90</v>
      </c>
      <c r="D228" t="s">
        <v>960</v>
      </c>
      <c r="E228" t="s">
        <v>961</v>
      </c>
      <c r="F228" t="s">
        <v>104</v>
      </c>
    </row>
    <row r="229" spans="1:6" x14ac:dyDescent="0.25">
      <c r="A229" t="s">
        <v>962</v>
      </c>
      <c r="B229" t="s">
        <v>963</v>
      </c>
      <c r="C229" s="19" t="s">
        <v>90</v>
      </c>
      <c r="D229" t="s">
        <v>964</v>
      </c>
      <c r="E229" t="s">
        <v>965</v>
      </c>
      <c r="F229" t="s">
        <v>104</v>
      </c>
    </row>
    <row r="230" spans="1:6" x14ac:dyDescent="0.25">
      <c r="A230" t="s">
        <v>966</v>
      </c>
      <c r="B230" t="s">
        <v>967</v>
      </c>
      <c r="C230" s="19" t="s">
        <v>90</v>
      </c>
      <c r="D230"/>
      <c r="E230" t="s">
        <v>968</v>
      </c>
      <c r="F230" t="s">
        <v>969</v>
      </c>
    </row>
    <row r="231" spans="1:6" x14ac:dyDescent="0.25">
      <c r="A231" t="s">
        <v>970</v>
      </c>
      <c r="B231" t="s">
        <v>971</v>
      </c>
      <c r="C231" s="19" t="s">
        <v>90</v>
      </c>
      <c r="D231" t="s">
        <v>972</v>
      </c>
      <c r="E231" t="s">
        <v>973</v>
      </c>
      <c r="F231" t="s">
        <v>104</v>
      </c>
    </row>
    <row r="232" spans="1:6" x14ac:dyDescent="0.25">
      <c r="A232" t="s">
        <v>974</v>
      </c>
      <c r="B232" t="s">
        <v>975</v>
      </c>
      <c r="C232" s="19" t="s">
        <v>90</v>
      </c>
      <c r="D232" t="s">
        <v>976</v>
      </c>
      <c r="E232" t="s">
        <v>977</v>
      </c>
      <c r="F232" t="s">
        <v>104</v>
      </c>
    </row>
    <row r="233" spans="1:6" x14ac:dyDescent="0.25">
      <c r="A233" t="s">
        <v>978</v>
      </c>
      <c r="B233" t="s">
        <v>979</v>
      </c>
      <c r="C233" s="19" t="s">
        <v>90</v>
      </c>
      <c r="D233" t="s">
        <v>980</v>
      </c>
      <c r="E233" t="s">
        <v>981</v>
      </c>
      <c r="F233" t="s">
        <v>104</v>
      </c>
    </row>
    <row r="234" spans="1:6" x14ac:dyDescent="0.25">
      <c r="A234" t="s">
        <v>982</v>
      </c>
      <c r="B234" s="20" t="s">
        <v>983</v>
      </c>
      <c r="C234" s="19" t="s">
        <v>90</v>
      </c>
      <c r="D234" t="s">
        <v>984</v>
      </c>
      <c r="E234" t="s">
        <v>985</v>
      </c>
      <c r="F234" t="s">
        <v>104</v>
      </c>
    </row>
    <row r="235" spans="1:6" x14ac:dyDescent="0.25">
      <c r="A235" t="s">
        <v>986</v>
      </c>
      <c r="B235" t="s">
        <v>987</v>
      </c>
      <c r="C235" s="19" t="s">
        <v>90</v>
      </c>
      <c r="D235" t="s">
        <v>988</v>
      </c>
      <c r="E235" t="s">
        <v>989</v>
      </c>
      <c r="F235" t="s">
        <v>104</v>
      </c>
    </row>
    <row r="236" spans="1:6" x14ac:dyDescent="0.25">
      <c r="A236" t="s">
        <v>990</v>
      </c>
      <c r="B236" t="s">
        <v>991</v>
      </c>
      <c r="C236" s="19" t="s">
        <v>90</v>
      </c>
      <c r="D236" t="s">
        <v>992</v>
      </c>
      <c r="E236" t="s">
        <v>993</v>
      </c>
      <c r="F236" t="s">
        <v>104</v>
      </c>
    </row>
    <row r="237" spans="1:6" x14ac:dyDescent="0.25">
      <c r="A237" t="s">
        <v>37</v>
      </c>
      <c r="B237" t="s">
        <v>994</v>
      </c>
      <c r="C237" s="19" t="s">
        <v>312</v>
      </c>
      <c r="D237"/>
      <c r="E237" t="s">
        <v>995</v>
      </c>
      <c r="F237" t="s">
        <v>311</v>
      </c>
    </row>
    <row r="238" spans="1:6" x14ac:dyDescent="0.25">
      <c r="A238" t="s">
        <v>996</v>
      </c>
      <c r="B238" t="s">
        <v>997</v>
      </c>
      <c r="C238" s="19" t="s">
        <v>90</v>
      </c>
      <c r="D238" t="s">
        <v>998</v>
      </c>
      <c r="E238" t="s">
        <v>999</v>
      </c>
      <c r="F238" t="s">
        <v>104</v>
      </c>
    </row>
    <row r="239" spans="1:6" x14ac:dyDescent="0.25">
      <c r="A239" t="s">
        <v>1000</v>
      </c>
      <c r="B239" t="s">
        <v>1001</v>
      </c>
      <c r="C239" s="19" t="s">
        <v>90</v>
      </c>
      <c r="D239" t="s">
        <v>1002</v>
      </c>
      <c r="E239" t="s">
        <v>1003</v>
      </c>
      <c r="F239" t="s">
        <v>145</v>
      </c>
    </row>
    <row r="240" spans="1:6" x14ac:dyDescent="0.25">
      <c r="A240" t="s">
        <v>1004</v>
      </c>
      <c r="B240" t="s">
        <v>1005</v>
      </c>
      <c r="C240" s="19" t="s">
        <v>90</v>
      </c>
      <c r="D240" t="s">
        <v>1006</v>
      </c>
      <c r="E240" t="s">
        <v>1007</v>
      </c>
      <c r="F240" t="s">
        <v>104</v>
      </c>
    </row>
    <row r="241" spans="1:6" x14ac:dyDescent="0.25">
      <c r="A241" t="s">
        <v>1008</v>
      </c>
      <c r="B241" t="s">
        <v>1009</v>
      </c>
      <c r="C241" s="19" t="s">
        <v>90</v>
      </c>
      <c r="D241" t="s">
        <v>1010</v>
      </c>
      <c r="E241" t="s">
        <v>1011</v>
      </c>
      <c r="F241" t="s">
        <v>104</v>
      </c>
    </row>
    <row r="242" spans="1:6" x14ac:dyDescent="0.25">
      <c r="A242" t="s">
        <v>1012</v>
      </c>
      <c r="B242" t="s">
        <v>1013</v>
      </c>
      <c r="C242" s="19" t="s">
        <v>90</v>
      </c>
      <c r="D242" t="s">
        <v>1014</v>
      </c>
      <c r="E242" t="s">
        <v>1015</v>
      </c>
      <c r="F242" t="s">
        <v>104</v>
      </c>
    </row>
    <row r="243" spans="1:6" x14ac:dyDescent="0.25">
      <c r="A243" t="s">
        <v>1016</v>
      </c>
      <c r="B243" t="s">
        <v>1017</v>
      </c>
      <c r="C243" s="19" t="s">
        <v>90</v>
      </c>
      <c r="D243" t="s">
        <v>1018</v>
      </c>
      <c r="E243" t="s">
        <v>1019</v>
      </c>
      <c r="F243" t="s">
        <v>104</v>
      </c>
    </row>
    <row r="244" spans="1:6" x14ac:dyDescent="0.25">
      <c r="A244" t="s">
        <v>1020</v>
      </c>
      <c r="B244" t="s">
        <v>1021</v>
      </c>
      <c r="C244" s="19" t="s">
        <v>90</v>
      </c>
      <c r="D244" t="s">
        <v>1022</v>
      </c>
      <c r="E244" t="s">
        <v>1023</v>
      </c>
      <c r="F244" t="s">
        <v>104</v>
      </c>
    </row>
    <row r="245" spans="1:6" x14ac:dyDescent="0.25">
      <c r="A245" t="s">
        <v>1024</v>
      </c>
      <c r="B245" t="s">
        <v>1025</v>
      </c>
      <c r="C245" s="19" t="s">
        <v>90</v>
      </c>
      <c r="D245" t="s">
        <v>1026</v>
      </c>
      <c r="E245" t="s">
        <v>1027</v>
      </c>
      <c r="F245" t="s">
        <v>104</v>
      </c>
    </row>
    <row r="246" spans="1:6" x14ac:dyDescent="0.25">
      <c r="A246" t="s">
        <v>1028</v>
      </c>
      <c r="B246" t="s">
        <v>1029</v>
      </c>
      <c r="C246" s="19" t="s">
        <v>90</v>
      </c>
      <c r="D246" t="s">
        <v>1030</v>
      </c>
      <c r="E246" t="s">
        <v>1031</v>
      </c>
      <c r="F246" t="s">
        <v>104</v>
      </c>
    </row>
    <row r="247" spans="1:6" x14ac:dyDescent="0.25">
      <c r="A247" t="s">
        <v>1032</v>
      </c>
      <c r="B247" t="s">
        <v>1033</v>
      </c>
      <c r="C247" s="19" t="s">
        <v>90</v>
      </c>
      <c r="D247" t="s">
        <v>1034</v>
      </c>
      <c r="E247" t="s">
        <v>1035</v>
      </c>
      <c r="F247" t="s">
        <v>104</v>
      </c>
    </row>
    <row r="248" spans="1:6" x14ac:dyDescent="0.25">
      <c r="A248" t="s">
        <v>1036</v>
      </c>
      <c r="B248" t="s">
        <v>1037</v>
      </c>
      <c r="C248" s="19" t="s">
        <v>90</v>
      </c>
      <c r="D248" t="s">
        <v>1038</v>
      </c>
      <c r="E248" t="s">
        <v>1039</v>
      </c>
      <c r="F248" t="s">
        <v>104</v>
      </c>
    </row>
    <row r="249" spans="1:6" x14ac:dyDescent="0.25">
      <c r="A249" t="s">
        <v>1040</v>
      </c>
      <c r="B249" t="s">
        <v>1041</v>
      </c>
      <c r="C249" s="19" t="s">
        <v>90</v>
      </c>
      <c r="D249" t="s">
        <v>1042</v>
      </c>
      <c r="E249" t="s">
        <v>1043</v>
      </c>
      <c r="F249" t="s">
        <v>104</v>
      </c>
    </row>
    <row r="250" spans="1:6" x14ac:dyDescent="0.25">
      <c r="A250" t="s">
        <v>1044</v>
      </c>
      <c r="B250" t="s">
        <v>1045</v>
      </c>
      <c r="C250" s="19" t="s">
        <v>90</v>
      </c>
      <c r="D250" t="s">
        <v>1046</v>
      </c>
      <c r="E250" t="s">
        <v>1047</v>
      </c>
      <c r="F250" t="s">
        <v>104</v>
      </c>
    </row>
    <row r="251" spans="1:6" x14ac:dyDescent="0.25">
      <c r="A251" t="s">
        <v>1048</v>
      </c>
      <c r="B251" t="s">
        <v>1049</v>
      </c>
      <c r="C251" s="19" t="s">
        <v>90</v>
      </c>
      <c r="D251" t="s">
        <v>1050</v>
      </c>
      <c r="E251" t="s">
        <v>1051</v>
      </c>
      <c r="F251" t="s">
        <v>104</v>
      </c>
    </row>
    <row r="252" spans="1:6" x14ac:dyDescent="0.25">
      <c r="A252" t="s">
        <v>1052</v>
      </c>
      <c r="B252" t="s">
        <v>1053</v>
      </c>
      <c r="C252" s="19" t="s">
        <v>90</v>
      </c>
      <c r="D252" t="s">
        <v>1054</v>
      </c>
      <c r="E252" t="s">
        <v>1055</v>
      </c>
      <c r="F252" t="s">
        <v>104</v>
      </c>
    </row>
    <row r="253" spans="1:6" x14ac:dyDescent="0.25">
      <c r="A253" t="s">
        <v>1056</v>
      </c>
      <c r="B253" t="s">
        <v>1057</v>
      </c>
      <c r="C253" s="19" t="s">
        <v>90</v>
      </c>
      <c r="D253" t="s">
        <v>1054</v>
      </c>
      <c r="E253" t="s">
        <v>1055</v>
      </c>
      <c r="F253" t="s">
        <v>104</v>
      </c>
    </row>
    <row r="254" spans="1:6" x14ac:dyDescent="0.25">
      <c r="A254" t="s">
        <v>1058</v>
      </c>
      <c r="B254" t="s">
        <v>1059</v>
      </c>
      <c r="C254" s="19" t="s">
        <v>90</v>
      </c>
      <c r="D254" t="s">
        <v>1060</v>
      </c>
      <c r="E254" t="s">
        <v>1061</v>
      </c>
      <c r="F254" t="s">
        <v>104</v>
      </c>
    </row>
    <row r="255" spans="1:6" x14ac:dyDescent="0.25">
      <c r="A255" t="s">
        <v>1062</v>
      </c>
      <c r="B255" t="s">
        <v>1063</v>
      </c>
      <c r="C255" s="19" t="s">
        <v>90</v>
      </c>
      <c r="D255" t="s">
        <v>1064</v>
      </c>
      <c r="E255" t="s">
        <v>1065</v>
      </c>
      <c r="F255" t="s">
        <v>145</v>
      </c>
    </row>
    <row r="256" spans="1:6" x14ac:dyDescent="0.25">
      <c r="A256" t="s">
        <v>1066</v>
      </c>
      <c r="B256" t="s">
        <v>1067</v>
      </c>
      <c r="C256" s="19" t="s">
        <v>90</v>
      </c>
      <c r="D256" t="s">
        <v>1068</v>
      </c>
      <c r="E256" t="s">
        <v>1069</v>
      </c>
      <c r="F256" t="s">
        <v>104</v>
      </c>
    </row>
    <row r="257" spans="1:6" x14ac:dyDescent="0.25">
      <c r="A257" t="s">
        <v>1070</v>
      </c>
      <c r="B257" t="s">
        <v>1071</v>
      </c>
      <c r="C257" s="19" t="s">
        <v>90</v>
      </c>
      <c r="D257" t="s">
        <v>1072</v>
      </c>
      <c r="E257" t="s">
        <v>1073</v>
      </c>
      <c r="F257" t="s">
        <v>104</v>
      </c>
    </row>
    <row r="258" spans="1:6" x14ac:dyDescent="0.25">
      <c r="A258" t="s">
        <v>1074</v>
      </c>
      <c r="B258" t="s">
        <v>1075</v>
      </c>
      <c r="C258" s="19" t="s">
        <v>90</v>
      </c>
      <c r="D258" t="s">
        <v>1076</v>
      </c>
      <c r="E258" t="s">
        <v>1077</v>
      </c>
      <c r="F258" t="s">
        <v>104</v>
      </c>
    </row>
    <row r="259" spans="1:6" x14ac:dyDescent="0.25">
      <c r="A259" t="s">
        <v>1078</v>
      </c>
      <c r="B259" t="s">
        <v>1079</v>
      </c>
      <c r="C259" s="19" t="s">
        <v>90</v>
      </c>
      <c r="D259" t="s">
        <v>1080</v>
      </c>
      <c r="E259" t="s">
        <v>1081</v>
      </c>
      <c r="F259" t="s">
        <v>344</v>
      </c>
    </row>
    <row r="260" spans="1:6" x14ac:dyDescent="0.25">
      <c r="A260" t="s">
        <v>1082</v>
      </c>
      <c r="B260" t="s">
        <v>1083</v>
      </c>
      <c r="C260" s="19" t="s">
        <v>90</v>
      </c>
      <c r="D260" t="s">
        <v>1084</v>
      </c>
      <c r="E260" t="s">
        <v>1085</v>
      </c>
      <c r="F260" t="s">
        <v>104</v>
      </c>
    </row>
    <row r="261" spans="1:6" x14ac:dyDescent="0.25">
      <c r="A261" t="s">
        <v>1086</v>
      </c>
      <c r="B261" t="s">
        <v>1087</v>
      </c>
      <c r="C261" s="19" t="s">
        <v>90</v>
      </c>
      <c r="D261" t="s">
        <v>1088</v>
      </c>
      <c r="E261" t="s">
        <v>1089</v>
      </c>
      <c r="F261" t="s">
        <v>104</v>
      </c>
    </row>
    <row r="262" spans="1:6" x14ac:dyDescent="0.25">
      <c r="A262" t="s">
        <v>1090</v>
      </c>
      <c r="B262" t="s">
        <v>1091</v>
      </c>
      <c r="C262" s="19" t="s">
        <v>90</v>
      </c>
      <c r="D262" t="s">
        <v>1092</v>
      </c>
      <c r="E262" t="s">
        <v>1093</v>
      </c>
      <c r="F262" t="s">
        <v>104</v>
      </c>
    </row>
    <row r="263" spans="1:6" x14ac:dyDescent="0.25">
      <c r="A263" t="s">
        <v>1094</v>
      </c>
      <c r="B263" t="s">
        <v>1095</v>
      </c>
      <c r="C263" s="19" t="s">
        <v>90</v>
      </c>
      <c r="D263" t="s">
        <v>1096</v>
      </c>
      <c r="E263" t="s">
        <v>1097</v>
      </c>
      <c r="F263" t="s">
        <v>104</v>
      </c>
    </row>
    <row r="264" spans="1:6" x14ac:dyDescent="0.25">
      <c r="A264" t="s">
        <v>1098</v>
      </c>
      <c r="B264" t="s">
        <v>1099</v>
      </c>
      <c r="C264" s="19" t="s">
        <v>90</v>
      </c>
      <c r="D264" t="s">
        <v>1100</v>
      </c>
      <c r="E264" t="s">
        <v>1101</v>
      </c>
      <c r="F264" t="s">
        <v>104</v>
      </c>
    </row>
    <row r="265" spans="1:6" x14ac:dyDescent="0.25">
      <c r="A265" t="s">
        <v>1102</v>
      </c>
      <c r="B265" t="s">
        <v>1103</v>
      </c>
      <c r="C265" s="19" t="s">
        <v>90</v>
      </c>
      <c r="D265" t="s">
        <v>1104</v>
      </c>
      <c r="E265" t="s">
        <v>858</v>
      </c>
      <c r="F265" t="s">
        <v>104</v>
      </c>
    </row>
    <row r="266" spans="1:6" x14ac:dyDescent="0.25">
      <c r="A266" t="s">
        <v>1105</v>
      </c>
      <c r="B266" t="s">
        <v>1106</v>
      </c>
      <c r="C266" s="19" t="s">
        <v>90</v>
      </c>
      <c r="D266" t="s">
        <v>1107</v>
      </c>
      <c r="E266" t="s">
        <v>1108</v>
      </c>
      <c r="F266" t="s">
        <v>104</v>
      </c>
    </row>
    <row r="267" spans="1:6" x14ac:dyDescent="0.25">
      <c r="A267" t="s">
        <v>1109</v>
      </c>
      <c r="B267" t="s">
        <v>1110</v>
      </c>
      <c r="C267" s="19" t="s">
        <v>90</v>
      </c>
      <c r="D267"/>
      <c r="E267" t="s">
        <v>1111</v>
      </c>
      <c r="F267" t="s">
        <v>969</v>
      </c>
    </row>
    <row r="268" spans="1:6" x14ac:dyDescent="0.25">
      <c r="A268" t="s">
        <v>1112</v>
      </c>
      <c r="B268" t="s">
        <v>1113</v>
      </c>
      <c r="C268" s="19" t="s">
        <v>90</v>
      </c>
      <c r="D268" t="s">
        <v>1114</v>
      </c>
      <c r="E268" t="s">
        <v>1115</v>
      </c>
      <c r="F268" t="s">
        <v>99</v>
      </c>
    </row>
    <row r="269" spans="1:6" x14ac:dyDescent="0.25">
      <c r="A269" t="s">
        <v>1116</v>
      </c>
      <c r="B269" t="s">
        <v>1117</v>
      </c>
      <c r="C269" s="19" t="s">
        <v>90</v>
      </c>
      <c r="D269"/>
      <c r="E269" t="s">
        <v>1118</v>
      </c>
      <c r="F269" t="s">
        <v>969</v>
      </c>
    </row>
    <row r="270" spans="1:6" x14ac:dyDescent="0.25">
      <c r="A270" t="s">
        <v>1119</v>
      </c>
      <c r="B270" t="s">
        <v>1120</v>
      </c>
      <c r="C270" s="19" t="s">
        <v>90</v>
      </c>
      <c r="D270" t="s">
        <v>1121</v>
      </c>
      <c r="E270" t="s">
        <v>1122</v>
      </c>
      <c r="F270" t="s">
        <v>99</v>
      </c>
    </row>
    <row r="271" spans="1:6" x14ac:dyDescent="0.25">
      <c r="A271" t="s">
        <v>1123</v>
      </c>
      <c r="B271" t="s">
        <v>1124</v>
      </c>
      <c r="C271" s="19" t="s">
        <v>90</v>
      </c>
      <c r="D271" t="s">
        <v>1125</v>
      </c>
      <c r="E271" t="s">
        <v>1126</v>
      </c>
      <c r="F271" t="s">
        <v>99</v>
      </c>
    </row>
    <row r="272" spans="1:6" x14ac:dyDescent="0.25">
      <c r="A272" t="s">
        <v>1127</v>
      </c>
      <c r="B272" t="s">
        <v>1128</v>
      </c>
      <c r="C272" s="19" t="s">
        <v>90</v>
      </c>
      <c r="D272" t="s">
        <v>1129</v>
      </c>
      <c r="E272" t="s">
        <v>1130</v>
      </c>
      <c r="F272" t="s">
        <v>104</v>
      </c>
    </row>
    <row r="273" spans="1:6" x14ac:dyDescent="0.25">
      <c r="A273" t="s">
        <v>1131</v>
      </c>
      <c r="B273" t="s">
        <v>1132</v>
      </c>
      <c r="C273" s="19" t="s">
        <v>90</v>
      </c>
      <c r="D273" t="s">
        <v>1133</v>
      </c>
      <c r="E273" t="s">
        <v>1134</v>
      </c>
      <c r="F273" t="s">
        <v>104</v>
      </c>
    </row>
    <row r="274" spans="1:6" x14ac:dyDescent="0.25">
      <c r="A274" t="s">
        <v>1135</v>
      </c>
      <c r="B274" t="s">
        <v>1136</v>
      </c>
      <c r="C274" s="19" t="s">
        <v>90</v>
      </c>
      <c r="D274" t="s">
        <v>1137</v>
      </c>
      <c r="E274" t="s">
        <v>1138</v>
      </c>
      <c r="F274" t="s">
        <v>104</v>
      </c>
    </row>
    <row r="275" spans="1:6" x14ac:dyDescent="0.25">
      <c r="A275" t="s">
        <v>1139</v>
      </c>
      <c r="B275" t="s">
        <v>1140</v>
      </c>
      <c r="C275" s="19" t="s">
        <v>90</v>
      </c>
      <c r="D275" t="s">
        <v>1141</v>
      </c>
      <c r="E275" t="s">
        <v>1142</v>
      </c>
      <c r="F275" t="s">
        <v>104</v>
      </c>
    </row>
    <row r="276" spans="1:6" x14ac:dyDescent="0.25">
      <c r="A276" t="s">
        <v>1143</v>
      </c>
      <c r="B276" t="s">
        <v>1144</v>
      </c>
      <c r="C276" s="19" t="s">
        <v>90</v>
      </c>
      <c r="D276" t="s">
        <v>1145</v>
      </c>
      <c r="E276" t="s">
        <v>1146</v>
      </c>
      <c r="F276" t="s">
        <v>104</v>
      </c>
    </row>
    <row r="277" spans="1:6" x14ac:dyDescent="0.25">
      <c r="A277" t="s">
        <v>1147</v>
      </c>
      <c r="B277" t="s">
        <v>1148</v>
      </c>
      <c r="C277" s="19" t="s">
        <v>90</v>
      </c>
      <c r="D277" t="s">
        <v>1149</v>
      </c>
      <c r="E277" t="s">
        <v>1150</v>
      </c>
      <c r="F277" t="s">
        <v>104</v>
      </c>
    </row>
    <row r="278" spans="1:6" x14ac:dyDescent="0.25">
      <c r="A278" t="s">
        <v>1151</v>
      </c>
      <c r="B278" t="s">
        <v>1152</v>
      </c>
      <c r="C278" s="19" t="s">
        <v>90</v>
      </c>
      <c r="D278" t="s">
        <v>1153</v>
      </c>
      <c r="E278" t="s">
        <v>1154</v>
      </c>
      <c r="F278" t="s">
        <v>145</v>
      </c>
    </row>
    <row r="279" spans="1:6" x14ac:dyDescent="0.25">
      <c r="A279" t="s">
        <v>1155</v>
      </c>
      <c r="B279" t="s">
        <v>1156</v>
      </c>
      <c r="C279" s="19" t="s">
        <v>90</v>
      </c>
      <c r="D279" t="s">
        <v>1157</v>
      </c>
      <c r="E279" t="s">
        <v>1158</v>
      </c>
      <c r="F279" t="s">
        <v>104</v>
      </c>
    </row>
    <row r="280" spans="1:6" x14ac:dyDescent="0.25">
      <c r="A280" t="s">
        <v>1159</v>
      </c>
      <c r="B280" t="s">
        <v>1160</v>
      </c>
      <c r="C280" s="19" t="s">
        <v>90</v>
      </c>
      <c r="D280" t="s">
        <v>1161</v>
      </c>
      <c r="E280" t="s">
        <v>1162</v>
      </c>
      <c r="F280" t="s">
        <v>104</v>
      </c>
    </row>
    <row r="281" spans="1:6" x14ac:dyDescent="0.25">
      <c r="A281" t="s">
        <v>1163</v>
      </c>
      <c r="B281" t="s">
        <v>1164</v>
      </c>
      <c r="C281" s="19" t="s">
        <v>90</v>
      </c>
      <c r="D281" t="s">
        <v>1165</v>
      </c>
      <c r="E281" t="s">
        <v>1166</v>
      </c>
      <c r="F281" t="s">
        <v>104</v>
      </c>
    </row>
    <row r="282" spans="1:6" x14ac:dyDescent="0.25">
      <c r="A282" t="s">
        <v>1167</v>
      </c>
      <c r="B282" t="s">
        <v>1168</v>
      </c>
      <c r="C282" s="19" t="s">
        <v>90</v>
      </c>
      <c r="D282" t="s">
        <v>1169</v>
      </c>
      <c r="E282" t="s">
        <v>1170</v>
      </c>
      <c r="F282" t="s">
        <v>104</v>
      </c>
    </row>
    <row r="283" spans="1:6" x14ac:dyDescent="0.25">
      <c r="A283" t="s">
        <v>1171</v>
      </c>
      <c r="B283" t="s">
        <v>1172</v>
      </c>
      <c r="C283" s="19" t="s">
        <v>90</v>
      </c>
      <c r="D283" t="s">
        <v>1173</v>
      </c>
      <c r="E283" t="s">
        <v>1174</v>
      </c>
      <c r="F283" t="s">
        <v>104</v>
      </c>
    </row>
    <row r="284" spans="1:6" x14ac:dyDescent="0.25">
      <c r="A284" t="s">
        <v>1175</v>
      </c>
      <c r="B284" t="s">
        <v>1176</v>
      </c>
      <c r="C284" s="19" t="s">
        <v>90</v>
      </c>
      <c r="D284" t="s">
        <v>1177</v>
      </c>
      <c r="E284" t="s">
        <v>1178</v>
      </c>
      <c r="F284" t="s">
        <v>104</v>
      </c>
    </row>
    <row r="285" spans="1:6" x14ac:dyDescent="0.25">
      <c r="A285" t="s">
        <v>1179</v>
      </c>
      <c r="B285" t="s">
        <v>1180</v>
      </c>
      <c r="C285" s="19" t="s">
        <v>90</v>
      </c>
      <c r="D285" t="s">
        <v>1181</v>
      </c>
      <c r="E285" t="s">
        <v>1182</v>
      </c>
      <c r="F285" t="s">
        <v>104</v>
      </c>
    </row>
    <row r="286" spans="1:6" x14ac:dyDescent="0.25">
      <c r="A286" t="s">
        <v>1183</v>
      </c>
      <c r="B286" t="s">
        <v>1184</v>
      </c>
      <c r="C286" s="19" t="s">
        <v>90</v>
      </c>
      <c r="D286" t="s">
        <v>1185</v>
      </c>
      <c r="E286" t="s">
        <v>1186</v>
      </c>
      <c r="F286" t="s">
        <v>104</v>
      </c>
    </row>
    <row r="287" spans="1:6" x14ac:dyDescent="0.25">
      <c r="A287" t="s">
        <v>1187</v>
      </c>
      <c r="B287" t="s">
        <v>1188</v>
      </c>
      <c r="C287" s="19" t="s">
        <v>90</v>
      </c>
      <c r="D287" t="s">
        <v>1189</v>
      </c>
      <c r="E287" t="s">
        <v>1190</v>
      </c>
      <c r="F287" t="s">
        <v>145</v>
      </c>
    </row>
    <row r="288" spans="1:6" x14ac:dyDescent="0.25">
      <c r="A288" t="s">
        <v>1191</v>
      </c>
      <c r="B288" t="s">
        <v>1192</v>
      </c>
      <c r="C288" s="19" t="s">
        <v>90</v>
      </c>
      <c r="D288" t="s">
        <v>1193</v>
      </c>
      <c r="E288" t="s">
        <v>1194</v>
      </c>
      <c r="F288" t="s">
        <v>104</v>
      </c>
    </row>
    <row r="289" spans="1:6" x14ac:dyDescent="0.25">
      <c r="A289" t="s">
        <v>1195</v>
      </c>
      <c r="B289" t="s">
        <v>1196</v>
      </c>
      <c r="C289" s="19" t="s">
        <v>90</v>
      </c>
      <c r="D289" t="s">
        <v>1197</v>
      </c>
      <c r="E289" t="s">
        <v>1198</v>
      </c>
      <c r="F289" t="s">
        <v>99</v>
      </c>
    </row>
    <row r="290" spans="1:6" x14ac:dyDescent="0.25">
      <c r="A290" t="s">
        <v>1199</v>
      </c>
      <c r="B290" t="s">
        <v>1200</v>
      </c>
      <c r="C290" s="19" t="s">
        <v>90</v>
      </c>
      <c r="D290" t="s">
        <v>1201</v>
      </c>
      <c r="E290" t="s">
        <v>1202</v>
      </c>
      <c r="F290" t="s">
        <v>104</v>
      </c>
    </row>
    <row r="291" spans="1:6" x14ac:dyDescent="0.25">
      <c r="A291" t="s">
        <v>1203</v>
      </c>
      <c r="B291" t="s">
        <v>1204</v>
      </c>
      <c r="C291" s="19" t="s">
        <v>90</v>
      </c>
      <c r="D291" t="s">
        <v>1205</v>
      </c>
      <c r="E291" t="s">
        <v>1206</v>
      </c>
      <c r="F291" t="s">
        <v>104</v>
      </c>
    </row>
    <row r="292" spans="1:6" x14ac:dyDescent="0.25">
      <c r="A292" t="s">
        <v>1207</v>
      </c>
      <c r="B292" t="s">
        <v>1208</v>
      </c>
      <c r="C292" s="19" t="s">
        <v>90</v>
      </c>
      <c r="D292" t="s">
        <v>1209</v>
      </c>
      <c r="E292" t="s">
        <v>1210</v>
      </c>
      <c r="F292" t="s">
        <v>104</v>
      </c>
    </row>
    <row r="293" spans="1:6" x14ac:dyDescent="0.25">
      <c r="A293" t="s">
        <v>1211</v>
      </c>
      <c r="B293" t="s">
        <v>1212</v>
      </c>
      <c r="C293" s="19" t="s">
        <v>90</v>
      </c>
      <c r="D293" t="s">
        <v>1213</v>
      </c>
      <c r="E293" t="s">
        <v>1214</v>
      </c>
      <c r="F293" t="s">
        <v>104</v>
      </c>
    </row>
    <row r="294" spans="1:6" x14ac:dyDescent="0.25">
      <c r="A294" t="s">
        <v>1215</v>
      </c>
      <c r="B294" t="s">
        <v>1216</v>
      </c>
      <c r="C294" s="19" t="s">
        <v>90</v>
      </c>
      <c r="D294" t="s">
        <v>1217</v>
      </c>
      <c r="E294" t="s">
        <v>1218</v>
      </c>
      <c r="F294" t="s">
        <v>104</v>
      </c>
    </row>
    <row r="295" spans="1:6" x14ac:dyDescent="0.25">
      <c r="A295" t="s">
        <v>1219</v>
      </c>
      <c r="B295" t="s">
        <v>1220</v>
      </c>
      <c r="C295" s="19" t="s">
        <v>90</v>
      </c>
      <c r="D295" t="s">
        <v>1221</v>
      </c>
      <c r="E295" t="s">
        <v>1222</v>
      </c>
      <c r="F295" t="s">
        <v>104</v>
      </c>
    </row>
    <row r="296" spans="1:6" x14ac:dyDescent="0.25">
      <c r="A296" t="s">
        <v>1223</v>
      </c>
      <c r="B296" t="s">
        <v>1224</v>
      </c>
      <c r="C296" s="19" t="s">
        <v>90</v>
      </c>
      <c r="D296" t="s">
        <v>1225</v>
      </c>
      <c r="E296" t="s">
        <v>1226</v>
      </c>
      <c r="F296" t="s">
        <v>104</v>
      </c>
    </row>
    <row r="297" spans="1:6" x14ac:dyDescent="0.25">
      <c r="A297" t="s">
        <v>1227</v>
      </c>
      <c r="B297" t="s">
        <v>1228</v>
      </c>
      <c r="C297" s="19" t="s">
        <v>90</v>
      </c>
      <c r="D297" t="s">
        <v>1229</v>
      </c>
      <c r="E297" t="s">
        <v>1230</v>
      </c>
      <c r="F297" t="s">
        <v>104</v>
      </c>
    </row>
    <row r="298" spans="1:6" x14ac:dyDescent="0.25">
      <c r="A298" t="s">
        <v>1231</v>
      </c>
      <c r="B298" t="s">
        <v>1232</v>
      </c>
      <c r="C298" s="19" t="s">
        <v>90</v>
      </c>
      <c r="D298" t="s">
        <v>1233</v>
      </c>
      <c r="E298" t="s">
        <v>1234</v>
      </c>
      <c r="F298" t="s">
        <v>104</v>
      </c>
    </row>
    <row r="299" spans="1:6" x14ac:dyDescent="0.25">
      <c r="A299" t="s">
        <v>1235</v>
      </c>
      <c r="B299" t="s">
        <v>1236</v>
      </c>
      <c r="C299" s="19" t="s">
        <v>90</v>
      </c>
      <c r="D299" t="s">
        <v>1237</v>
      </c>
      <c r="E299" t="s">
        <v>1238</v>
      </c>
      <c r="F299" t="s">
        <v>104</v>
      </c>
    </row>
    <row r="300" spans="1:6" x14ac:dyDescent="0.25">
      <c r="A300" t="s">
        <v>1239</v>
      </c>
      <c r="B300" t="s">
        <v>1240</v>
      </c>
      <c r="C300" s="19" t="s">
        <v>90</v>
      </c>
      <c r="D300" t="s">
        <v>1241</v>
      </c>
      <c r="E300" t="s">
        <v>1242</v>
      </c>
      <c r="F300" t="s">
        <v>104</v>
      </c>
    </row>
    <row r="301" spans="1:6" x14ac:dyDescent="0.25">
      <c r="A301" t="s">
        <v>1243</v>
      </c>
      <c r="B301" t="s">
        <v>1244</v>
      </c>
      <c r="C301" s="19" t="s">
        <v>90</v>
      </c>
      <c r="D301" t="s">
        <v>1245</v>
      </c>
      <c r="E301" t="s">
        <v>1246</v>
      </c>
      <c r="F301" t="s">
        <v>104</v>
      </c>
    </row>
    <row r="302" spans="1:6" x14ac:dyDescent="0.25">
      <c r="A302" t="s">
        <v>1247</v>
      </c>
      <c r="B302" t="s">
        <v>1248</v>
      </c>
      <c r="C302" s="19" t="s">
        <v>90</v>
      </c>
      <c r="D302" t="s">
        <v>1249</v>
      </c>
      <c r="E302" t="s">
        <v>1250</v>
      </c>
      <c r="F302" t="s">
        <v>104</v>
      </c>
    </row>
    <row r="303" spans="1:6" x14ac:dyDescent="0.25">
      <c r="A303" t="s">
        <v>1251</v>
      </c>
      <c r="B303" t="s">
        <v>1252</v>
      </c>
      <c r="C303" s="19" t="s">
        <v>90</v>
      </c>
      <c r="D303" t="s">
        <v>1253</v>
      </c>
      <c r="E303" t="s">
        <v>1254</v>
      </c>
      <c r="F303" t="s">
        <v>104</v>
      </c>
    </row>
    <row r="304" spans="1:6" x14ac:dyDescent="0.25">
      <c r="A304" t="s">
        <v>1255</v>
      </c>
      <c r="B304" t="s">
        <v>1256</v>
      </c>
      <c r="C304" s="19" t="s">
        <v>90</v>
      </c>
      <c r="D304" t="s">
        <v>1257</v>
      </c>
      <c r="E304" t="s">
        <v>1258</v>
      </c>
      <c r="F304" t="s">
        <v>104</v>
      </c>
    </row>
    <row r="305" spans="1:6" x14ac:dyDescent="0.25">
      <c r="A305" t="s">
        <v>1259</v>
      </c>
      <c r="B305" t="s">
        <v>1260</v>
      </c>
      <c r="C305" s="19" t="s">
        <v>90</v>
      </c>
      <c r="D305" t="s">
        <v>1261</v>
      </c>
      <c r="E305" t="s">
        <v>1262</v>
      </c>
      <c r="F305" t="s">
        <v>99</v>
      </c>
    </row>
    <row r="306" spans="1:6" x14ac:dyDescent="0.25">
      <c r="A306" t="s">
        <v>1263</v>
      </c>
      <c r="B306" t="s">
        <v>1264</v>
      </c>
      <c r="C306" s="19" t="s">
        <v>90</v>
      </c>
      <c r="D306" t="s">
        <v>1265</v>
      </c>
      <c r="E306" t="s">
        <v>1266</v>
      </c>
      <c r="F306" t="s">
        <v>104</v>
      </c>
    </row>
    <row r="307" spans="1:6" x14ac:dyDescent="0.25">
      <c r="A307" t="s">
        <v>1267</v>
      </c>
      <c r="B307" t="s">
        <v>1268</v>
      </c>
      <c r="C307" s="19" t="s">
        <v>90</v>
      </c>
      <c r="D307" t="s">
        <v>1269</v>
      </c>
      <c r="E307" t="s">
        <v>1270</v>
      </c>
      <c r="F307" t="s">
        <v>89</v>
      </c>
    </row>
    <row r="308" spans="1:6" x14ac:dyDescent="0.25">
      <c r="A308" t="s">
        <v>1271</v>
      </c>
      <c r="B308" t="s">
        <v>1272</v>
      </c>
      <c r="C308" s="19" t="s">
        <v>90</v>
      </c>
      <c r="D308" t="s">
        <v>1273</v>
      </c>
      <c r="E308" t="s">
        <v>1274</v>
      </c>
      <c r="F308" t="s">
        <v>89</v>
      </c>
    </row>
    <row r="309" spans="1:6" x14ac:dyDescent="0.25">
      <c r="A309" t="s">
        <v>1275</v>
      </c>
      <c r="B309" t="s">
        <v>1276</v>
      </c>
      <c r="C309" s="19" t="s">
        <v>90</v>
      </c>
      <c r="D309" t="s">
        <v>1277</v>
      </c>
      <c r="E309" t="s">
        <v>1278</v>
      </c>
      <c r="F309" t="s">
        <v>89</v>
      </c>
    </row>
    <row r="310" spans="1:6" x14ac:dyDescent="0.25">
      <c r="A310" t="s">
        <v>1279</v>
      </c>
      <c r="B310" t="s">
        <v>1280</v>
      </c>
      <c r="C310" s="19" t="s">
        <v>90</v>
      </c>
      <c r="D310" t="s">
        <v>1281</v>
      </c>
      <c r="E310" t="s">
        <v>1282</v>
      </c>
      <c r="F310" t="s">
        <v>104</v>
      </c>
    </row>
    <row r="311" spans="1:6" x14ac:dyDescent="0.25">
      <c r="A311" t="s">
        <v>1283</v>
      </c>
      <c r="B311" t="s">
        <v>1284</v>
      </c>
      <c r="C311" s="19" t="s">
        <v>90</v>
      </c>
      <c r="D311" t="s">
        <v>1285</v>
      </c>
      <c r="E311" t="s">
        <v>1286</v>
      </c>
      <c r="F311" t="s">
        <v>104</v>
      </c>
    </row>
    <row r="312" spans="1:6" x14ac:dyDescent="0.25">
      <c r="A312" t="s">
        <v>1287</v>
      </c>
      <c r="B312" t="s">
        <v>1288</v>
      </c>
      <c r="C312" s="19" t="s">
        <v>90</v>
      </c>
      <c r="D312" t="s">
        <v>1289</v>
      </c>
      <c r="E312" t="s">
        <v>1290</v>
      </c>
      <c r="F312" t="s">
        <v>104</v>
      </c>
    </row>
    <row r="313" spans="1:6" x14ac:dyDescent="0.25">
      <c r="A313" t="s">
        <v>1291</v>
      </c>
      <c r="B313" t="s">
        <v>1292</v>
      </c>
      <c r="C313" s="19" t="s">
        <v>90</v>
      </c>
      <c r="D313" t="s">
        <v>1293</v>
      </c>
      <c r="E313" t="s">
        <v>1294</v>
      </c>
      <c r="F313" t="s">
        <v>99</v>
      </c>
    </row>
    <row r="314" spans="1:6" x14ac:dyDescent="0.25">
      <c r="A314" t="s">
        <v>1295</v>
      </c>
      <c r="B314" t="s">
        <v>1296</v>
      </c>
      <c r="C314" s="19" t="s">
        <v>90</v>
      </c>
      <c r="D314" t="s">
        <v>1297</v>
      </c>
      <c r="E314" t="s">
        <v>1298</v>
      </c>
      <c r="F314" t="s">
        <v>104</v>
      </c>
    </row>
    <row r="315" spans="1:6" x14ac:dyDescent="0.25">
      <c r="A315" t="s">
        <v>1299</v>
      </c>
      <c r="B315" t="s">
        <v>1300</v>
      </c>
      <c r="C315" s="19" t="s">
        <v>90</v>
      </c>
      <c r="D315" t="s">
        <v>1301</v>
      </c>
      <c r="E315" t="s">
        <v>1302</v>
      </c>
      <c r="F315" t="s">
        <v>104</v>
      </c>
    </row>
    <row r="316" spans="1:6" x14ac:dyDescent="0.25">
      <c r="A316" t="s">
        <v>1303</v>
      </c>
      <c r="B316" t="s">
        <v>1304</v>
      </c>
      <c r="C316" s="19" t="s">
        <v>90</v>
      </c>
      <c r="D316" t="s">
        <v>1305</v>
      </c>
      <c r="E316" t="s">
        <v>1306</v>
      </c>
      <c r="F316" t="s">
        <v>104</v>
      </c>
    </row>
    <row r="317" spans="1:6" x14ac:dyDescent="0.25">
      <c r="A317" t="s">
        <v>1307</v>
      </c>
      <c r="B317" t="s">
        <v>1308</v>
      </c>
      <c r="C317" s="19" t="s">
        <v>90</v>
      </c>
      <c r="D317" t="s">
        <v>1309</v>
      </c>
      <c r="E317" t="s">
        <v>1310</v>
      </c>
      <c r="F317" t="s">
        <v>104</v>
      </c>
    </row>
    <row r="318" spans="1:6" x14ac:dyDescent="0.25">
      <c r="A318" t="s">
        <v>1311</v>
      </c>
      <c r="B318" t="s">
        <v>1312</v>
      </c>
      <c r="C318" s="19" t="s">
        <v>90</v>
      </c>
      <c r="D318" t="s">
        <v>1313</v>
      </c>
      <c r="E318" t="s">
        <v>1314</v>
      </c>
      <c r="F318" t="s">
        <v>99</v>
      </c>
    </row>
    <row r="319" spans="1:6" x14ac:dyDescent="0.25">
      <c r="A319" t="s">
        <v>1315</v>
      </c>
      <c r="B319" t="s">
        <v>1316</v>
      </c>
      <c r="C319" s="19" t="s">
        <v>90</v>
      </c>
      <c r="D319" t="s">
        <v>1317</v>
      </c>
      <c r="E319" t="s">
        <v>1318</v>
      </c>
      <c r="F319" t="s">
        <v>104</v>
      </c>
    </row>
    <row r="320" spans="1:6" x14ac:dyDescent="0.25">
      <c r="A320" t="s">
        <v>1319</v>
      </c>
      <c r="B320" t="s">
        <v>1320</v>
      </c>
      <c r="C320" s="19" t="s">
        <v>90</v>
      </c>
      <c r="D320" t="s">
        <v>1321</v>
      </c>
      <c r="E320" t="s">
        <v>1322</v>
      </c>
      <c r="F320" t="s">
        <v>104</v>
      </c>
    </row>
    <row r="321" spans="1:6" x14ac:dyDescent="0.25">
      <c r="A321" t="s">
        <v>1323</v>
      </c>
      <c r="B321" t="s">
        <v>1324</v>
      </c>
      <c r="C321" s="19" t="s">
        <v>90</v>
      </c>
      <c r="D321" t="s">
        <v>1325</v>
      </c>
      <c r="E321" t="s">
        <v>1326</v>
      </c>
      <c r="F321" t="s">
        <v>89</v>
      </c>
    </row>
    <row r="322" spans="1:6" x14ac:dyDescent="0.25">
      <c r="A322" t="s">
        <v>1327</v>
      </c>
      <c r="B322" t="s">
        <v>1328</v>
      </c>
      <c r="C322" s="19" t="s">
        <v>90</v>
      </c>
      <c r="D322" t="s">
        <v>1329</v>
      </c>
      <c r="E322" t="s">
        <v>1330</v>
      </c>
      <c r="F322" t="s">
        <v>99</v>
      </c>
    </row>
    <row r="323" spans="1:6" x14ac:dyDescent="0.25">
      <c r="A323" t="s">
        <v>1331</v>
      </c>
      <c r="B323" t="s">
        <v>1332</v>
      </c>
      <c r="C323" s="19" t="s">
        <v>90</v>
      </c>
      <c r="D323" t="s">
        <v>1333</v>
      </c>
      <c r="E323" t="s">
        <v>1334</v>
      </c>
      <c r="F323" t="s">
        <v>104</v>
      </c>
    </row>
    <row r="324" spans="1:6" x14ac:dyDescent="0.25">
      <c r="A324" t="s">
        <v>1335</v>
      </c>
      <c r="B324" t="s">
        <v>1336</v>
      </c>
      <c r="C324" s="19" t="s">
        <v>90</v>
      </c>
      <c r="D324" t="s">
        <v>1337</v>
      </c>
      <c r="E324" t="s">
        <v>1338</v>
      </c>
      <c r="F324" t="s">
        <v>104</v>
      </c>
    </row>
    <row r="325" spans="1:6" x14ac:dyDescent="0.25">
      <c r="A325" t="s">
        <v>1339</v>
      </c>
      <c r="B325" t="s">
        <v>1340</v>
      </c>
      <c r="C325" s="19" t="s">
        <v>90</v>
      </c>
      <c r="D325" t="s">
        <v>1341</v>
      </c>
      <c r="E325" t="s">
        <v>1342</v>
      </c>
      <c r="F325" t="s">
        <v>104</v>
      </c>
    </row>
    <row r="326" spans="1:6" x14ac:dyDescent="0.25">
      <c r="A326" t="s">
        <v>1343</v>
      </c>
      <c r="B326" t="s">
        <v>1344</v>
      </c>
      <c r="C326" s="19" t="s">
        <v>90</v>
      </c>
      <c r="D326" t="s">
        <v>1345</v>
      </c>
      <c r="E326" t="s">
        <v>1346</v>
      </c>
      <c r="F326" t="s">
        <v>104</v>
      </c>
    </row>
    <row r="327" spans="1:6" x14ac:dyDescent="0.25">
      <c r="A327" t="s">
        <v>1347</v>
      </c>
      <c r="B327" t="s">
        <v>1348</v>
      </c>
      <c r="C327" s="19" t="s">
        <v>90</v>
      </c>
      <c r="D327" t="s">
        <v>1349</v>
      </c>
      <c r="E327" t="s">
        <v>1350</v>
      </c>
      <c r="F327" t="s">
        <v>104</v>
      </c>
    </row>
    <row r="328" spans="1:6" x14ac:dyDescent="0.25">
      <c r="A328" t="s">
        <v>1351</v>
      </c>
      <c r="B328" t="s">
        <v>1352</v>
      </c>
      <c r="C328" s="19" t="s">
        <v>90</v>
      </c>
      <c r="D328" t="s">
        <v>1353</v>
      </c>
      <c r="E328" t="s">
        <v>1354</v>
      </c>
      <c r="F328" t="s">
        <v>89</v>
      </c>
    </row>
    <row r="329" spans="1:6" x14ac:dyDescent="0.25">
      <c r="A329" t="s">
        <v>1355</v>
      </c>
      <c r="B329" t="s">
        <v>1356</v>
      </c>
      <c r="C329" s="19" t="s">
        <v>90</v>
      </c>
      <c r="D329" t="s">
        <v>1357</v>
      </c>
      <c r="E329" t="s">
        <v>1358</v>
      </c>
      <c r="F329" t="s">
        <v>104</v>
      </c>
    </row>
    <row r="330" spans="1:6" x14ac:dyDescent="0.25">
      <c r="A330" t="s">
        <v>1359</v>
      </c>
      <c r="B330" t="s">
        <v>1360</v>
      </c>
      <c r="C330" s="19" t="s">
        <v>90</v>
      </c>
      <c r="D330" t="s">
        <v>1361</v>
      </c>
      <c r="E330" t="s">
        <v>1362</v>
      </c>
      <c r="F330" t="s">
        <v>104</v>
      </c>
    </row>
    <row r="331" spans="1:6" x14ac:dyDescent="0.25">
      <c r="A331" t="s">
        <v>1363</v>
      </c>
      <c r="B331" t="s">
        <v>1364</v>
      </c>
      <c r="C331" s="19" t="s">
        <v>90</v>
      </c>
      <c r="D331" t="s">
        <v>1365</v>
      </c>
      <c r="E331" t="s">
        <v>1366</v>
      </c>
      <c r="F331" t="s">
        <v>104</v>
      </c>
    </row>
    <row r="332" spans="1:6" x14ac:dyDescent="0.25">
      <c r="A332" t="s">
        <v>1367</v>
      </c>
      <c r="B332" t="s">
        <v>1368</v>
      </c>
      <c r="C332" s="19" t="s">
        <v>90</v>
      </c>
      <c r="D332" t="s">
        <v>1369</v>
      </c>
      <c r="E332" t="s">
        <v>1370</v>
      </c>
      <c r="F332" t="s">
        <v>641</v>
      </c>
    </row>
    <row r="333" spans="1:6" x14ac:dyDescent="0.25">
      <c r="A333" t="s">
        <v>1371</v>
      </c>
      <c r="B333" t="s">
        <v>1372</v>
      </c>
      <c r="C333" s="19" t="s">
        <v>90</v>
      </c>
      <c r="D333" t="s">
        <v>1373</v>
      </c>
      <c r="E333" t="s">
        <v>1374</v>
      </c>
      <c r="F333" t="s">
        <v>145</v>
      </c>
    </row>
    <row r="334" spans="1:6" x14ac:dyDescent="0.25">
      <c r="A334" t="s">
        <v>1375</v>
      </c>
      <c r="B334" t="s">
        <v>1376</v>
      </c>
      <c r="C334" s="19" t="s">
        <v>90</v>
      </c>
      <c r="D334" t="s">
        <v>1377</v>
      </c>
      <c r="E334" t="s">
        <v>1378</v>
      </c>
      <c r="F334" t="s">
        <v>145</v>
      </c>
    </row>
    <row r="335" spans="1:6" x14ac:dyDescent="0.25">
      <c r="A335" t="s">
        <v>1379</v>
      </c>
      <c r="B335" t="s">
        <v>1380</v>
      </c>
      <c r="C335" s="19" t="s">
        <v>90</v>
      </c>
      <c r="D335" t="s">
        <v>1381</v>
      </c>
      <c r="E335" t="s">
        <v>1382</v>
      </c>
      <c r="F335" t="s">
        <v>344</v>
      </c>
    </row>
    <row r="336" spans="1:6" x14ac:dyDescent="0.25">
      <c r="A336" t="s">
        <v>1383</v>
      </c>
      <c r="B336" t="s">
        <v>1384</v>
      </c>
      <c r="C336" s="19" t="s">
        <v>90</v>
      </c>
      <c r="D336" t="s">
        <v>1385</v>
      </c>
      <c r="E336" t="s">
        <v>1386</v>
      </c>
      <c r="F336" t="s">
        <v>104</v>
      </c>
    </row>
    <row r="337" spans="1:6" x14ac:dyDescent="0.25">
      <c r="A337" t="s">
        <v>1387</v>
      </c>
      <c r="B337" t="s">
        <v>1388</v>
      </c>
      <c r="C337" s="19" t="s">
        <v>90</v>
      </c>
      <c r="D337" t="s">
        <v>1389</v>
      </c>
      <c r="E337" t="s">
        <v>1390</v>
      </c>
      <c r="F337" t="s">
        <v>104</v>
      </c>
    </row>
    <row r="338" spans="1:6" x14ac:dyDescent="0.25">
      <c r="A338" t="s">
        <v>1391</v>
      </c>
      <c r="B338" t="s">
        <v>1392</v>
      </c>
      <c r="C338" s="19" t="s">
        <v>90</v>
      </c>
      <c r="D338" t="s">
        <v>1393</v>
      </c>
      <c r="E338" t="s">
        <v>1394</v>
      </c>
      <c r="F338" t="s">
        <v>89</v>
      </c>
    </row>
    <row r="339" spans="1:6" x14ac:dyDescent="0.25">
      <c r="A339" t="s">
        <v>1395</v>
      </c>
      <c r="B339" t="s">
        <v>1396</v>
      </c>
      <c r="C339" s="19" t="s">
        <v>90</v>
      </c>
      <c r="D339" t="s">
        <v>1397</v>
      </c>
      <c r="E339" t="s">
        <v>1398</v>
      </c>
      <c r="F339" t="s">
        <v>104</v>
      </c>
    </row>
    <row r="340" spans="1:6" x14ac:dyDescent="0.25">
      <c r="A340" t="s">
        <v>1399</v>
      </c>
      <c r="B340" t="s">
        <v>1400</v>
      </c>
      <c r="C340" s="19" t="s">
        <v>90</v>
      </c>
      <c r="D340" t="s">
        <v>1401</v>
      </c>
      <c r="E340" t="s">
        <v>1402</v>
      </c>
      <c r="F340" t="s">
        <v>145</v>
      </c>
    </row>
    <row r="341" spans="1:6" x14ac:dyDescent="0.25">
      <c r="A341" t="s">
        <v>1403</v>
      </c>
      <c r="B341" t="s">
        <v>1404</v>
      </c>
      <c r="C341" s="19" t="s">
        <v>90</v>
      </c>
      <c r="D341" t="s">
        <v>1405</v>
      </c>
      <c r="E341" t="s">
        <v>1406</v>
      </c>
      <c r="F341" t="s">
        <v>145</v>
      </c>
    </row>
    <row r="342" spans="1:6" x14ac:dyDescent="0.25">
      <c r="A342" t="s">
        <v>1407</v>
      </c>
      <c r="B342" t="s">
        <v>1408</v>
      </c>
      <c r="C342" s="19" t="s">
        <v>90</v>
      </c>
      <c r="D342" t="s">
        <v>1409</v>
      </c>
      <c r="E342" t="s">
        <v>1410</v>
      </c>
      <c r="F342" t="s">
        <v>145</v>
      </c>
    </row>
    <row r="343" spans="1:6" x14ac:dyDescent="0.25">
      <c r="A343" t="s">
        <v>1411</v>
      </c>
      <c r="B343" t="s">
        <v>1412</v>
      </c>
      <c r="C343" s="19" t="s">
        <v>90</v>
      </c>
      <c r="D343" t="s">
        <v>1413</v>
      </c>
      <c r="E343" t="s">
        <v>1414</v>
      </c>
      <c r="F343" t="s">
        <v>145</v>
      </c>
    </row>
    <row r="344" spans="1:6" x14ac:dyDescent="0.25">
      <c r="A344" t="s">
        <v>1415</v>
      </c>
      <c r="B344" t="s">
        <v>1416</v>
      </c>
      <c r="C344" s="19" t="s">
        <v>312</v>
      </c>
      <c r="D344"/>
      <c r="E344" t="s">
        <v>1417</v>
      </c>
      <c r="F344" t="s">
        <v>311</v>
      </c>
    </row>
    <row r="345" spans="1:6" x14ac:dyDescent="0.25">
      <c r="A345" t="s">
        <v>1418</v>
      </c>
      <c r="B345" t="s">
        <v>1419</v>
      </c>
      <c r="C345" s="19" t="s">
        <v>90</v>
      </c>
      <c r="D345" t="s">
        <v>1420</v>
      </c>
      <c r="E345" t="s">
        <v>1421</v>
      </c>
      <c r="F345" t="s">
        <v>145</v>
      </c>
    </row>
    <row r="346" spans="1:6" x14ac:dyDescent="0.25">
      <c r="A346" t="s">
        <v>1422</v>
      </c>
      <c r="B346" t="s">
        <v>1423</v>
      </c>
      <c r="C346" s="19" t="s">
        <v>312</v>
      </c>
      <c r="D346"/>
      <c r="E346" t="s">
        <v>1424</v>
      </c>
      <c r="F346" t="s">
        <v>311</v>
      </c>
    </row>
    <row r="347" spans="1:6" x14ac:dyDescent="0.25">
      <c r="A347" t="s">
        <v>1425</v>
      </c>
      <c r="B347" t="s">
        <v>1426</v>
      </c>
      <c r="C347" s="19" t="s">
        <v>90</v>
      </c>
      <c r="D347" t="s">
        <v>1427</v>
      </c>
      <c r="E347" t="s">
        <v>1428</v>
      </c>
      <c r="F347" t="s">
        <v>145</v>
      </c>
    </row>
    <row r="348" spans="1:6" x14ac:dyDescent="0.25">
      <c r="A348" t="s">
        <v>1429</v>
      </c>
      <c r="B348" t="s">
        <v>1430</v>
      </c>
      <c r="C348" s="19" t="s">
        <v>90</v>
      </c>
      <c r="D348" t="s">
        <v>1431</v>
      </c>
      <c r="E348" t="s">
        <v>1432</v>
      </c>
      <c r="F348" t="s">
        <v>104</v>
      </c>
    </row>
    <row r="349" spans="1:6" x14ac:dyDescent="0.25">
      <c r="A349" t="s">
        <v>1433</v>
      </c>
      <c r="B349" t="s">
        <v>1434</v>
      </c>
      <c r="C349" s="19" t="s">
        <v>90</v>
      </c>
      <c r="D349" t="s">
        <v>1435</v>
      </c>
      <c r="E349" t="s">
        <v>1436</v>
      </c>
      <c r="F349" t="s">
        <v>104</v>
      </c>
    </row>
    <row r="350" spans="1:6" x14ac:dyDescent="0.25">
      <c r="A350" t="s">
        <v>1437</v>
      </c>
      <c r="B350" t="s">
        <v>1438</v>
      </c>
      <c r="C350" s="19" t="s">
        <v>90</v>
      </c>
      <c r="D350" t="s">
        <v>1439</v>
      </c>
      <c r="E350" t="s">
        <v>1440</v>
      </c>
      <c r="F350" t="s">
        <v>344</v>
      </c>
    </row>
    <row r="351" spans="1:6" x14ac:dyDescent="0.25">
      <c r="A351" t="s">
        <v>1441</v>
      </c>
      <c r="B351" t="s">
        <v>1442</v>
      </c>
      <c r="C351" s="19" t="s">
        <v>90</v>
      </c>
      <c r="D351" t="s">
        <v>1443</v>
      </c>
      <c r="E351" t="s">
        <v>1444</v>
      </c>
      <c r="F351" t="s">
        <v>344</v>
      </c>
    </row>
    <row r="352" spans="1:6" x14ac:dyDescent="0.25">
      <c r="A352" t="s">
        <v>1445</v>
      </c>
      <c r="B352" t="s">
        <v>1446</v>
      </c>
      <c r="C352" s="19" t="s">
        <v>90</v>
      </c>
      <c r="D352" t="s">
        <v>1447</v>
      </c>
      <c r="E352" t="s">
        <v>1448</v>
      </c>
      <c r="F352" t="s">
        <v>104</v>
      </c>
    </row>
    <row r="353" spans="1:6" x14ac:dyDescent="0.25">
      <c r="A353" t="s">
        <v>1449</v>
      </c>
      <c r="B353" t="s">
        <v>1450</v>
      </c>
      <c r="C353" s="19" t="s">
        <v>90</v>
      </c>
      <c r="D353" t="s">
        <v>1451</v>
      </c>
      <c r="E353" t="s">
        <v>1452</v>
      </c>
      <c r="F353" t="s">
        <v>145</v>
      </c>
    </row>
    <row r="354" spans="1:6" x14ac:dyDescent="0.25">
      <c r="A354" t="s">
        <v>1453</v>
      </c>
      <c r="B354" t="s">
        <v>1454</v>
      </c>
      <c r="C354" s="19" t="s">
        <v>90</v>
      </c>
      <c r="D354" t="s">
        <v>1455</v>
      </c>
      <c r="E354" t="s">
        <v>1456</v>
      </c>
      <c r="F354" t="s">
        <v>104</v>
      </c>
    </row>
    <row r="355" spans="1:6" x14ac:dyDescent="0.25">
      <c r="A355" t="s">
        <v>1457</v>
      </c>
      <c r="B355" t="s">
        <v>1458</v>
      </c>
      <c r="C355" s="19" t="s">
        <v>90</v>
      </c>
      <c r="D355" t="s">
        <v>1459</v>
      </c>
      <c r="E355" t="s">
        <v>1460</v>
      </c>
      <c r="F355" t="s">
        <v>89</v>
      </c>
    </row>
    <row r="356" spans="1:6" x14ac:dyDescent="0.25">
      <c r="A356" t="s">
        <v>1461</v>
      </c>
      <c r="B356" t="s">
        <v>1462</v>
      </c>
      <c r="C356" s="19" t="s">
        <v>90</v>
      </c>
      <c r="D356" t="s">
        <v>1463</v>
      </c>
      <c r="E356" t="s">
        <v>1464</v>
      </c>
      <c r="F356" t="s">
        <v>104</v>
      </c>
    </row>
    <row r="357" spans="1:6" x14ac:dyDescent="0.25">
      <c r="A357" t="s">
        <v>1465</v>
      </c>
      <c r="B357" t="s">
        <v>1466</v>
      </c>
      <c r="C357" s="19" t="s">
        <v>312</v>
      </c>
      <c r="D357"/>
      <c r="E357" t="s">
        <v>1467</v>
      </c>
      <c r="F357" t="s">
        <v>311</v>
      </c>
    </row>
    <row r="358" spans="1:6" x14ac:dyDescent="0.25">
      <c r="A358" t="s">
        <v>1468</v>
      </c>
      <c r="B358" t="s">
        <v>1469</v>
      </c>
      <c r="C358" s="19" t="s">
        <v>90</v>
      </c>
      <c r="D358" t="s">
        <v>1470</v>
      </c>
      <c r="E358" t="s">
        <v>1471</v>
      </c>
      <c r="F358" t="s">
        <v>344</v>
      </c>
    </row>
    <row r="359" spans="1:6" x14ac:dyDescent="0.25">
      <c r="A359" t="s">
        <v>1472</v>
      </c>
      <c r="B359" t="s">
        <v>1473</v>
      </c>
      <c r="C359" s="19" t="s">
        <v>90</v>
      </c>
      <c r="D359" t="s">
        <v>1474</v>
      </c>
      <c r="E359" t="s">
        <v>1475</v>
      </c>
      <c r="F359" t="s">
        <v>99</v>
      </c>
    </row>
    <row r="360" spans="1:6" x14ac:dyDescent="0.25">
      <c r="A360" t="s">
        <v>1476</v>
      </c>
      <c r="B360" t="s">
        <v>1477</v>
      </c>
      <c r="C360" s="19" t="s">
        <v>90</v>
      </c>
      <c r="D360" t="s">
        <v>1478</v>
      </c>
      <c r="E360" t="s">
        <v>1479</v>
      </c>
      <c r="F360" t="s">
        <v>344</v>
      </c>
    </row>
    <row r="361" spans="1:6" x14ac:dyDescent="0.25">
      <c r="A361" t="s">
        <v>1480</v>
      </c>
      <c r="B361" t="s">
        <v>1481</v>
      </c>
      <c r="C361" s="19" t="s">
        <v>90</v>
      </c>
      <c r="D361" t="s">
        <v>1482</v>
      </c>
      <c r="E361" t="s">
        <v>1483</v>
      </c>
      <c r="F361" t="s">
        <v>104</v>
      </c>
    </row>
    <row r="362" spans="1:6" x14ac:dyDescent="0.25">
      <c r="A362" t="s">
        <v>1484</v>
      </c>
      <c r="B362" t="s">
        <v>1485</v>
      </c>
      <c r="C362" s="19" t="s">
        <v>90</v>
      </c>
      <c r="D362" t="s">
        <v>1486</v>
      </c>
      <c r="E362" t="s">
        <v>1487</v>
      </c>
      <c r="F362" t="s">
        <v>104</v>
      </c>
    </row>
    <row r="363" spans="1:6" x14ac:dyDescent="0.25">
      <c r="A363" t="s">
        <v>1488</v>
      </c>
      <c r="B363" t="s">
        <v>1489</v>
      </c>
      <c r="C363" s="19" t="s">
        <v>90</v>
      </c>
      <c r="D363"/>
      <c r="E363"/>
      <c r="F363" t="s">
        <v>145</v>
      </c>
    </row>
    <row r="364" spans="1:6" x14ac:dyDescent="0.25">
      <c r="A364" t="s">
        <v>1490</v>
      </c>
      <c r="B364" t="s">
        <v>1491</v>
      </c>
      <c r="C364" s="19" t="s">
        <v>90</v>
      </c>
      <c r="D364" t="s">
        <v>1492</v>
      </c>
      <c r="E364" t="s">
        <v>1493</v>
      </c>
      <c r="F364" t="s">
        <v>104</v>
      </c>
    </row>
    <row r="365" spans="1:6" x14ac:dyDescent="0.25">
      <c r="A365" t="s">
        <v>1494</v>
      </c>
      <c r="B365" t="s">
        <v>1495</v>
      </c>
      <c r="C365" s="19" t="s">
        <v>90</v>
      </c>
      <c r="D365" t="s">
        <v>1496</v>
      </c>
      <c r="E365" t="s">
        <v>1497</v>
      </c>
      <c r="F365" t="s">
        <v>104</v>
      </c>
    </row>
    <row r="366" spans="1:6" x14ac:dyDescent="0.25">
      <c r="A366" t="s">
        <v>1498</v>
      </c>
      <c r="B366" t="s">
        <v>1499</v>
      </c>
      <c r="C366" s="19" t="s">
        <v>90</v>
      </c>
      <c r="D366" t="s">
        <v>1500</v>
      </c>
      <c r="E366" t="s">
        <v>1501</v>
      </c>
      <c r="F366" t="s">
        <v>104</v>
      </c>
    </row>
    <row r="367" spans="1:6" x14ac:dyDescent="0.25">
      <c r="A367" t="s">
        <v>1502</v>
      </c>
      <c r="B367" t="s">
        <v>1503</v>
      </c>
      <c r="C367" s="19" t="s">
        <v>90</v>
      </c>
      <c r="D367" t="s">
        <v>1504</v>
      </c>
      <c r="E367" t="s">
        <v>1505</v>
      </c>
      <c r="F367" t="s">
        <v>145</v>
      </c>
    </row>
    <row r="368" spans="1:6" x14ac:dyDescent="0.25">
      <c r="A368" t="s">
        <v>1506</v>
      </c>
      <c r="B368" t="s">
        <v>1507</v>
      </c>
      <c r="C368" s="19" t="s">
        <v>90</v>
      </c>
      <c r="D368" t="s">
        <v>1508</v>
      </c>
      <c r="E368" t="s">
        <v>1509</v>
      </c>
      <c r="F368" t="s">
        <v>104</v>
      </c>
    </row>
    <row r="369" spans="1:6" x14ac:dyDescent="0.25">
      <c r="A369" t="s">
        <v>1510</v>
      </c>
      <c r="B369" t="s">
        <v>1511</v>
      </c>
      <c r="C369" s="19" t="s">
        <v>90</v>
      </c>
      <c r="D369" t="s">
        <v>1512</v>
      </c>
      <c r="E369" t="s">
        <v>1513</v>
      </c>
      <c r="F369" t="s">
        <v>104</v>
      </c>
    </row>
    <row r="370" spans="1:6" x14ac:dyDescent="0.25">
      <c r="A370" t="s">
        <v>1514</v>
      </c>
      <c r="B370" t="s">
        <v>1515</v>
      </c>
      <c r="C370" s="19" t="s">
        <v>90</v>
      </c>
      <c r="D370" t="s">
        <v>1516</v>
      </c>
      <c r="E370" t="s">
        <v>1517</v>
      </c>
      <c r="F370" t="s">
        <v>104</v>
      </c>
    </row>
    <row r="371" spans="1:6" x14ac:dyDescent="0.25">
      <c r="A371" t="s">
        <v>1518</v>
      </c>
      <c r="B371" t="s">
        <v>1519</v>
      </c>
      <c r="C371" s="19" t="s">
        <v>90</v>
      </c>
      <c r="D371" t="s">
        <v>1520</v>
      </c>
      <c r="E371" t="s">
        <v>1521</v>
      </c>
      <c r="F371" t="s">
        <v>104</v>
      </c>
    </row>
    <row r="372" spans="1:6" x14ac:dyDescent="0.25">
      <c r="A372" t="s">
        <v>1522</v>
      </c>
      <c r="B372" t="s">
        <v>1523</v>
      </c>
      <c r="C372" s="19" t="s">
        <v>90</v>
      </c>
      <c r="D372" t="s">
        <v>1524</v>
      </c>
      <c r="E372" t="s">
        <v>1525</v>
      </c>
      <c r="F372" t="s">
        <v>104</v>
      </c>
    </row>
    <row r="373" spans="1:6" x14ac:dyDescent="0.25">
      <c r="A373" t="s">
        <v>1526</v>
      </c>
      <c r="B373" t="s">
        <v>1527</v>
      </c>
      <c r="C373" s="19" t="s">
        <v>90</v>
      </c>
      <c r="D373" t="s">
        <v>1524</v>
      </c>
      <c r="E373" t="s">
        <v>1525</v>
      </c>
      <c r="F373" t="s">
        <v>104</v>
      </c>
    </row>
    <row r="374" spans="1:6" x14ac:dyDescent="0.25">
      <c r="A374" t="s">
        <v>1528</v>
      </c>
      <c r="B374" t="s">
        <v>1529</v>
      </c>
      <c r="C374" s="19" t="s">
        <v>90</v>
      </c>
      <c r="D374" t="s">
        <v>1530</v>
      </c>
      <c r="E374" t="s">
        <v>1531</v>
      </c>
      <c r="F374" t="s">
        <v>99</v>
      </c>
    </row>
    <row r="375" spans="1:6" x14ac:dyDescent="0.25">
      <c r="A375" t="s">
        <v>1532</v>
      </c>
      <c r="B375" t="s">
        <v>1533</v>
      </c>
      <c r="C375" s="19" t="s">
        <v>90</v>
      </c>
      <c r="D375" t="s">
        <v>1534</v>
      </c>
      <c r="E375" t="s">
        <v>1535</v>
      </c>
      <c r="F375" t="s">
        <v>104</v>
      </c>
    </row>
    <row r="376" spans="1:6" x14ac:dyDescent="0.25">
      <c r="A376" t="s">
        <v>1536</v>
      </c>
      <c r="B376" t="s">
        <v>1537</v>
      </c>
      <c r="C376" s="19" t="s">
        <v>90</v>
      </c>
      <c r="D376" t="s">
        <v>1538</v>
      </c>
      <c r="E376" t="s">
        <v>1539</v>
      </c>
      <c r="F376" t="s">
        <v>104</v>
      </c>
    </row>
    <row r="377" spans="1:6" x14ac:dyDescent="0.25">
      <c r="A377" t="s">
        <v>1540</v>
      </c>
      <c r="B377" t="s">
        <v>1541</v>
      </c>
      <c r="C377" s="19" t="s">
        <v>90</v>
      </c>
      <c r="D377" t="s">
        <v>1542</v>
      </c>
      <c r="E377" t="s">
        <v>1543</v>
      </c>
      <c r="F377" t="s">
        <v>104</v>
      </c>
    </row>
    <row r="378" spans="1:6" x14ac:dyDescent="0.25">
      <c r="A378" t="s">
        <v>1544</v>
      </c>
      <c r="B378" t="s">
        <v>1545</v>
      </c>
      <c r="C378" s="19" t="s">
        <v>90</v>
      </c>
      <c r="D378" t="s">
        <v>1546</v>
      </c>
      <c r="E378" t="s">
        <v>1547</v>
      </c>
      <c r="F378" t="s">
        <v>99</v>
      </c>
    </row>
    <row r="379" spans="1:6" x14ac:dyDescent="0.25">
      <c r="A379" t="s">
        <v>1548</v>
      </c>
      <c r="B379" t="s">
        <v>1549</v>
      </c>
      <c r="C379" s="19" t="s">
        <v>90</v>
      </c>
      <c r="D379"/>
      <c r="E379" t="s">
        <v>1550</v>
      </c>
      <c r="F379" t="s">
        <v>145</v>
      </c>
    </row>
    <row r="380" spans="1:6" x14ac:dyDescent="0.25">
      <c r="A380" t="s">
        <v>1551</v>
      </c>
      <c r="B380" s="20" t="s">
        <v>1552</v>
      </c>
      <c r="C380" s="19" t="s">
        <v>90</v>
      </c>
      <c r="D380" t="s">
        <v>1553</v>
      </c>
      <c r="E380" t="s">
        <v>1554</v>
      </c>
      <c r="F380" t="s">
        <v>104</v>
      </c>
    </row>
    <row r="381" spans="1:6" x14ac:dyDescent="0.25">
      <c r="A381" t="s">
        <v>1555</v>
      </c>
      <c r="B381" t="s">
        <v>1556</v>
      </c>
      <c r="C381" s="19" t="s">
        <v>90</v>
      </c>
      <c r="D381" t="s">
        <v>1557</v>
      </c>
      <c r="E381" t="s">
        <v>1558</v>
      </c>
      <c r="F381" t="s">
        <v>145</v>
      </c>
    </row>
    <row r="382" spans="1:6" x14ac:dyDescent="0.25">
      <c r="A382" t="s">
        <v>1559</v>
      </c>
      <c r="B382" t="s">
        <v>1560</v>
      </c>
      <c r="C382" s="19" t="s">
        <v>90</v>
      </c>
      <c r="D382" t="s">
        <v>1561</v>
      </c>
      <c r="E382" t="s">
        <v>1562</v>
      </c>
      <c r="F382" t="s">
        <v>145</v>
      </c>
    </row>
    <row r="383" spans="1:6" x14ac:dyDescent="0.25">
      <c r="A383" t="s">
        <v>1563</v>
      </c>
      <c r="B383" t="s">
        <v>1564</v>
      </c>
      <c r="C383" s="19" t="s">
        <v>90</v>
      </c>
      <c r="D383" t="s">
        <v>1565</v>
      </c>
      <c r="E383" t="s">
        <v>1566</v>
      </c>
      <c r="F383" t="s">
        <v>104</v>
      </c>
    </row>
    <row r="384" spans="1:6" x14ac:dyDescent="0.25">
      <c r="A384" t="s">
        <v>1567</v>
      </c>
      <c r="B384" t="s">
        <v>1568</v>
      </c>
      <c r="C384" s="19" t="s">
        <v>90</v>
      </c>
      <c r="D384" t="s">
        <v>1569</v>
      </c>
      <c r="E384" t="s">
        <v>1570</v>
      </c>
      <c r="F384" t="s">
        <v>104</v>
      </c>
    </row>
    <row r="385" spans="1:6" x14ac:dyDescent="0.25">
      <c r="A385" t="s">
        <v>1571</v>
      </c>
      <c r="B385" t="s">
        <v>1572</v>
      </c>
      <c r="C385" s="19" t="s">
        <v>90</v>
      </c>
      <c r="D385" t="s">
        <v>1573</v>
      </c>
      <c r="E385" t="s">
        <v>1574</v>
      </c>
      <c r="F385" t="s">
        <v>145</v>
      </c>
    </row>
    <row r="386" spans="1:6" x14ac:dyDescent="0.25">
      <c r="A386" t="s">
        <v>1575</v>
      </c>
      <c r="B386" t="s">
        <v>1576</v>
      </c>
      <c r="C386" s="19" t="s">
        <v>90</v>
      </c>
      <c r="D386" t="s">
        <v>1577</v>
      </c>
      <c r="E386" t="s">
        <v>1578</v>
      </c>
      <c r="F386" t="s">
        <v>104</v>
      </c>
    </row>
    <row r="387" spans="1:6" x14ac:dyDescent="0.25">
      <c r="A387" t="s">
        <v>1579</v>
      </c>
      <c r="B387" t="s">
        <v>1580</v>
      </c>
      <c r="C387" s="19" t="s">
        <v>90</v>
      </c>
      <c r="D387" t="s">
        <v>1581</v>
      </c>
      <c r="E387" t="s">
        <v>1582</v>
      </c>
      <c r="F387" t="s">
        <v>104</v>
      </c>
    </row>
    <row r="388" spans="1:6" x14ac:dyDescent="0.25">
      <c r="A388" t="s">
        <v>1583</v>
      </c>
      <c r="B388" t="s">
        <v>1584</v>
      </c>
      <c r="C388" s="19" t="s">
        <v>90</v>
      </c>
      <c r="D388" t="s">
        <v>1585</v>
      </c>
      <c r="E388" t="s">
        <v>1586</v>
      </c>
      <c r="F388" t="s">
        <v>104</v>
      </c>
    </row>
    <row r="389" spans="1:6" x14ac:dyDescent="0.25">
      <c r="A389" t="s">
        <v>1587</v>
      </c>
      <c r="B389" t="s">
        <v>1588</v>
      </c>
      <c r="C389" s="19" t="s">
        <v>90</v>
      </c>
      <c r="D389" t="s">
        <v>1589</v>
      </c>
      <c r="E389" t="s">
        <v>1590</v>
      </c>
      <c r="F389" t="s">
        <v>104</v>
      </c>
    </row>
    <row r="390" spans="1:6" x14ac:dyDescent="0.25">
      <c r="A390" t="s">
        <v>1591</v>
      </c>
      <c r="B390" t="s">
        <v>1592</v>
      </c>
      <c r="C390" s="19" t="s">
        <v>90</v>
      </c>
      <c r="D390" t="s">
        <v>1593</v>
      </c>
      <c r="E390" t="s">
        <v>1594</v>
      </c>
      <c r="F390" t="s">
        <v>104</v>
      </c>
    </row>
    <row r="391" spans="1:6" x14ac:dyDescent="0.25">
      <c r="A391" t="s">
        <v>1595</v>
      </c>
      <c r="B391" t="s">
        <v>1596</v>
      </c>
      <c r="C391" s="19" t="s">
        <v>90</v>
      </c>
      <c r="D391" t="s">
        <v>1597</v>
      </c>
      <c r="E391" t="s">
        <v>1598</v>
      </c>
      <c r="F391" t="s">
        <v>104</v>
      </c>
    </row>
    <row r="392" spans="1:6" x14ac:dyDescent="0.25">
      <c r="A392" t="s">
        <v>1599</v>
      </c>
      <c r="B392" t="s">
        <v>1600</v>
      </c>
      <c r="C392" s="19" t="s">
        <v>90</v>
      </c>
      <c r="D392" t="s">
        <v>1601</v>
      </c>
      <c r="E392" t="s">
        <v>1602</v>
      </c>
      <c r="F392" t="s">
        <v>104</v>
      </c>
    </row>
    <row r="393" spans="1:6" x14ac:dyDescent="0.25">
      <c r="A393" t="s">
        <v>1603</v>
      </c>
      <c r="B393" t="s">
        <v>1604</v>
      </c>
      <c r="C393" s="19" t="s">
        <v>90</v>
      </c>
      <c r="D393" t="s">
        <v>1605</v>
      </c>
      <c r="E393" t="s">
        <v>1606</v>
      </c>
      <c r="F393" t="s">
        <v>104</v>
      </c>
    </row>
    <row r="394" spans="1:6" x14ac:dyDescent="0.25">
      <c r="A394" t="s">
        <v>1607</v>
      </c>
      <c r="B394" t="s">
        <v>1608</v>
      </c>
      <c r="C394" s="19" t="s">
        <v>90</v>
      </c>
      <c r="D394" t="s">
        <v>1609</v>
      </c>
      <c r="E394" t="s">
        <v>1610</v>
      </c>
      <c r="F394" t="s">
        <v>104</v>
      </c>
    </row>
    <row r="395" spans="1:6" x14ac:dyDescent="0.25">
      <c r="A395" t="s">
        <v>1611</v>
      </c>
      <c r="B395" t="s">
        <v>1612</v>
      </c>
      <c r="C395" s="19" t="s">
        <v>90</v>
      </c>
      <c r="D395" t="s">
        <v>1613</v>
      </c>
      <c r="E395" t="s">
        <v>1614</v>
      </c>
      <c r="F395" t="s">
        <v>104</v>
      </c>
    </row>
    <row r="396" spans="1:6" x14ac:dyDescent="0.25">
      <c r="A396" t="s">
        <v>1615</v>
      </c>
      <c r="B396" t="s">
        <v>1616</v>
      </c>
      <c r="C396" s="19" t="s">
        <v>90</v>
      </c>
      <c r="D396" t="s">
        <v>1617</v>
      </c>
      <c r="E396" t="s">
        <v>1618</v>
      </c>
      <c r="F396" t="s">
        <v>104</v>
      </c>
    </row>
    <row r="397" spans="1:6" x14ac:dyDescent="0.25">
      <c r="A397" t="s">
        <v>1619</v>
      </c>
      <c r="B397" t="s">
        <v>1620</v>
      </c>
      <c r="C397" s="19" t="s">
        <v>312</v>
      </c>
      <c r="D397"/>
      <c r="E397" t="s">
        <v>1621</v>
      </c>
      <c r="F397" t="s">
        <v>311</v>
      </c>
    </row>
    <row r="398" spans="1:6" x14ac:dyDescent="0.25">
      <c r="A398" t="s">
        <v>1622</v>
      </c>
      <c r="B398" t="s">
        <v>1623</v>
      </c>
      <c r="C398" s="19" t="s">
        <v>90</v>
      </c>
      <c r="D398" t="s">
        <v>1624</v>
      </c>
      <c r="E398" t="s">
        <v>1625</v>
      </c>
      <c r="F398" t="s">
        <v>145</v>
      </c>
    </row>
    <row r="399" spans="1:6" x14ac:dyDescent="0.25">
      <c r="A399" t="s">
        <v>1626</v>
      </c>
      <c r="B399" t="s">
        <v>1627</v>
      </c>
      <c r="C399" s="19" t="s">
        <v>90</v>
      </c>
      <c r="D399" t="s">
        <v>1628</v>
      </c>
      <c r="E399" t="s">
        <v>1629</v>
      </c>
      <c r="F399" t="s">
        <v>145</v>
      </c>
    </row>
    <row r="400" spans="1:6" x14ac:dyDescent="0.25">
      <c r="A400" t="s">
        <v>1630</v>
      </c>
      <c r="B400" t="s">
        <v>1631</v>
      </c>
      <c r="C400" s="19" t="s">
        <v>90</v>
      </c>
      <c r="D400" t="s">
        <v>1632</v>
      </c>
      <c r="E400" t="s">
        <v>1633</v>
      </c>
      <c r="F400" t="s">
        <v>145</v>
      </c>
    </row>
    <row r="401" spans="1:6" x14ac:dyDescent="0.25">
      <c r="A401" t="s">
        <v>1634</v>
      </c>
      <c r="B401" t="s">
        <v>1635</v>
      </c>
      <c r="C401" s="19" t="s">
        <v>90</v>
      </c>
      <c r="D401" t="s">
        <v>1636</v>
      </c>
      <c r="E401" t="s">
        <v>1637</v>
      </c>
      <c r="F401" t="s">
        <v>104</v>
      </c>
    </row>
  </sheetData>
  <autoFilter ref="F1:F401" xr:uid="{5E4E6FF5-B676-4C5A-BD82-2B300B5FAD09}"/>
  <sortState xmlns:xlrd2="http://schemas.microsoft.com/office/spreadsheetml/2017/richdata2" ref="A2:F401">
    <sortCondition ref="A2:A4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294E-683E-436D-A4B1-6A8B2F877C57}">
  <dimension ref="A1:G53"/>
  <sheetViews>
    <sheetView workbookViewId="0">
      <selection activeCell="C1" sqref="C1:C1048576"/>
    </sheetView>
  </sheetViews>
  <sheetFormatPr defaultRowHeight="15" x14ac:dyDescent="0.25"/>
  <cols>
    <col min="1" max="1" width="13.28515625" style="17" customWidth="1"/>
    <col min="2" max="2" width="44.7109375" style="17" customWidth="1"/>
    <col min="3" max="3" width="14.42578125" style="17" customWidth="1"/>
    <col min="4" max="4" width="46.7109375" style="17" customWidth="1"/>
    <col min="5" max="5" width="70.85546875" style="17" customWidth="1"/>
    <col min="6" max="6" width="14.28515625" style="17" customWidth="1"/>
    <col min="7" max="7" width="9.140625" style="17"/>
  </cols>
  <sheetData>
    <row r="1" spans="1:6" x14ac:dyDescent="0.25">
      <c r="A1" s="14" t="s">
        <v>81</v>
      </c>
      <c r="B1" s="15" t="s">
        <v>82</v>
      </c>
      <c r="C1" s="16" t="s">
        <v>84</v>
      </c>
      <c r="D1" s="14" t="s">
        <v>34</v>
      </c>
      <c r="E1" s="14" t="s">
        <v>35</v>
      </c>
      <c r="F1" s="14" t="s">
        <v>83</v>
      </c>
    </row>
    <row r="2" spans="1:6" x14ac:dyDescent="0.25">
      <c r="A2" t="s">
        <v>141</v>
      </c>
      <c r="B2" t="s">
        <v>142</v>
      </c>
      <c r="C2" s="19" t="s">
        <v>90</v>
      </c>
      <c r="D2" t="s">
        <v>143</v>
      </c>
      <c r="E2" t="s">
        <v>144</v>
      </c>
      <c r="F2" t="s">
        <v>145</v>
      </c>
    </row>
    <row r="3" spans="1:6" x14ac:dyDescent="0.25">
      <c r="A3" t="s">
        <v>226</v>
      </c>
      <c r="B3" t="s">
        <v>227</v>
      </c>
      <c r="C3" s="19" t="s">
        <v>90</v>
      </c>
      <c r="D3" t="s">
        <v>228</v>
      </c>
      <c r="E3" t="s">
        <v>229</v>
      </c>
      <c r="F3" t="s">
        <v>145</v>
      </c>
    </row>
    <row r="4" spans="1:6" x14ac:dyDescent="0.25">
      <c r="A4" t="s">
        <v>234</v>
      </c>
      <c r="B4" t="s">
        <v>235</v>
      </c>
      <c r="C4" s="19" t="s">
        <v>90</v>
      </c>
      <c r="D4" t="s">
        <v>236</v>
      </c>
      <c r="E4" t="s">
        <v>237</v>
      </c>
      <c r="F4" t="s">
        <v>145</v>
      </c>
    </row>
    <row r="5" spans="1:6" x14ac:dyDescent="0.25">
      <c r="A5" t="s">
        <v>242</v>
      </c>
      <c r="B5" t="s">
        <v>243</v>
      </c>
      <c r="C5" s="19" t="s">
        <v>90</v>
      </c>
      <c r="D5" t="s">
        <v>244</v>
      </c>
      <c r="E5" t="s">
        <v>245</v>
      </c>
      <c r="F5" t="s">
        <v>145</v>
      </c>
    </row>
    <row r="6" spans="1:6" x14ac:dyDescent="0.25">
      <c r="A6" t="s">
        <v>340</v>
      </c>
      <c r="B6" t="s">
        <v>341</v>
      </c>
      <c r="C6" s="19" t="s">
        <v>90</v>
      </c>
      <c r="D6" t="s">
        <v>342</v>
      </c>
      <c r="E6" t="s">
        <v>343</v>
      </c>
      <c r="F6" t="s">
        <v>344</v>
      </c>
    </row>
    <row r="7" spans="1:6" x14ac:dyDescent="0.25">
      <c r="A7" t="s">
        <v>349</v>
      </c>
      <c r="B7" t="s">
        <v>350</v>
      </c>
      <c r="C7" s="19" t="s">
        <v>90</v>
      </c>
      <c r="D7" t="s">
        <v>351</v>
      </c>
      <c r="E7" t="s">
        <v>352</v>
      </c>
      <c r="F7" t="s">
        <v>344</v>
      </c>
    </row>
    <row r="8" spans="1:6" x14ac:dyDescent="0.25">
      <c r="A8" t="s">
        <v>387</v>
      </c>
      <c r="B8" t="s">
        <v>388</v>
      </c>
      <c r="C8" s="19" t="s">
        <v>90</v>
      </c>
      <c r="D8" t="s">
        <v>389</v>
      </c>
      <c r="E8" t="s">
        <v>390</v>
      </c>
      <c r="F8" t="s">
        <v>344</v>
      </c>
    </row>
    <row r="9" spans="1:6" x14ac:dyDescent="0.25">
      <c r="A9" t="s">
        <v>432</v>
      </c>
      <c r="B9" t="s">
        <v>433</v>
      </c>
      <c r="C9" s="19" t="s">
        <v>90</v>
      </c>
      <c r="D9" t="s">
        <v>434</v>
      </c>
      <c r="E9" t="s">
        <v>435</v>
      </c>
      <c r="F9" t="s">
        <v>145</v>
      </c>
    </row>
    <row r="10" spans="1:6" x14ac:dyDescent="0.25">
      <c r="A10" t="s">
        <v>436</v>
      </c>
      <c r="B10" t="s">
        <v>437</v>
      </c>
      <c r="C10" s="19" t="s">
        <v>90</v>
      </c>
      <c r="D10" t="s">
        <v>438</v>
      </c>
      <c r="E10" t="s">
        <v>439</v>
      </c>
      <c r="F10" t="s">
        <v>145</v>
      </c>
    </row>
    <row r="11" spans="1:6" x14ac:dyDescent="0.25">
      <c r="A11" t="s">
        <v>452</v>
      </c>
      <c r="B11" t="s">
        <v>453</v>
      </c>
      <c r="C11" s="19" t="s">
        <v>90</v>
      </c>
      <c r="D11" t="s">
        <v>454</v>
      </c>
      <c r="E11" t="s">
        <v>455</v>
      </c>
      <c r="F11" t="s">
        <v>145</v>
      </c>
    </row>
    <row r="12" spans="1:6" x14ac:dyDescent="0.25">
      <c r="A12" t="s">
        <v>456</v>
      </c>
      <c r="B12" t="s">
        <v>457</v>
      </c>
      <c r="C12" s="19" t="s">
        <v>90</v>
      </c>
      <c r="D12" t="s">
        <v>458</v>
      </c>
      <c r="E12" t="s">
        <v>459</v>
      </c>
      <c r="F12" t="s">
        <v>344</v>
      </c>
    </row>
    <row r="13" spans="1:6" x14ac:dyDescent="0.25">
      <c r="A13" t="s">
        <v>460</v>
      </c>
      <c r="B13" t="s">
        <v>461</v>
      </c>
      <c r="C13" s="19" t="s">
        <v>90</v>
      </c>
      <c r="D13" t="s">
        <v>462</v>
      </c>
      <c r="E13" t="s">
        <v>463</v>
      </c>
      <c r="F13" t="s">
        <v>344</v>
      </c>
    </row>
    <row r="14" spans="1:6" x14ac:dyDescent="0.25">
      <c r="A14" t="s">
        <v>468</v>
      </c>
      <c r="B14" t="s">
        <v>469</v>
      </c>
      <c r="C14" s="19" t="s">
        <v>90</v>
      </c>
      <c r="D14" t="s">
        <v>470</v>
      </c>
      <c r="E14" t="s">
        <v>471</v>
      </c>
      <c r="F14" t="s">
        <v>145</v>
      </c>
    </row>
    <row r="15" spans="1:6" x14ac:dyDescent="0.25">
      <c r="A15" t="s">
        <v>488</v>
      </c>
      <c r="B15" t="s">
        <v>489</v>
      </c>
      <c r="C15" s="19" t="s">
        <v>90</v>
      </c>
      <c r="D15" t="s">
        <v>490</v>
      </c>
      <c r="E15" t="s">
        <v>491</v>
      </c>
      <c r="F15" t="s">
        <v>145</v>
      </c>
    </row>
    <row r="16" spans="1:6" x14ac:dyDescent="0.25">
      <c r="A16" t="s">
        <v>609</v>
      </c>
      <c r="B16" t="s">
        <v>610</v>
      </c>
      <c r="C16" s="19" t="s">
        <v>90</v>
      </c>
      <c r="D16" t="s">
        <v>611</v>
      </c>
      <c r="E16" t="s">
        <v>612</v>
      </c>
      <c r="F16" t="s">
        <v>145</v>
      </c>
    </row>
    <row r="17" spans="1:6" x14ac:dyDescent="0.25">
      <c r="A17" t="s">
        <v>642</v>
      </c>
      <c r="B17" t="s">
        <v>643</v>
      </c>
      <c r="C17" s="19" t="s">
        <v>90</v>
      </c>
      <c r="D17" t="s">
        <v>644</v>
      </c>
      <c r="E17" t="s">
        <v>645</v>
      </c>
      <c r="F17" t="s">
        <v>344</v>
      </c>
    </row>
    <row r="18" spans="1:6" x14ac:dyDescent="0.25">
      <c r="A18" t="s">
        <v>689</v>
      </c>
      <c r="B18" t="s">
        <v>690</v>
      </c>
      <c r="C18" s="19" t="s">
        <v>90</v>
      </c>
      <c r="D18" t="s">
        <v>691</v>
      </c>
      <c r="E18" t="s">
        <v>692</v>
      </c>
      <c r="F18" t="s">
        <v>145</v>
      </c>
    </row>
    <row r="19" spans="1:6" x14ac:dyDescent="0.25">
      <c r="A19" t="s">
        <v>697</v>
      </c>
      <c r="B19" t="s">
        <v>698</v>
      </c>
      <c r="C19" s="19" t="s">
        <v>90</v>
      </c>
      <c r="D19" t="s">
        <v>699</v>
      </c>
      <c r="E19" t="s">
        <v>700</v>
      </c>
      <c r="F19" t="s">
        <v>344</v>
      </c>
    </row>
    <row r="20" spans="1:6" x14ac:dyDescent="0.25">
      <c r="A20" t="s">
        <v>721</v>
      </c>
      <c r="B20" t="s">
        <v>722</v>
      </c>
      <c r="C20" s="19" t="s">
        <v>90</v>
      </c>
      <c r="D20" t="s">
        <v>723</v>
      </c>
      <c r="E20" t="s">
        <v>724</v>
      </c>
      <c r="F20" t="s">
        <v>145</v>
      </c>
    </row>
    <row r="21" spans="1:6" x14ac:dyDescent="0.25">
      <c r="A21" t="s">
        <v>733</v>
      </c>
      <c r="B21" s="20" t="s">
        <v>734</v>
      </c>
      <c r="C21" s="19" t="s">
        <v>90</v>
      </c>
      <c r="D21" t="s">
        <v>735</v>
      </c>
      <c r="E21" t="s">
        <v>736</v>
      </c>
      <c r="F21" t="s">
        <v>145</v>
      </c>
    </row>
    <row r="22" spans="1:6" x14ac:dyDescent="0.25">
      <c r="A22" t="s">
        <v>828</v>
      </c>
      <c r="B22" t="s">
        <v>829</v>
      </c>
      <c r="C22" s="19" t="s">
        <v>90</v>
      </c>
      <c r="D22" t="s">
        <v>830</v>
      </c>
      <c r="E22" t="s">
        <v>831</v>
      </c>
      <c r="F22" t="s">
        <v>145</v>
      </c>
    </row>
    <row r="23" spans="1:6" x14ac:dyDescent="0.25">
      <c r="A23" t="s">
        <v>845</v>
      </c>
      <c r="B23" t="s">
        <v>846</v>
      </c>
      <c r="C23" s="19" t="s">
        <v>90</v>
      </c>
      <c r="D23" t="s">
        <v>847</v>
      </c>
      <c r="E23" t="s">
        <v>848</v>
      </c>
      <c r="F23" t="s">
        <v>344</v>
      </c>
    </row>
    <row r="24" spans="1:6" x14ac:dyDescent="0.25">
      <c r="A24" t="s">
        <v>863</v>
      </c>
      <c r="B24" t="s">
        <v>864</v>
      </c>
      <c r="C24" s="19" t="s">
        <v>90</v>
      </c>
      <c r="D24" t="s">
        <v>865</v>
      </c>
      <c r="E24" t="s">
        <v>866</v>
      </c>
      <c r="F24" t="s">
        <v>145</v>
      </c>
    </row>
    <row r="25" spans="1:6" x14ac:dyDescent="0.25">
      <c r="A25" t="s">
        <v>902</v>
      </c>
      <c r="B25" t="s">
        <v>903</v>
      </c>
      <c r="C25" s="19" t="s">
        <v>90</v>
      </c>
      <c r="D25" t="s">
        <v>904</v>
      </c>
      <c r="E25" t="s">
        <v>905</v>
      </c>
      <c r="F25" t="s">
        <v>145</v>
      </c>
    </row>
    <row r="26" spans="1:6" x14ac:dyDescent="0.25">
      <c r="A26" t="s">
        <v>1000</v>
      </c>
      <c r="B26" t="s">
        <v>1001</v>
      </c>
      <c r="C26" s="19" t="s">
        <v>90</v>
      </c>
      <c r="D26" t="s">
        <v>1002</v>
      </c>
      <c r="E26" t="s">
        <v>1003</v>
      </c>
      <c r="F26" t="s">
        <v>145</v>
      </c>
    </row>
    <row r="27" spans="1:6" x14ac:dyDescent="0.25">
      <c r="A27" t="s">
        <v>1062</v>
      </c>
      <c r="B27" t="s">
        <v>1063</v>
      </c>
      <c r="C27" s="19" t="s">
        <v>90</v>
      </c>
      <c r="D27" t="s">
        <v>1064</v>
      </c>
      <c r="E27" t="s">
        <v>1065</v>
      </c>
      <c r="F27" t="s">
        <v>145</v>
      </c>
    </row>
    <row r="28" spans="1:6" x14ac:dyDescent="0.25">
      <c r="A28" t="s">
        <v>1078</v>
      </c>
      <c r="B28" t="s">
        <v>1079</v>
      </c>
      <c r="C28" s="19" t="s">
        <v>90</v>
      </c>
      <c r="D28" t="s">
        <v>1080</v>
      </c>
      <c r="E28" t="s">
        <v>1081</v>
      </c>
      <c r="F28" t="s">
        <v>344</v>
      </c>
    </row>
    <row r="29" spans="1:6" x14ac:dyDescent="0.25">
      <c r="A29" t="s">
        <v>1151</v>
      </c>
      <c r="B29" t="s">
        <v>1152</v>
      </c>
      <c r="C29" s="19" t="s">
        <v>90</v>
      </c>
      <c r="D29" t="s">
        <v>1153</v>
      </c>
      <c r="E29" t="s">
        <v>1154</v>
      </c>
      <c r="F29" t="s">
        <v>145</v>
      </c>
    </row>
    <row r="30" spans="1:6" x14ac:dyDescent="0.25">
      <c r="A30" t="s">
        <v>1187</v>
      </c>
      <c r="B30" t="s">
        <v>1188</v>
      </c>
      <c r="C30" s="19" t="s">
        <v>90</v>
      </c>
      <c r="D30" t="s">
        <v>1189</v>
      </c>
      <c r="E30" t="s">
        <v>1190</v>
      </c>
      <c r="F30" t="s">
        <v>145</v>
      </c>
    </row>
    <row r="31" spans="1:6" x14ac:dyDescent="0.25">
      <c r="A31" t="s">
        <v>1371</v>
      </c>
      <c r="B31" t="s">
        <v>1372</v>
      </c>
      <c r="C31" s="19" t="s">
        <v>90</v>
      </c>
      <c r="D31" t="s">
        <v>1373</v>
      </c>
      <c r="E31" t="s">
        <v>1374</v>
      </c>
      <c r="F31" t="s">
        <v>145</v>
      </c>
    </row>
    <row r="32" spans="1:6" x14ac:dyDescent="0.25">
      <c r="A32" t="s">
        <v>1375</v>
      </c>
      <c r="B32" t="s">
        <v>1376</v>
      </c>
      <c r="C32" s="19" t="s">
        <v>90</v>
      </c>
      <c r="D32" t="s">
        <v>1377</v>
      </c>
      <c r="E32" t="s">
        <v>1378</v>
      </c>
      <c r="F32" t="s">
        <v>145</v>
      </c>
    </row>
    <row r="33" spans="1:6" x14ac:dyDescent="0.25">
      <c r="A33" t="s">
        <v>1379</v>
      </c>
      <c r="B33" t="s">
        <v>1380</v>
      </c>
      <c r="C33" s="19" t="s">
        <v>90</v>
      </c>
      <c r="D33" t="s">
        <v>1381</v>
      </c>
      <c r="E33" t="s">
        <v>1382</v>
      </c>
      <c r="F33" t="s">
        <v>344</v>
      </c>
    </row>
    <row r="34" spans="1:6" x14ac:dyDescent="0.25">
      <c r="A34" t="s">
        <v>1399</v>
      </c>
      <c r="B34" t="s">
        <v>1400</v>
      </c>
      <c r="C34" s="19" t="s">
        <v>90</v>
      </c>
      <c r="D34" t="s">
        <v>1401</v>
      </c>
      <c r="E34" t="s">
        <v>1402</v>
      </c>
      <c r="F34" t="s">
        <v>145</v>
      </c>
    </row>
    <row r="35" spans="1:6" x14ac:dyDescent="0.25">
      <c r="A35" t="s">
        <v>1403</v>
      </c>
      <c r="B35" t="s">
        <v>1404</v>
      </c>
      <c r="C35" s="19" t="s">
        <v>90</v>
      </c>
      <c r="D35" t="s">
        <v>1405</v>
      </c>
      <c r="E35" t="s">
        <v>1406</v>
      </c>
      <c r="F35" t="s">
        <v>145</v>
      </c>
    </row>
    <row r="36" spans="1:6" x14ac:dyDescent="0.25">
      <c r="A36" t="s">
        <v>1407</v>
      </c>
      <c r="B36" t="s">
        <v>1408</v>
      </c>
      <c r="C36" s="19" t="s">
        <v>90</v>
      </c>
      <c r="D36" t="s">
        <v>1409</v>
      </c>
      <c r="E36" t="s">
        <v>1410</v>
      </c>
      <c r="F36" t="s">
        <v>145</v>
      </c>
    </row>
    <row r="37" spans="1:6" x14ac:dyDescent="0.25">
      <c r="A37" t="s">
        <v>1411</v>
      </c>
      <c r="B37" t="s">
        <v>1412</v>
      </c>
      <c r="C37" s="19" t="s">
        <v>90</v>
      </c>
      <c r="D37" t="s">
        <v>1413</v>
      </c>
      <c r="E37" t="s">
        <v>1414</v>
      </c>
      <c r="F37" t="s">
        <v>145</v>
      </c>
    </row>
    <row r="38" spans="1:6" x14ac:dyDescent="0.25">
      <c r="A38" t="s">
        <v>1418</v>
      </c>
      <c r="B38" t="s">
        <v>1419</v>
      </c>
      <c r="C38" s="19" t="s">
        <v>90</v>
      </c>
      <c r="D38" t="s">
        <v>1420</v>
      </c>
      <c r="E38" t="s">
        <v>1421</v>
      </c>
      <c r="F38" t="s">
        <v>145</v>
      </c>
    </row>
    <row r="39" spans="1:6" x14ac:dyDescent="0.25">
      <c r="A39" t="s">
        <v>1425</v>
      </c>
      <c r="B39" t="s">
        <v>1426</v>
      </c>
      <c r="C39" s="19" t="s">
        <v>90</v>
      </c>
      <c r="D39" t="s">
        <v>1427</v>
      </c>
      <c r="E39" t="s">
        <v>1428</v>
      </c>
      <c r="F39" t="s">
        <v>145</v>
      </c>
    </row>
    <row r="40" spans="1:6" x14ac:dyDescent="0.25">
      <c r="A40" t="s">
        <v>1437</v>
      </c>
      <c r="B40" t="s">
        <v>1438</v>
      </c>
      <c r="C40" s="19" t="s">
        <v>90</v>
      </c>
      <c r="D40" t="s">
        <v>1439</v>
      </c>
      <c r="E40" t="s">
        <v>1440</v>
      </c>
      <c r="F40" t="s">
        <v>344</v>
      </c>
    </row>
    <row r="41" spans="1:6" x14ac:dyDescent="0.25">
      <c r="A41" t="s">
        <v>1441</v>
      </c>
      <c r="B41" t="s">
        <v>1442</v>
      </c>
      <c r="C41" s="19" t="s">
        <v>90</v>
      </c>
      <c r="D41" t="s">
        <v>1443</v>
      </c>
      <c r="E41" t="s">
        <v>1444</v>
      </c>
      <c r="F41" t="s">
        <v>344</v>
      </c>
    </row>
    <row r="42" spans="1:6" x14ac:dyDescent="0.25">
      <c r="A42" t="s">
        <v>1449</v>
      </c>
      <c r="B42" t="s">
        <v>1450</v>
      </c>
      <c r="C42" s="19" t="s">
        <v>90</v>
      </c>
      <c r="D42" t="s">
        <v>1451</v>
      </c>
      <c r="E42" t="s">
        <v>1452</v>
      </c>
      <c r="F42" t="s">
        <v>145</v>
      </c>
    </row>
    <row r="43" spans="1:6" x14ac:dyDescent="0.25">
      <c r="A43" t="s">
        <v>1468</v>
      </c>
      <c r="B43" t="s">
        <v>1469</v>
      </c>
      <c r="C43" s="19" t="s">
        <v>90</v>
      </c>
      <c r="D43" t="s">
        <v>1470</v>
      </c>
      <c r="E43" t="s">
        <v>1471</v>
      </c>
      <c r="F43" t="s">
        <v>344</v>
      </c>
    </row>
    <row r="44" spans="1:6" x14ac:dyDescent="0.25">
      <c r="A44" t="s">
        <v>1476</v>
      </c>
      <c r="B44" t="s">
        <v>1477</v>
      </c>
      <c r="C44" s="19" t="s">
        <v>90</v>
      </c>
      <c r="D44" t="s">
        <v>1478</v>
      </c>
      <c r="E44" t="s">
        <v>1479</v>
      </c>
      <c r="F44" t="s">
        <v>344</v>
      </c>
    </row>
    <row r="45" spans="1:6" x14ac:dyDescent="0.25">
      <c r="A45" t="s">
        <v>1488</v>
      </c>
      <c r="B45" t="s">
        <v>1489</v>
      </c>
      <c r="C45" s="19" t="s">
        <v>90</v>
      </c>
      <c r="D45"/>
      <c r="E45"/>
      <c r="F45" t="s">
        <v>145</v>
      </c>
    </row>
    <row r="46" spans="1:6" x14ac:dyDescent="0.25">
      <c r="A46" t="s">
        <v>1502</v>
      </c>
      <c r="B46" t="s">
        <v>1503</v>
      </c>
      <c r="C46" s="19" t="s">
        <v>90</v>
      </c>
      <c r="D46" t="s">
        <v>1504</v>
      </c>
      <c r="E46" t="s">
        <v>1505</v>
      </c>
      <c r="F46" t="s">
        <v>145</v>
      </c>
    </row>
    <row r="47" spans="1:6" x14ac:dyDescent="0.25">
      <c r="A47" t="s">
        <v>1548</v>
      </c>
      <c r="B47" t="s">
        <v>1549</v>
      </c>
      <c r="C47" s="19" t="s">
        <v>90</v>
      </c>
      <c r="D47"/>
      <c r="E47" t="s">
        <v>1550</v>
      </c>
      <c r="F47" t="s">
        <v>145</v>
      </c>
    </row>
    <row r="48" spans="1:6" x14ac:dyDescent="0.25">
      <c r="A48" t="s">
        <v>1555</v>
      </c>
      <c r="B48" t="s">
        <v>1556</v>
      </c>
      <c r="C48" s="19" t="s">
        <v>90</v>
      </c>
      <c r="D48" t="s">
        <v>1557</v>
      </c>
      <c r="E48" t="s">
        <v>1558</v>
      </c>
      <c r="F48" t="s">
        <v>145</v>
      </c>
    </row>
    <row r="49" spans="1:6" x14ac:dyDescent="0.25">
      <c r="A49" t="s">
        <v>1559</v>
      </c>
      <c r="B49" t="s">
        <v>1560</v>
      </c>
      <c r="C49" s="19" t="s">
        <v>90</v>
      </c>
      <c r="D49" t="s">
        <v>1561</v>
      </c>
      <c r="E49" t="s">
        <v>1562</v>
      </c>
      <c r="F49" t="s">
        <v>145</v>
      </c>
    </row>
    <row r="50" spans="1:6" x14ac:dyDescent="0.25">
      <c r="A50" t="s">
        <v>1571</v>
      </c>
      <c r="B50" t="s">
        <v>1572</v>
      </c>
      <c r="C50" s="19" t="s">
        <v>90</v>
      </c>
      <c r="D50" t="s">
        <v>1573</v>
      </c>
      <c r="E50" t="s">
        <v>1574</v>
      </c>
      <c r="F50" t="s">
        <v>145</v>
      </c>
    </row>
    <row r="51" spans="1:6" x14ac:dyDescent="0.25">
      <c r="A51" t="s">
        <v>1622</v>
      </c>
      <c r="B51" t="s">
        <v>1623</v>
      </c>
      <c r="C51" s="19" t="s">
        <v>90</v>
      </c>
      <c r="D51" t="s">
        <v>1624</v>
      </c>
      <c r="E51" t="s">
        <v>1625</v>
      </c>
      <c r="F51" t="s">
        <v>145</v>
      </c>
    </row>
    <row r="52" spans="1:6" x14ac:dyDescent="0.25">
      <c r="A52" t="s">
        <v>1626</v>
      </c>
      <c r="B52" t="s">
        <v>1627</v>
      </c>
      <c r="C52" s="19" t="s">
        <v>90</v>
      </c>
      <c r="D52" t="s">
        <v>1628</v>
      </c>
      <c r="E52" t="s">
        <v>1629</v>
      </c>
      <c r="F52" t="s">
        <v>145</v>
      </c>
    </row>
    <row r="53" spans="1:6" x14ac:dyDescent="0.25">
      <c r="A53" t="s">
        <v>1630</v>
      </c>
      <c r="B53" t="s">
        <v>1631</v>
      </c>
      <c r="C53" s="19" t="s">
        <v>90</v>
      </c>
      <c r="D53" t="s">
        <v>1632</v>
      </c>
      <c r="E53" t="s">
        <v>1633</v>
      </c>
      <c r="F53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7C20-A685-4B06-B184-73297BF62D67}">
  <dimension ref="A1:G12"/>
  <sheetViews>
    <sheetView workbookViewId="0">
      <pane ySplit="1" topLeftCell="A2" activePane="bottomLeft" state="frozen"/>
      <selection activeCell="C1" sqref="C1:C1048576"/>
      <selection pane="bottomLeft" activeCell="C1" sqref="C1:C1048576"/>
    </sheetView>
  </sheetViews>
  <sheetFormatPr defaultRowHeight="15" x14ac:dyDescent="0.25"/>
  <cols>
    <col min="1" max="1" width="13.28515625" style="17" customWidth="1"/>
    <col min="2" max="2" width="44.7109375" style="17" customWidth="1"/>
    <col min="3" max="3" width="14.42578125" style="17" customWidth="1"/>
    <col min="4" max="4" width="46.7109375" style="17" customWidth="1"/>
    <col min="5" max="5" width="70.85546875" style="17" customWidth="1"/>
    <col min="6" max="6" width="14.28515625" style="17" customWidth="1"/>
    <col min="7" max="7" width="9.140625" style="17"/>
  </cols>
  <sheetData>
    <row r="1" spans="1:6" x14ac:dyDescent="0.25">
      <c r="A1" s="14" t="s">
        <v>81</v>
      </c>
      <c r="B1" s="15" t="s">
        <v>82</v>
      </c>
      <c r="C1" s="16" t="s">
        <v>84</v>
      </c>
      <c r="D1" s="14" t="s">
        <v>34</v>
      </c>
      <c r="E1" s="14" t="s">
        <v>35</v>
      </c>
      <c r="F1" s="14" t="s">
        <v>83</v>
      </c>
    </row>
    <row r="2" spans="1:6" x14ac:dyDescent="0.25">
      <c r="A2" t="s">
        <v>85</v>
      </c>
      <c r="B2" t="s">
        <v>86</v>
      </c>
      <c r="C2" s="19" t="s">
        <v>90</v>
      </c>
      <c r="D2" t="s">
        <v>87</v>
      </c>
      <c r="E2" t="s">
        <v>88</v>
      </c>
      <c r="F2" t="s">
        <v>89</v>
      </c>
    </row>
    <row r="3" spans="1:6" x14ac:dyDescent="0.25">
      <c r="A3" t="s">
        <v>91</v>
      </c>
      <c r="B3" t="s">
        <v>92</v>
      </c>
      <c r="C3" s="19" t="s">
        <v>90</v>
      </c>
      <c r="D3" t="s">
        <v>93</v>
      </c>
      <c r="E3" t="s">
        <v>94</v>
      </c>
      <c r="F3" t="s">
        <v>89</v>
      </c>
    </row>
    <row r="4" spans="1:6" x14ac:dyDescent="0.25">
      <c r="A4" t="s">
        <v>541</v>
      </c>
      <c r="B4" t="s">
        <v>542</v>
      </c>
      <c r="C4" s="19" t="s">
        <v>90</v>
      </c>
      <c r="D4"/>
      <c r="E4"/>
      <c r="F4" t="s">
        <v>89</v>
      </c>
    </row>
    <row r="5" spans="1:6" x14ac:dyDescent="0.25">
      <c r="A5" t="s">
        <v>906</v>
      </c>
      <c r="B5" t="s">
        <v>907</v>
      </c>
      <c r="C5" s="19" t="s">
        <v>90</v>
      </c>
      <c r="D5" t="s">
        <v>908</v>
      </c>
      <c r="E5" t="s">
        <v>909</v>
      </c>
      <c r="F5" t="s">
        <v>89</v>
      </c>
    </row>
    <row r="6" spans="1:6" x14ac:dyDescent="0.25">
      <c r="A6" t="s">
        <v>1267</v>
      </c>
      <c r="B6" t="s">
        <v>1268</v>
      </c>
      <c r="C6" s="19" t="s">
        <v>90</v>
      </c>
      <c r="D6" t="s">
        <v>1269</v>
      </c>
      <c r="E6" t="s">
        <v>1270</v>
      </c>
      <c r="F6" t="s">
        <v>89</v>
      </c>
    </row>
    <row r="7" spans="1:6" x14ac:dyDescent="0.25">
      <c r="A7" t="s">
        <v>1271</v>
      </c>
      <c r="B7" t="s">
        <v>1272</v>
      </c>
      <c r="C7" s="19" t="s">
        <v>90</v>
      </c>
      <c r="D7" t="s">
        <v>1273</v>
      </c>
      <c r="E7" t="s">
        <v>1274</v>
      </c>
      <c r="F7" t="s">
        <v>89</v>
      </c>
    </row>
    <row r="8" spans="1:6" x14ac:dyDescent="0.25">
      <c r="A8" t="s">
        <v>1275</v>
      </c>
      <c r="B8" t="s">
        <v>1276</v>
      </c>
      <c r="C8" s="19" t="s">
        <v>90</v>
      </c>
      <c r="D8" t="s">
        <v>1277</v>
      </c>
      <c r="E8" t="s">
        <v>1278</v>
      </c>
      <c r="F8" t="s">
        <v>89</v>
      </c>
    </row>
    <row r="9" spans="1:6" x14ac:dyDescent="0.25">
      <c r="A9" t="s">
        <v>1323</v>
      </c>
      <c r="B9" t="s">
        <v>1324</v>
      </c>
      <c r="C9" s="19" t="s">
        <v>90</v>
      </c>
      <c r="D9" t="s">
        <v>1325</v>
      </c>
      <c r="E9" t="s">
        <v>1326</v>
      </c>
      <c r="F9" t="s">
        <v>89</v>
      </c>
    </row>
    <row r="10" spans="1:6" x14ac:dyDescent="0.25">
      <c r="A10" t="s">
        <v>1351</v>
      </c>
      <c r="B10" t="s">
        <v>1352</v>
      </c>
      <c r="C10" s="19" t="s">
        <v>90</v>
      </c>
      <c r="D10" t="s">
        <v>1353</v>
      </c>
      <c r="E10" t="s">
        <v>1354</v>
      </c>
      <c r="F10" t="s">
        <v>89</v>
      </c>
    </row>
    <row r="11" spans="1:6" x14ac:dyDescent="0.25">
      <c r="A11" t="s">
        <v>1391</v>
      </c>
      <c r="B11" t="s">
        <v>1392</v>
      </c>
      <c r="C11" s="19" t="s">
        <v>90</v>
      </c>
      <c r="D11" t="s">
        <v>1393</v>
      </c>
      <c r="E11" t="s">
        <v>1394</v>
      </c>
      <c r="F11" t="s">
        <v>89</v>
      </c>
    </row>
    <row r="12" spans="1:6" x14ac:dyDescent="0.25">
      <c r="A12" t="s">
        <v>1457</v>
      </c>
      <c r="B12" t="s">
        <v>1458</v>
      </c>
      <c r="C12" s="19" t="s">
        <v>90</v>
      </c>
      <c r="D12" t="s">
        <v>1459</v>
      </c>
      <c r="E12" t="s">
        <v>1460</v>
      </c>
      <c r="F12" t="s">
        <v>89</v>
      </c>
    </row>
  </sheetData>
  <autoFilter ref="B1:F1" xr:uid="{168D8ACA-9C13-4F1D-8E3D-9233F604E7F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69F8-A07A-4D87-BEC8-A7A87960E910}">
  <dimension ref="A1:G12"/>
  <sheetViews>
    <sheetView workbookViewId="0">
      <pane ySplit="1" topLeftCell="A2" activePane="bottomLeft" state="frozen"/>
      <selection activeCell="C1" sqref="C1:C1048576"/>
      <selection pane="bottomLeft" activeCell="C1" sqref="C1:C1048576"/>
    </sheetView>
  </sheetViews>
  <sheetFormatPr defaultRowHeight="15" x14ac:dyDescent="0.25"/>
  <cols>
    <col min="1" max="1" width="44.7109375" style="17" customWidth="1"/>
    <col min="2" max="2" width="13.28515625" style="17" customWidth="1"/>
    <col min="3" max="3" width="14.42578125" style="17" customWidth="1"/>
    <col min="4" max="4" width="46.7109375" style="17" customWidth="1"/>
    <col min="5" max="5" width="70.85546875" style="17" customWidth="1"/>
    <col min="6" max="6" width="14.28515625" style="17" customWidth="1"/>
    <col min="7" max="7" width="9.140625" style="17"/>
  </cols>
  <sheetData>
    <row r="1" spans="1:6" x14ac:dyDescent="0.25">
      <c r="A1" s="15" t="s">
        <v>82</v>
      </c>
      <c r="B1" s="14" t="s">
        <v>81</v>
      </c>
      <c r="C1" s="16" t="s">
        <v>84</v>
      </c>
      <c r="D1" s="14" t="s">
        <v>34</v>
      </c>
      <c r="E1" s="14" t="s">
        <v>35</v>
      </c>
      <c r="F1" s="14" t="s">
        <v>83</v>
      </c>
    </row>
    <row r="2" spans="1:6" x14ac:dyDescent="0.25">
      <c r="A2" t="s">
        <v>1352</v>
      </c>
      <c r="B2" t="s">
        <v>1351</v>
      </c>
      <c r="C2" s="19" t="s">
        <v>90</v>
      </c>
      <c r="D2" t="s">
        <v>1353</v>
      </c>
      <c r="E2" t="s">
        <v>1354</v>
      </c>
      <c r="F2" t="s">
        <v>89</v>
      </c>
    </row>
    <row r="3" spans="1:6" x14ac:dyDescent="0.25">
      <c r="A3" t="s">
        <v>1392</v>
      </c>
      <c r="B3" t="s">
        <v>1391</v>
      </c>
      <c r="C3" s="19" t="s">
        <v>90</v>
      </c>
      <c r="D3" t="s">
        <v>1393</v>
      </c>
      <c r="E3" t="s">
        <v>1394</v>
      </c>
      <c r="F3" t="s">
        <v>89</v>
      </c>
    </row>
    <row r="4" spans="1:6" x14ac:dyDescent="0.25">
      <c r="A4" t="s">
        <v>86</v>
      </c>
      <c r="B4" t="s">
        <v>85</v>
      </c>
      <c r="C4" s="19" t="s">
        <v>90</v>
      </c>
      <c r="D4" t="s">
        <v>87</v>
      </c>
      <c r="E4" t="s">
        <v>88</v>
      </c>
      <c r="F4" t="s">
        <v>89</v>
      </c>
    </row>
    <row r="5" spans="1:6" x14ac:dyDescent="0.25">
      <c r="A5" t="s">
        <v>1276</v>
      </c>
      <c r="B5" t="s">
        <v>1275</v>
      </c>
      <c r="C5" s="19" t="s">
        <v>90</v>
      </c>
      <c r="D5" t="s">
        <v>1277</v>
      </c>
      <c r="E5" t="s">
        <v>1278</v>
      </c>
      <c r="F5" t="s">
        <v>89</v>
      </c>
    </row>
    <row r="6" spans="1:6" x14ac:dyDescent="0.25">
      <c r="A6" t="s">
        <v>1324</v>
      </c>
      <c r="B6" t="s">
        <v>1323</v>
      </c>
      <c r="C6" s="19" t="s">
        <v>90</v>
      </c>
      <c r="D6" t="s">
        <v>1325</v>
      </c>
      <c r="E6" t="s">
        <v>1326</v>
      </c>
      <c r="F6" t="s">
        <v>89</v>
      </c>
    </row>
    <row r="7" spans="1:6" x14ac:dyDescent="0.25">
      <c r="A7" t="s">
        <v>542</v>
      </c>
      <c r="B7" t="s">
        <v>541</v>
      </c>
      <c r="C7" s="19" t="s">
        <v>90</v>
      </c>
      <c r="D7"/>
      <c r="E7"/>
      <c r="F7" t="s">
        <v>89</v>
      </c>
    </row>
    <row r="8" spans="1:6" x14ac:dyDescent="0.25">
      <c r="A8" t="s">
        <v>907</v>
      </c>
      <c r="B8" t="s">
        <v>906</v>
      </c>
      <c r="C8" s="19" t="s">
        <v>90</v>
      </c>
      <c r="D8" t="s">
        <v>908</v>
      </c>
      <c r="E8" t="s">
        <v>909</v>
      </c>
      <c r="F8" t="s">
        <v>89</v>
      </c>
    </row>
    <row r="9" spans="1:6" x14ac:dyDescent="0.25">
      <c r="A9" t="s">
        <v>1272</v>
      </c>
      <c r="B9" t="s">
        <v>1271</v>
      </c>
      <c r="C9" s="19" t="s">
        <v>90</v>
      </c>
      <c r="D9" t="s">
        <v>1273</v>
      </c>
      <c r="E9" t="s">
        <v>1274</v>
      </c>
      <c r="F9" t="s">
        <v>89</v>
      </c>
    </row>
    <row r="10" spans="1:6" x14ac:dyDescent="0.25">
      <c r="A10" t="s">
        <v>1268</v>
      </c>
      <c r="B10" t="s">
        <v>1267</v>
      </c>
      <c r="C10" s="19" t="s">
        <v>90</v>
      </c>
      <c r="D10" t="s">
        <v>1269</v>
      </c>
      <c r="E10" t="s">
        <v>1270</v>
      </c>
      <c r="F10" t="s">
        <v>89</v>
      </c>
    </row>
    <row r="11" spans="1:6" x14ac:dyDescent="0.25">
      <c r="A11" t="s">
        <v>92</v>
      </c>
      <c r="B11" t="s">
        <v>91</v>
      </c>
      <c r="C11" s="19" t="s">
        <v>90</v>
      </c>
      <c r="D11" t="s">
        <v>93</v>
      </c>
      <c r="E11" t="s">
        <v>94</v>
      </c>
      <c r="F11" t="s">
        <v>89</v>
      </c>
    </row>
    <row r="12" spans="1:6" x14ac:dyDescent="0.25">
      <c r="A12" t="s">
        <v>1458</v>
      </c>
      <c r="B12" t="s">
        <v>1457</v>
      </c>
      <c r="C12" s="19" t="s">
        <v>90</v>
      </c>
      <c r="D12" t="s">
        <v>1459</v>
      </c>
      <c r="E12" t="s">
        <v>1460</v>
      </c>
      <c r="F12" t="s">
        <v>89</v>
      </c>
    </row>
  </sheetData>
  <autoFilter ref="D1:F1" xr:uid="{981AF698-F582-44A2-999F-065036A85BB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D123"/>
  <sheetViews>
    <sheetView workbookViewId="0">
      <selection activeCell="G14" sqref="G14"/>
    </sheetView>
  </sheetViews>
  <sheetFormatPr defaultRowHeight="15" x14ac:dyDescent="0.25"/>
  <cols>
    <col min="1" max="1" width="8.42578125" customWidth="1"/>
    <col min="2" max="2" width="13.85546875" customWidth="1"/>
    <col min="4" max="4" width="56.28515625" customWidth="1"/>
  </cols>
  <sheetData>
    <row r="1" spans="1:4" x14ac:dyDescent="0.25">
      <c r="A1" s="3" t="s">
        <v>1638</v>
      </c>
      <c r="B1" s="3"/>
      <c r="C1" s="3"/>
      <c r="D1" s="3"/>
    </row>
    <row r="2" spans="1:4" x14ac:dyDescent="0.25">
      <c r="B2" s="4" t="s">
        <v>1639</v>
      </c>
      <c r="C2" s="4"/>
      <c r="D2" s="4"/>
    </row>
    <row r="3" spans="1:4" x14ac:dyDescent="0.25">
      <c r="B3" s="6"/>
      <c r="C3" s="7">
        <v>1</v>
      </c>
      <c r="D3" s="6" t="s">
        <v>1640</v>
      </c>
    </row>
    <row r="4" spans="1:4" x14ac:dyDescent="0.25">
      <c r="B4" s="6"/>
      <c r="C4" s="7">
        <v>2</v>
      </c>
      <c r="D4" s="6" t="s">
        <v>1641</v>
      </c>
    </row>
    <row r="5" spans="1:4" x14ac:dyDescent="0.25">
      <c r="C5" s="5">
        <v>3</v>
      </c>
      <c r="D5" t="s">
        <v>1642</v>
      </c>
    </row>
    <row r="6" spans="1:4" x14ac:dyDescent="0.25">
      <c r="C6" s="5">
        <v>4</v>
      </c>
      <c r="D6" t="s">
        <v>1643</v>
      </c>
    </row>
    <row r="7" spans="1:4" x14ac:dyDescent="0.25">
      <c r="C7" s="5">
        <v>5</v>
      </c>
      <c r="D7" t="s">
        <v>1644</v>
      </c>
    </row>
    <row r="8" spans="1:4" x14ac:dyDescent="0.25">
      <c r="C8" s="5" t="s">
        <v>1645</v>
      </c>
      <c r="D8" t="s">
        <v>1646</v>
      </c>
    </row>
    <row r="9" spans="1:4" x14ac:dyDescent="0.25">
      <c r="C9" s="5"/>
    </row>
    <row r="10" spans="1:4" x14ac:dyDescent="0.25">
      <c r="A10" s="3" t="s">
        <v>1647</v>
      </c>
      <c r="B10" s="3"/>
      <c r="C10" s="3"/>
      <c r="D10" s="3"/>
    </row>
    <row r="11" spans="1:4" x14ac:dyDescent="0.25">
      <c r="B11" s="4" t="s">
        <v>1648</v>
      </c>
      <c r="C11" s="4"/>
      <c r="D11" s="4"/>
    </row>
    <row r="12" spans="1:4" x14ac:dyDescent="0.25">
      <c r="C12" s="5">
        <v>0</v>
      </c>
      <c r="D12" t="s">
        <v>1649</v>
      </c>
    </row>
    <row r="13" spans="1:4" x14ac:dyDescent="0.25">
      <c r="C13" s="5">
        <v>1</v>
      </c>
      <c r="D13" t="s">
        <v>1650</v>
      </c>
    </row>
    <row r="14" spans="1:4" x14ac:dyDescent="0.25">
      <c r="C14" s="5">
        <v>2</v>
      </c>
      <c r="D14" t="s">
        <v>1651</v>
      </c>
    </row>
    <row r="15" spans="1:4" x14ac:dyDescent="0.25">
      <c r="C15" s="5">
        <v>3</v>
      </c>
      <c r="D15" t="s">
        <v>1652</v>
      </c>
    </row>
    <row r="16" spans="1:4" x14ac:dyDescent="0.25">
      <c r="C16" s="5">
        <v>4</v>
      </c>
      <c r="D16" t="s">
        <v>1653</v>
      </c>
    </row>
    <row r="17" spans="1:4" x14ac:dyDescent="0.25">
      <c r="C17" s="5">
        <v>5</v>
      </c>
      <c r="D17" t="s">
        <v>1654</v>
      </c>
    </row>
    <row r="19" spans="1:4" x14ac:dyDescent="0.25">
      <c r="A19" s="3" t="s">
        <v>1655</v>
      </c>
      <c r="B19" s="3"/>
      <c r="C19" s="3"/>
      <c r="D19" s="3"/>
    </row>
    <row r="20" spans="1:4" x14ac:dyDescent="0.25">
      <c r="B20" s="8" t="s">
        <v>33</v>
      </c>
      <c r="C20" s="8"/>
      <c r="D20" s="8"/>
    </row>
    <row r="21" spans="1:4" x14ac:dyDescent="0.25">
      <c r="C21" t="s">
        <v>90</v>
      </c>
      <c r="D21" t="s">
        <v>1656</v>
      </c>
    </row>
    <row r="22" spans="1:4" x14ac:dyDescent="0.25">
      <c r="C22" t="s">
        <v>312</v>
      </c>
      <c r="D22" t="s">
        <v>1657</v>
      </c>
    </row>
    <row r="23" spans="1:4" x14ac:dyDescent="0.25">
      <c r="C23" t="s">
        <v>1658</v>
      </c>
      <c r="D23" t="s">
        <v>1659</v>
      </c>
    </row>
    <row r="24" spans="1:4" x14ac:dyDescent="0.25">
      <c r="C24" t="s">
        <v>1645</v>
      </c>
      <c r="D24" t="s">
        <v>1646</v>
      </c>
    </row>
    <row r="25" spans="1:4" x14ac:dyDescent="0.25">
      <c r="C25" t="s">
        <v>1660</v>
      </c>
      <c r="D25" t="s">
        <v>1661</v>
      </c>
    </row>
    <row r="27" spans="1:4" x14ac:dyDescent="0.25">
      <c r="A27" s="3" t="s">
        <v>1662</v>
      </c>
      <c r="B27" s="3"/>
      <c r="C27" s="3"/>
      <c r="D27" s="3"/>
    </row>
    <row r="28" spans="1:4" x14ac:dyDescent="0.25">
      <c r="B28" s="4" t="s">
        <v>1663</v>
      </c>
      <c r="C28" s="4"/>
      <c r="D28" s="4"/>
    </row>
    <row r="29" spans="1:4" x14ac:dyDescent="0.25">
      <c r="C29" t="s">
        <v>1664</v>
      </c>
      <c r="D29" t="s">
        <v>1665</v>
      </c>
    </row>
    <row r="30" spans="1:4" x14ac:dyDescent="0.25">
      <c r="C30" t="s">
        <v>1666</v>
      </c>
      <c r="D30" t="s">
        <v>1667</v>
      </c>
    </row>
    <row r="31" spans="1:4" x14ac:dyDescent="0.25">
      <c r="C31" t="s">
        <v>1668</v>
      </c>
      <c r="D31" t="s">
        <v>1669</v>
      </c>
    </row>
    <row r="32" spans="1:4" x14ac:dyDescent="0.25">
      <c r="C32" t="s">
        <v>1670</v>
      </c>
      <c r="D32" t="s">
        <v>1671</v>
      </c>
    </row>
    <row r="33" spans="1:4" x14ac:dyDescent="0.25">
      <c r="C33" t="s">
        <v>1645</v>
      </c>
      <c r="D33" t="s">
        <v>1646</v>
      </c>
    </row>
    <row r="35" spans="1:4" x14ac:dyDescent="0.25">
      <c r="B35" s="4" t="s">
        <v>1672</v>
      </c>
      <c r="C35" s="4"/>
      <c r="D35" s="4"/>
    </row>
    <row r="36" spans="1:4" x14ac:dyDescent="0.25">
      <c r="C36" s="5">
        <v>1</v>
      </c>
      <c r="D36" t="s">
        <v>1673</v>
      </c>
    </row>
    <row r="37" spans="1:4" x14ac:dyDescent="0.25">
      <c r="C37" s="5">
        <v>2</v>
      </c>
      <c r="D37" t="s">
        <v>1674</v>
      </c>
    </row>
    <row r="38" spans="1:4" x14ac:dyDescent="0.25">
      <c r="C38" s="5">
        <v>3</v>
      </c>
      <c r="D38" t="s">
        <v>1675</v>
      </c>
    </row>
    <row r="39" spans="1:4" x14ac:dyDescent="0.25">
      <c r="C39" s="5">
        <v>4</v>
      </c>
      <c r="D39" t="s">
        <v>1676</v>
      </c>
    </row>
    <row r="40" spans="1:4" x14ac:dyDescent="0.25">
      <c r="C40" s="5">
        <v>5</v>
      </c>
      <c r="D40" t="s">
        <v>1677</v>
      </c>
    </row>
    <row r="41" spans="1:4" x14ac:dyDescent="0.25">
      <c r="C41" s="5">
        <v>6</v>
      </c>
      <c r="D41" t="s">
        <v>1678</v>
      </c>
    </row>
    <row r="42" spans="1:4" x14ac:dyDescent="0.25">
      <c r="C42" s="5">
        <v>7</v>
      </c>
      <c r="D42" t="s">
        <v>1679</v>
      </c>
    </row>
    <row r="43" spans="1:4" x14ac:dyDescent="0.25">
      <c r="C43" s="5">
        <v>8</v>
      </c>
      <c r="D43" t="s">
        <v>1680</v>
      </c>
    </row>
    <row r="44" spans="1:4" x14ac:dyDescent="0.25">
      <c r="C44" s="5">
        <v>9</v>
      </c>
      <c r="D44" t="s">
        <v>1681</v>
      </c>
    </row>
    <row r="45" spans="1:4" x14ac:dyDescent="0.25">
      <c r="C45" s="5">
        <v>10</v>
      </c>
      <c r="D45" t="s">
        <v>1682</v>
      </c>
    </row>
    <row r="47" spans="1:4" x14ac:dyDescent="0.25">
      <c r="A47" s="3" t="s">
        <v>1683</v>
      </c>
      <c r="B47" s="3"/>
      <c r="C47" s="3"/>
      <c r="D47" s="3"/>
    </row>
    <row r="48" spans="1:4" x14ac:dyDescent="0.25">
      <c r="B48" s="4" t="s">
        <v>1684</v>
      </c>
      <c r="C48" s="4"/>
      <c r="D48" s="4"/>
    </row>
    <row r="49" spans="1:4" x14ac:dyDescent="0.25">
      <c r="B49" s="6"/>
      <c r="C49" s="7">
        <v>0.6</v>
      </c>
      <c r="D49" s="6" t="s">
        <v>1685</v>
      </c>
    </row>
    <row r="50" spans="1:4" x14ac:dyDescent="0.25">
      <c r="C50" s="5">
        <v>1</v>
      </c>
      <c r="D50" t="s">
        <v>1686</v>
      </c>
    </row>
    <row r="51" spans="1:4" x14ac:dyDescent="0.25">
      <c r="C51" s="5">
        <v>2</v>
      </c>
      <c r="D51" t="s">
        <v>1687</v>
      </c>
    </row>
    <row r="52" spans="1:4" x14ac:dyDescent="0.25">
      <c r="C52" s="5">
        <v>3</v>
      </c>
      <c r="D52" t="s">
        <v>1688</v>
      </c>
    </row>
    <row r="53" spans="1:4" x14ac:dyDescent="0.25">
      <c r="C53" s="5">
        <v>4</v>
      </c>
      <c r="D53" t="s">
        <v>1689</v>
      </c>
    </row>
    <row r="54" spans="1:4" x14ac:dyDescent="0.25">
      <c r="C54" s="5">
        <v>5</v>
      </c>
      <c r="D54" t="s">
        <v>1690</v>
      </c>
    </row>
    <row r="55" spans="1:4" x14ac:dyDescent="0.25">
      <c r="C55" s="5">
        <v>6</v>
      </c>
      <c r="D55" t="s">
        <v>1691</v>
      </c>
    </row>
    <row r="56" spans="1:4" x14ac:dyDescent="0.25">
      <c r="C56" s="5">
        <v>7</v>
      </c>
      <c r="D56" t="s">
        <v>1692</v>
      </c>
    </row>
    <row r="57" spans="1:4" x14ac:dyDescent="0.25">
      <c r="C57" s="5">
        <v>8</v>
      </c>
      <c r="D57" t="s">
        <v>1693</v>
      </c>
    </row>
    <row r="58" spans="1:4" x14ac:dyDescent="0.25">
      <c r="C58" s="5">
        <v>9</v>
      </c>
      <c r="D58" t="s">
        <v>1694</v>
      </c>
    </row>
    <row r="59" spans="1:4" x14ac:dyDescent="0.25">
      <c r="C59" s="5">
        <v>10</v>
      </c>
      <c r="D59" t="s">
        <v>1695</v>
      </c>
    </row>
    <row r="61" spans="1:4" x14ac:dyDescent="0.25">
      <c r="A61" s="3" t="s">
        <v>1696</v>
      </c>
      <c r="B61" s="3"/>
      <c r="C61" s="3"/>
      <c r="D61" s="3"/>
    </row>
    <row r="62" spans="1:4" x14ac:dyDescent="0.25">
      <c r="B62" s="4" t="s">
        <v>33</v>
      </c>
      <c r="C62" s="4"/>
      <c r="D62" s="4"/>
    </row>
    <row r="63" spans="1:4" x14ac:dyDescent="0.25">
      <c r="C63" t="s">
        <v>90</v>
      </c>
      <c r="D63" t="s">
        <v>1656</v>
      </c>
    </row>
    <row r="64" spans="1:4" x14ac:dyDescent="0.25">
      <c r="C64" t="s">
        <v>312</v>
      </c>
      <c r="D64" t="s">
        <v>1657</v>
      </c>
    </row>
    <row r="65" spans="2:4" x14ac:dyDescent="0.25">
      <c r="C65" t="s">
        <v>1645</v>
      </c>
      <c r="D65" t="s">
        <v>1697</v>
      </c>
    </row>
    <row r="66" spans="2:4" x14ac:dyDescent="0.25">
      <c r="C66" t="s">
        <v>1698</v>
      </c>
      <c r="D66" t="s">
        <v>1699</v>
      </c>
    </row>
    <row r="67" spans="2:4" x14ac:dyDescent="0.25">
      <c r="C67" t="s">
        <v>1700</v>
      </c>
      <c r="D67" t="s">
        <v>1701</v>
      </c>
    </row>
    <row r="68" spans="2:4" x14ac:dyDescent="0.25">
      <c r="C68" t="s">
        <v>1702</v>
      </c>
      <c r="D68" t="s">
        <v>1703</v>
      </c>
    </row>
    <row r="69" spans="2:4" x14ac:dyDescent="0.25">
      <c r="C69" t="s">
        <v>1666</v>
      </c>
      <c r="D69" t="s">
        <v>1704</v>
      </c>
    </row>
    <row r="71" spans="2:4" x14ac:dyDescent="0.25">
      <c r="B71" s="4" t="s">
        <v>1705</v>
      </c>
      <c r="C71" s="4"/>
      <c r="D71" s="4"/>
    </row>
    <row r="72" spans="2:4" x14ac:dyDescent="0.25">
      <c r="C72" t="s">
        <v>312</v>
      </c>
      <c r="D72" t="s">
        <v>1706</v>
      </c>
    </row>
    <row r="73" spans="2:4" x14ac:dyDescent="0.25">
      <c r="C73" t="s">
        <v>1707</v>
      </c>
      <c r="D73" t="s">
        <v>1708</v>
      </c>
    </row>
    <row r="74" spans="2:4" x14ac:dyDescent="0.25">
      <c r="C74" t="s">
        <v>1666</v>
      </c>
      <c r="D74" t="s">
        <v>1709</v>
      </c>
    </row>
    <row r="75" spans="2:4" x14ac:dyDescent="0.25">
      <c r="C75" t="s">
        <v>1710</v>
      </c>
      <c r="D75" t="s">
        <v>1711</v>
      </c>
    </row>
    <row r="76" spans="2:4" x14ac:dyDescent="0.25">
      <c r="C76" t="s">
        <v>1712</v>
      </c>
      <c r="D76" t="s">
        <v>1713</v>
      </c>
    </row>
    <row r="77" spans="2:4" x14ac:dyDescent="0.25">
      <c r="C77" t="s">
        <v>1714</v>
      </c>
      <c r="D77" t="s">
        <v>1715</v>
      </c>
    </row>
    <row r="78" spans="2:4" x14ac:dyDescent="0.25">
      <c r="C78" t="s">
        <v>1716</v>
      </c>
      <c r="D78" t="s">
        <v>1717</v>
      </c>
    </row>
    <row r="79" spans="2:4" x14ac:dyDescent="0.25">
      <c r="C79" t="s">
        <v>1718</v>
      </c>
      <c r="D79" t="s">
        <v>1719</v>
      </c>
    </row>
    <row r="80" spans="2:4" x14ac:dyDescent="0.25">
      <c r="C80" t="s">
        <v>1720</v>
      </c>
      <c r="D80" t="s">
        <v>1721</v>
      </c>
    </row>
    <row r="81" spans="2:4" x14ac:dyDescent="0.25">
      <c r="C81" t="s">
        <v>1722</v>
      </c>
      <c r="D81" t="s">
        <v>1723</v>
      </c>
    </row>
    <row r="82" spans="2:4" x14ac:dyDescent="0.25">
      <c r="C82" t="s">
        <v>1724</v>
      </c>
      <c r="D82" t="s">
        <v>1725</v>
      </c>
    </row>
    <row r="83" spans="2:4" x14ac:dyDescent="0.25">
      <c r="C83" t="s">
        <v>1726</v>
      </c>
      <c r="D83" t="s">
        <v>1727</v>
      </c>
    </row>
    <row r="84" spans="2:4" x14ac:dyDescent="0.25">
      <c r="C84" t="s">
        <v>1728</v>
      </c>
      <c r="D84" t="s">
        <v>1729</v>
      </c>
    </row>
    <row r="85" spans="2:4" x14ac:dyDescent="0.25">
      <c r="C85" t="s">
        <v>1702</v>
      </c>
      <c r="D85" t="s">
        <v>1730</v>
      </c>
    </row>
    <row r="87" spans="2:4" x14ac:dyDescent="0.25">
      <c r="B87" s="4" t="s">
        <v>1731</v>
      </c>
      <c r="C87" s="4"/>
      <c r="D87" s="4"/>
    </row>
    <row r="88" spans="2:4" x14ac:dyDescent="0.25">
      <c r="C88" t="s">
        <v>1732</v>
      </c>
      <c r="D88" t="s">
        <v>1733</v>
      </c>
    </row>
    <row r="89" spans="2:4" x14ac:dyDescent="0.25">
      <c r="C89" t="s">
        <v>1734</v>
      </c>
      <c r="D89" t="s">
        <v>1735</v>
      </c>
    </row>
    <row r="90" spans="2:4" x14ac:dyDescent="0.25">
      <c r="C90" t="s">
        <v>1736</v>
      </c>
      <c r="D90" t="s">
        <v>1737</v>
      </c>
    </row>
    <row r="91" spans="2:4" x14ac:dyDescent="0.25">
      <c r="C91" t="s">
        <v>1738</v>
      </c>
      <c r="D91" t="s">
        <v>1739</v>
      </c>
    </row>
    <row r="92" spans="2:4" x14ac:dyDescent="0.25">
      <c r="C92" t="s">
        <v>1740</v>
      </c>
      <c r="D92" t="s">
        <v>1741</v>
      </c>
    </row>
    <row r="93" spans="2:4" x14ac:dyDescent="0.25">
      <c r="C93" t="s">
        <v>1742</v>
      </c>
      <c r="D93" t="s">
        <v>1743</v>
      </c>
    </row>
    <row r="94" spans="2:4" x14ac:dyDescent="0.25">
      <c r="C94" t="s">
        <v>1744</v>
      </c>
      <c r="D94" t="s">
        <v>1745</v>
      </c>
    </row>
    <row r="95" spans="2:4" x14ac:dyDescent="0.25">
      <c r="C95" t="s">
        <v>1746</v>
      </c>
      <c r="D95" t="s">
        <v>1747</v>
      </c>
    </row>
    <row r="96" spans="2:4" x14ac:dyDescent="0.25">
      <c r="C96" t="s">
        <v>1748</v>
      </c>
      <c r="D96" t="s">
        <v>1749</v>
      </c>
    </row>
    <row r="97" spans="3:4" x14ac:dyDescent="0.25">
      <c r="C97" t="s">
        <v>1750</v>
      </c>
      <c r="D97" t="s">
        <v>1751</v>
      </c>
    </row>
    <row r="98" spans="3:4" x14ac:dyDescent="0.25">
      <c r="C98" t="s">
        <v>1752</v>
      </c>
      <c r="D98" t="s">
        <v>1753</v>
      </c>
    </row>
    <row r="99" spans="3:4" x14ac:dyDescent="0.25">
      <c r="C99" t="s">
        <v>1754</v>
      </c>
      <c r="D99" t="s">
        <v>1755</v>
      </c>
    </row>
    <row r="100" spans="3:4" x14ac:dyDescent="0.25">
      <c r="C100" t="s">
        <v>1756</v>
      </c>
      <c r="D100" t="s">
        <v>1757</v>
      </c>
    </row>
    <row r="101" spans="3:4" x14ac:dyDescent="0.25">
      <c r="C101" t="s">
        <v>1758</v>
      </c>
      <c r="D101" t="s">
        <v>1759</v>
      </c>
    </row>
    <row r="102" spans="3:4" x14ac:dyDescent="0.25">
      <c r="C102" t="s">
        <v>1760</v>
      </c>
      <c r="D102" t="s">
        <v>1761</v>
      </c>
    </row>
    <row r="103" spans="3:4" x14ac:dyDescent="0.25">
      <c r="C103" t="s">
        <v>1762</v>
      </c>
      <c r="D103" t="s">
        <v>1763</v>
      </c>
    </row>
    <row r="104" spans="3:4" x14ac:dyDescent="0.25">
      <c r="C104" t="s">
        <v>1764</v>
      </c>
      <c r="D104" t="s">
        <v>1765</v>
      </c>
    </row>
    <row r="105" spans="3:4" x14ac:dyDescent="0.25">
      <c r="C105" t="s">
        <v>1766</v>
      </c>
      <c r="D105" t="s">
        <v>1767</v>
      </c>
    </row>
    <row r="106" spans="3:4" x14ac:dyDescent="0.25">
      <c r="C106" t="s">
        <v>966</v>
      </c>
      <c r="D106" t="s">
        <v>1768</v>
      </c>
    </row>
    <row r="107" spans="3:4" x14ac:dyDescent="0.25">
      <c r="C107" t="s">
        <v>1769</v>
      </c>
      <c r="D107" t="s">
        <v>1770</v>
      </c>
    </row>
    <row r="108" spans="3:4" x14ac:dyDescent="0.25">
      <c r="C108" t="s">
        <v>1771</v>
      </c>
      <c r="D108" t="s">
        <v>1772</v>
      </c>
    </row>
    <row r="109" spans="3:4" x14ac:dyDescent="0.25">
      <c r="C109" t="s">
        <v>1773</v>
      </c>
      <c r="D109" t="s">
        <v>1774</v>
      </c>
    </row>
    <row r="110" spans="3:4" x14ac:dyDescent="0.25">
      <c r="C110" t="s">
        <v>1109</v>
      </c>
      <c r="D110" t="s">
        <v>1775</v>
      </c>
    </row>
    <row r="111" spans="3:4" x14ac:dyDescent="0.25">
      <c r="C111" t="s">
        <v>1776</v>
      </c>
      <c r="D111" t="s">
        <v>1777</v>
      </c>
    </row>
    <row r="112" spans="3:4" x14ac:dyDescent="0.25">
      <c r="C112" t="s">
        <v>1422</v>
      </c>
      <c r="D112" t="s">
        <v>1778</v>
      </c>
    </row>
    <row r="113" spans="3:4" x14ac:dyDescent="0.25">
      <c r="C113" t="s">
        <v>1779</v>
      </c>
      <c r="D113" t="s">
        <v>1780</v>
      </c>
    </row>
    <row r="114" spans="3:4" x14ac:dyDescent="0.25">
      <c r="C114" t="s">
        <v>1781</v>
      </c>
      <c r="D114" t="s">
        <v>1782</v>
      </c>
    </row>
    <row r="115" spans="3:4" x14ac:dyDescent="0.25">
      <c r="C115" t="s">
        <v>1783</v>
      </c>
      <c r="D115" t="s">
        <v>1784</v>
      </c>
    </row>
    <row r="116" spans="3:4" x14ac:dyDescent="0.25">
      <c r="C116" t="s">
        <v>1785</v>
      </c>
      <c r="D116" t="s">
        <v>1786</v>
      </c>
    </row>
    <row r="117" spans="3:4" x14ac:dyDescent="0.25">
      <c r="C117" t="s">
        <v>1787</v>
      </c>
      <c r="D117" t="s">
        <v>1788</v>
      </c>
    </row>
    <row r="118" spans="3:4" x14ac:dyDescent="0.25">
      <c r="C118" t="s">
        <v>1789</v>
      </c>
      <c r="D118" t="s">
        <v>1790</v>
      </c>
    </row>
    <row r="119" spans="3:4" x14ac:dyDescent="0.25">
      <c r="C119" s="5">
        <v>10000</v>
      </c>
      <c r="D119" t="s">
        <v>1791</v>
      </c>
    </row>
    <row r="120" spans="3:4" x14ac:dyDescent="0.25">
      <c r="C120" s="5">
        <v>19000</v>
      </c>
      <c r="D120" t="s">
        <v>1792</v>
      </c>
    </row>
    <row r="121" spans="3:4" x14ac:dyDescent="0.25">
      <c r="C121" s="5">
        <v>25000</v>
      </c>
      <c r="D121" t="s">
        <v>1793</v>
      </c>
    </row>
    <row r="122" spans="3:4" x14ac:dyDescent="0.25">
      <c r="C122" s="5">
        <v>50000</v>
      </c>
      <c r="D122" t="s">
        <v>1794</v>
      </c>
    </row>
    <row r="123" spans="3:4" x14ac:dyDescent="0.25">
      <c r="C123" s="5">
        <v>90000</v>
      </c>
      <c r="D123" t="s">
        <v>1795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53"/>
  <sheetViews>
    <sheetView tabSelected="1" topLeftCell="A13" workbookViewId="0">
      <selection activeCell="B22" sqref="B22"/>
    </sheetView>
  </sheetViews>
  <sheetFormatPr defaultRowHeight="15" x14ac:dyDescent="0.25"/>
  <cols>
    <col min="1" max="1" width="25.5703125" customWidth="1"/>
    <col min="2" max="2" width="36.5703125" customWidth="1"/>
    <col min="3" max="3" width="22.28515625" customWidth="1"/>
    <col min="4" max="4" width="38.28515625" style="5" customWidth="1"/>
  </cols>
  <sheetData>
    <row r="1" spans="1:4" x14ac:dyDescent="0.25">
      <c r="A1" s="12" t="s">
        <v>1796</v>
      </c>
      <c r="B1" s="13" t="s">
        <v>1836</v>
      </c>
    </row>
    <row r="2" spans="1:4" x14ac:dyDescent="0.25">
      <c r="A2" s="12" t="s">
        <v>1797</v>
      </c>
      <c r="B2" s="13" t="s">
        <v>1835</v>
      </c>
    </row>
    <row r="3" spans="1:4" x14ac:dyDescent="0.25">
      <c r="A3" s="12" t="s">
        <v>1798</v>
      </c>
      <c r="B3" s="21">
        <v>45113</v>
      </c>
    </row>
    <row r="4" spans="1:4" x14ac:dyDescent="0.25">
      <c r="A4" s="12" t="s">
        <v>1799</v>
      </c>
      <c r="B4" s="13" t="s">
        <v>1842</v>
      </c>
    </row>
    <row r="6" spans="1:4" x14ac:dyDescent="0.25">
      <c r="A6" s="3" t="s">
        <v>1800</v>
      </c>
      <c r="B6" s="3"/>
      <c r="C6" s="3"/>
      <c r="D6" s="10"/>
    </row>
    <row r="7" spans="1:4" x14ac:dyDescent="0.25">
      <c r="A7" s="6" t="s">
        <v>1801</v>
      </c>
      <c r="B7" s="13" t="s">
        <v>1848</v>
      </c>
      <c r="C7" s="9" t="s">
        <v>1802</v>
      </c>
      <c r="D7" s="11"/>
    </row>
    <row r="8" spans="1:4" x14ac:dyDescent="0.25">
      <c r="A8" s="6" t="s">
        <v>1803</v>
      </c>
      <c r="C8" s="6" t="s">
        <v>1804</v>
      </c>
      <c r="D8" s="7">
        <v>4</v>
      </c>
    </row>
    <row r="9" spans="1:4" x14ac:dyDescent="0.25">
      <c r="C9" s="6" t="s">
        <v>1805</v>
      </c>
      <c r="D9" s="7">
        <v>6</v>
      </c>
    </row>
    <row r="10" spans="1:4" x14ac:dyDescent="0.25">
      <c r="C10" s="6" t="s">
        <v>1806</v>
      </c>
      <c r="D10" s="7">
        <v>6</v>
      </c>
    </row>
    <row r="11" spans="1:4" x14ac:dyDescent="0.25">
      <c r="C11" s="6" t="s">
        <v>1807</v>
      </c>
      <c r="D11" s="7">
        <v>12</v>
      </c>
    </row>
    <row r="12" spans="1:4" x14ac:dyDescent="0.25">
      <c r="D12" s="7"/>
    </row>
    <row r="13" spans="1:4" x14ac:dyDescent="0.25">
      <c r="C13" s="9" t="s">
        <v>1808</v>
      </c>
      <c r="D13" s="11"/>
    </row>
    <row r="14" spans="1:4" x14ac:dyDescent="0.25">
      <c r="C14" s="6" t="s">
        <v>1804</v>
      </c>
      <c r="D14" s="7">
        <v>4</v>
      </c>
    </row>
    <row r="15" spans="1:4" x14ac:dyDescent="0.25">
      <c r="C15" s="6" t="s">
        <v>1809</v>
      </c>
      <c r="D15" s="7" t="s">
        <v>1810</v>
      </c>
    </row>
    <row r="16" spans="1:4" x14ac:dyDescent="0.25">
      <c r="C16" s="6"/>
      <c r="D16" s="7"/>
    </row>
    <row r="17" spans="1:4" x14ac:dyDescent="0.25">
      <c r="C17" s="9" t="s">
        <v>1811</v>
      </c>
      <c r="D17" s="11"/>
    </row>
    <row r="18" spans="1:4" x14ac:dyDescent="0.25">
      <c r="C18" s="6" t="s">
        <v>1804</v>
      </c>
      <c r="D18" s="7">
        <v>4</v>
      </c>
    </row>
    <row r="19" spans="1:4" x14ac:dyDescent="0.25">
      <c r="A19" s="6"/>
      <c r="B19" s="6"/>
    </row>
    <row r="20" spans="1:4" x14ac:dyDescent="0.25">
      <c r="A20" s="3" t="s">
        <v>1647</v>
      </c>
      <c r="B20" s="3"/>
      <c r="C20" s="3"/>
      <c r="D20" s="10"/>
    </row>
    <row r="21" spans="1:4" x14ac:dyDescent="0.25">
      <c r="A21" t="s">
        <v>1801</v>
      </c>
      <c r="B21" s="13"/>
      <c r="C21" t="s">
        <v>1804</v>
      </c>
      <c r="D21" s="5">
        <v>4</v>
      </c>
    </row>
    <row r="22" spans="1:4" x14ac:dyDescent="0.25">
      <c r="A22" t="s">
        <v>1812</v>
      </c>
      <c r="C22" t="s">
        <v>1809</v>
      </c>
      <c r="D22" s="5">
        <v>50</v>
      </c>
    </row>
    <row r="23" spans="1:4" x14ac:dyDescent="0.25">
      <c r="C23" t="s">
        <v>1813</v>
      </c>
      <c r="D23" s="5">
        <v>10</v>
      </c>
    </row>
    <row r="24" spans="1:4" x14ac:dyDescent="0.25">
      <c r="C24" t="s">
        <v>1814</v>
      </c>
      <c r="D24" s="5">
        <v>0</v>
      </c>
    </row>
    <row r="25" spans="1:4" x14ac:dyDescent="0.25">
      <c r="A25" s="6"/>
      <c r="B25" s="6"/>
    </row>
    <row r="26" spans="1:4" x14ac:dyDescent="0.25">
      <c r="A26" s="3" t="s">
        <v>1815</v>
      </c>
      <c r="B26" s="3"/>
      <c r="C26" s="3"/>
      <c r="D26" s="10"/>
    </row>
    <row r="27" spans="1:4" x14ac:dyDescent="0.25">
      <c r="A27" t="s">
        <v>1801</v>
      </c>
      <c r="B27" s="13" t="s">
        <v>1843</v>
      </c>
      <c r="C27" s="6" t="s">
        <v>1804</v>
      </c>
      <c r="D27" s="7">
        <v>2</v>
      </c>
    </row>
    <row r="28" spans="1:4" x14ac:dyDescent="0.25">
      <c r="A28" t="s">
        <v>1812</v>
      </c>
      <c r="C28" s="6" t="s">
        <v>1816</v>
      </c>
      <c r="D28" s="7">
        <v>49.8</v>
      </c>
    </row>
    <row r="29" spans="1:4" x14ac:dyDescent="0.25">
      <c r="C29" s="6" t="s">
        <v>1817</v>
      </c>
      <c r="D29" s="7">
        <v>166</v>
      </c>
    </row>
    <row r="30" spans="1:4" x14ac:dyDescent="0.25">
      <c r="C30" t="s">
        <v>1818</v>
      </c>
      <c r="D30" s="5">
        <v>0</v>
      </c>
    </row>
    <row r="33" spans="1:4" x14ac:dyDescent="0.25">
      <c r="A33" s="3" t="s">
        <v>1819</v>
      </c>
      <c r="B33" s="3"/>
      <c r="C33" s="3"/>
      <c r="D33" s="10"/>
    </row>
    <row r="34" spans="1:4" x14ac:dyDescent="0.25">
      <c r="A34" t="s">
        <v>1801</v>
      </c>
      <c r="B34" s="13" t="s">
        <v>1844</v>
      </c>
    </row>
    <row r="35" spans="1:4" x14ac:dyDescent="0.25">
      <c r="A35" t="s">
        <v>1812</v>
      </c>
    </row>
    <row r="37" spans="1:4" x14ac:dyDescent="0.25">
      <c r="A37" s="3" t="s">
        <v>1820</v>
      </c>
      <c r="B37" s="3"/>
      <c r="C37" s="3"/>
      <c r="D37" s="10"/>
    </row>
    <row r="38" spans="1:4" x14ac:dyDescent="0.25">
      <c r="A38" t="s">
        <v>1801</v>
      </c>
      <c r="B38" s="13" t="s">
        <v>1843</v>
      </c>
      <c r="C38" t="s">
        <v>1804</v>
      </c>
      <c r="D38" s="5">
        <v>2</v>
      </c>
    </row>
    <row r="39" spans="1:4" x14ac:dyDescent="0.25">
      <c r="A39" t="s">
        <v>1812</v>
      </c>
      <c r="C39" t="s">
        <v>1809</v>
      </c>
      <c r="D39" s="5">
        <v>50</v>
      </c>
    </row>
    <row r="40" spans="1:4" x14ac:dyDescent="0.25">
      <c r="C40" t="s">
        <v>1821</v>
      </c>
      <c r="D40" s="5">
        <v>2</v>
      </c>
    </row>
    <row r="41" spans="1:4" x14ac:dyDescent="0.25">
      <c r="C41" t="s">
        <v>1822</v>
      </c>
      <c r="D41" s="5">
        <v>100</v>
      </c>
    </row>
    <row r="43" spans="1:4" x14ac:dyDescent="0.25">
      <c r="A43" s="3" t="s">
        <v>1823</v>
      </c>
      <c r="B43" s="3"/>
      <c r="C43" s="3"/>
      <c r="D43" s="10"/>
    </row>
    <row r="44" spans="1:4" x14ac:dyDescent="0.25">
      <c r="A44" t="s">
        <v>1801</v>
      </c>
      <c r="B44" s="13" t="s">
        <v>1849</v>
      </c>
      <c r="C44" t="s">
        <v>1804</v>
      </c>
      <c r="D44" s="5">
        <v>1</v>
      </c>
    </row>
    <row r="45" spans="1:4" x14ac:dyDescent="0.25">
      <c r="A45" t="s">
        <v>1812</v>
      </c>
      <c r="C45" t="s">
        <v>1824</v>
      </c>
      <c r="D45" s="5">
        <v>1</v>
      </c>
    </row>
    <row r="46" spans="1:4" x14ac:dyDescent="0.25">
      <c r="C46" t="s">
        <v>1825</v>
      </c>
      <c r="D46" s="5" t="s">
        <v>1826</v>
      </c>
    </row>
    <row r="47" spans="1:4" x14ac:dyDescent="0.25">
      <c r="C47" t="s">
        <v>1827</v>
      </c>
      <c r="D47" s="5" t="s">
        <v>1828</v>
      </c>
    </row>
    <row r="48" spans="1:4" x14ac:dyDescent="0.25">
      <c r="C48" t="s">
        <v>1829</v>
      </c>
      <c r="D48" s="5" t="s">
        <v>1830</v>
      </c>
    </row>
    <row r="50" spans="1:4" x14ac:dyDescent="0.25">
      <c r="A50" s="3" t="s">
        <v>1831</v>
      </c>
      <c r="B50" s="3"/>
      <c r="C50" s="3"/>
      <c r="D50" s="10"/>
    </row>
    <row r="51" spans="1:4" x14ac:dyDescent="0.25">
      <c r="A51" t="s">
        <v>1801</v>
      </c>
      <c r="B51" s="13" t="s">
        <v>1848</v>
      </c>
      <c r="C51" t="s">
        <v>1832</v>
      </c>
      <c r="D51" s="5">
        <v>0.1</v>
      </c>
    </row>
    <row r="52" spans="1:4" x14ac:dyDescent="0.25">
      <c r="A52" t="s">
        <v>1812</v>
      </c>
      <c r="C52" t="s">
        <v>1833</v>
      </c>
      <c r="D52" s="5">
        <v>0.1</v>
      </c>
    </row>
    <row r="53" spans="1:4" x14ac:dyDescent="0.25">
      <c r="C53" t="s">
        <v>1834</v>
      </c>
      <c r="D53" s="5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"/>
  <sheetViews>
    <sheetView workbookViewId="0">
      <pane ySplit="1" topLeftCell="A2" activePane="bottomLeft" state="frozen"/>
      <selection activeCell="B1" sqref="B1"/>
      <selection pane="bottomLeft" activeCell="E19" sqref="E19"/>
    </sheetView>
  </sheetViews>
  <sheetFormatPr defaultRowHeight="15" x14ac:dyDescent="0.25"/>
  <cols>
    <col min="1" max="1" width="15.28515625" hidden="1" customWidth="1"/>
    <col min="2" max="2" width="10.7109375" customWidth="1"/>
    <col min="3" max="3" width="11.140625" customWidth="1"/>
    <col min="4" max="4" width="10.28515625" customWidth="1"/>
    <col min="6" max="6" width="10.140625" customWidth="1"/>
    <col min="7" max="7" width="24.42578125" bestFit="1" customWidth="1"/>
    <col min="8" max="8" width="14.7109375" customWidth="1"/>
    <col min="9" max="9" width="17" customWidth="1"/>
    <col min="10" max="12" width="7" hidden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f t="shared" ref="A2:A3" si="0">ROW()-1</f>
        <v>1</v>
      </c>
      <c r="B2">
        <v>4</v>
      </c>
      <c r="C2" s="2">
        <f>LOOKUP(B2,'[1]Fuels FWD'!$B$2:$B$5,'[1]Fuels FWD'!$D$2:$D$5)</f>
        <v>0</v>
      </c>
      <c r="D2">
        <f>ROW()-1</f>
        <v>1</v>
      </c>
      <c r="E2">
        <v>7.5</v>
      </c>
      <c r="F2">
        <v>3</v>
      </c>
      <c r="G2" t="str">
        <f>LOOKUP(F2,'[1]Drop-Down Entries'!$C$5:$C$6,'[1]Drop-Down Entries'!$D$5:$D$6)</f>
        <v>Sound (Most bark and most branches &lt;  1 in. diameter missing)</v>
      </c>
      <c r="H2" t="str">
        <f t="shared" ref="H2:H3" si="1">"PIPN"</f>
        <v>PIPN</v>
      </c>
    </row>
    <row r="3" spans="1:12" x14ac:dyDescent="0.25">
      <c r="A3">
        <f t="shared" si="0"/>
        <v>2</v>
      </c>
      <c r="B3">
        <f>IF(B2="Transect",1,IF(B2=1,1,IF(B2=2,2,IF(B2=3,3,IF(B2=4,4)))))</f>
        <v>4</v>
      </c>
      <c r="C3">
        <f>LOOKUP(B3,'[1]Fuels FWD'!$B$2:$B$5,'[1]Fuels FWD'!$D$2:$D$5)</f>
        <v>0</v>
      </c>
      <c r="D3">
        <f>ROW()-1</f>
        <v>2</v>
      </c>
      <c r="E3">
        <v>4.5</v>
      </c>
      <c r="F3">
        <v>3</v>
      </c>
      <c r="G3" t="str">
        <f>LOOKUP(F3,'[1]Drop-Down Entries'!$C$5:$C$6,'[1]Drop-Down Entries'!$D$5:$D$6)</f>
        <v>Sound (Most bark and most branches &lt;  1 in. diameter missing)</v>
      </c>
      <c r="H3" t="str">
        <f t="shared" si="1"/>
        <v>PIPN</v>
      </c>
    </row>
    <row r="4" spans="1:12" x14ac:dyDescent="0.25">
      <c r="A4" s="1">
        <f>ROW()-1</f>
        <v>3</v>
      </c>
      <c r="B4">
        <v>4</v>
      </c>
      <c r="C4">
        <f>LOOKUP(B4,'[1]Fuels FWD'!$B$2:$B$5,'[1]Fuels FWD'!$D$2:$D$5)</f>
        <v>0</v>
      </c>
      <c r="D4">
        <f>ROW()-1</f>
        <v>3</v>
      </c>
      <c r="E4">
        <v>12</v>
      </c>
      <c r="F4">
        <v>3</v>
      </c>
      <c r="G4" t="str">
        <f>LOOKUP(F4,'[1]Drop-Down Entries'!$C$5:$C$6,'[1]Drop-Down Entries'!$D$5:$D$6)</f>
        <v>Sound (Most bark and most branches &lt;  1 in. diameter missing)</v>
      </c>
      <c r="H4" t="str">
        <f>"PIPN"</f>
        <v>PIPN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1"/>
  <sheetViews>
    <sheetView workbookViewId="0">
      <pane ySplit="1" topLeftCell="A2" activePane="bottomLeft" state="frozen"/>
      <selection activeCell="B1" sqref="B1"/>
      <selection pane="bottomLeft" activeCell="O16" sqref="O16"/>
    </sheetView>
  </sheetViews>
  <sheetFormatPr defaultRowHeight="15" x14ac:dyDescent="0.25"/>
  <cols>
    <col min="1" max="1" width="8.28515625" bestFit="1" customWidth="1"/>
    <col min="2" max="2" width="10.7109375" customWidth="1"/>
    <col min="3" max="3" width="10.85546875" customWidth="1"/>
    <col min="4" max="4" width="9.140625" hidden="1" customWidth="1"/>
    <col min="5" max="5" width="14.7109375" customWidth="1"/>
    <col min="6" max="6" width="14.85546875" customWidth="1"/>
    <col min="7" max="7" width="12.5703125" customWidth="1"/>
    <col min="8" max="8" width="14" hidden="1" customWidth="1"/>
    <col min="9" max="9" width="11.85546875" customWidth="1"/>
    <col min="10" max="12" width="7" hidden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f t="shared" ref="A2:A41" si="0">ROW()-1</f>
        <v>1</v>
      </c>
      <c r="B2">
        <v>1</v>
      </c>
      <c r="C2">
        <v>1</v>
      </c>
      <c r="D2" t="b">
        <v>0</v>
      </c>
      <c r="E2">
        <v>0.1</v>
      </c>
      <c r="F2">
        <v>0.1</v>
      </c>
      <c r="G2" t="str">
        <f t="shared" ref="G2:G41" si="1">"PIPN"</f>
        <v>PIPN</v>
      </c>
    </row>
    <row r="3" spans="1:12" x14ac:dyDescent="0.25">
      <c r="A3">
        <f t="shared" si="0"/>
        <v>2</v>
      </c>
      <c r="B3">
        <v>1</v>
      </c>
      <c r="C3">
        <v>5</v>
      </c>
      <c r="D3" t="b">
        <v>0</v>
      </c>
      <c r="E3">
        <v>0.1</v>
      </c>
      <c r="F3">
        <v>0.1</v>
      </c>
      <c r="G3" t="str">
        <f t="shared" si="1"/>
        <v>PIPN</v>
      </c>
    </row>
    <row r="4" spans="1:12" x14ac:dyDescent="0.25">
      <c r="A4">
        <f t="shared" si="0"/>
        <v>3</v>
      </c>
      <c r="B4">
        <v>1</v>
      </c>
      <c r="C4">
        <v>10</v>
      </c>
      <c r="D4" t="b">
        <v>0</v>
      </c>
      <c r="E4">
        <v>0.1</v>
      </c>
      <c r="F4">
        <v>0.4</v>
      </c>
      <c r="G4" t="str">
        <f t="shared" si="1"/>
        <v>PIPN</v>
      </c>
    </row>
    <row r="5" spans="1:12" x14ac:dyDescent="0.25">
      <c r="A5">
        <f t="shared" si="0"/>
        <v>4</v>
      </c>
      <c r="B5">
        <v>1</v>
      </c>
      <c r="C5">
        <v>15</v>
      </c>
      <c r="D5" t="b">
        <v>0</v>
      </c>
      <c r="E5">
        <v>0.1</v>
      </c>
      <c r="F5">
        <v>0.2</v>
      </c>
      <c r="G5" t="str">
        <f t="shared" si="1"/>
        <v>PIPN</v>
      </c>
    </row>
    <row r="6" spans="1:12" x14ac:dyDescent="0.25">
      <c r="A6">
        <f t="shared" si="0"/>
        <v>5</v>
      </c>
      <c r="B6">
        <v>1</v>
      </c>
      <c r="C6">
        <v>20</v>
      </c>
      <c r="D6" t="b">
        <v>0</v>
      </c>
      <c r="E6">
        <v>0.7</v>
      </c>
      <c r="F6">
        <v>1.1000000000000001</v>
      </c>
      <c r="G6" t="str">
        <f t="shared" si="1"/>
        <v>PIPN</v>
      </c>
    </row>
    <row r="7" spans="1:12" x14ac:dyDescent="0.25">
      <c r="A7">
        <f t="shared" si="0"/>
        <v>6</v>
      </c>
      <c r="B7">
        <v>1</v>
      </c>
      <c r="C7">
        <v>25</v>
      </c>
      <c r="D7" t="b">
        <v>0</v>
      </c>
      <c r="E7">
        <v>0.4</v>
      </c>
      <c r="F7">
        <v>0.6</v>
      </c>
      <c r="G7" t="str">
        <f t="shared" si="1"/>
        <v>PIPN</v>
      </c>
    </row>
    <row r="8" spans="1:12" x14ac:dyDescent="0.25">
      <c r="A8">
        <f t="shared" si="0"/>
        <v>7</v>
      </c>
      <c r="B8">
        <v>1</v>
      </c>
      <c r="C8">
        <v>30</v>
      </c>
      <c r="D8" t="b">
        <v>0</v>
      </c>
      <c r="E8">
        <v>0.6</v>
      </c>
      <c r="F8">
        <v>0.5</v>
      </c>
      <c r="G8" t="str">
        <f t="shared" si="1"/>
        <v>PIPN</v>
      </c>
    </row>
    <row r="9" spans="1:12" x14ac:dyDescent="0.25">
      <c r="A9">
        <f t="shared" si="0"/>
        <v>8</v>
      </c>
      <c r="B9">
        <v>1</v>
      </c>
      <c r="C9">
        <v>35</v>
      </c>
      <c r="D9" t="b">
        <v>0</v>
      </c>
      <c r="E9">
        <v>0.2</v>
      </c>
      <c r="F9">
        <v>0.8</v>
      </c>
      <c r="G9" t="str">
        <f t="shared" si="1"/>
        <v>PIPN</v>
      </c>
    </row>
    <row r="10" spans="1:12" x14ac:dyDescent="0.25">
      <c r="A10">
        <f t="shared" si="0"/>
        <v>9</v>
      </c>
      <c r="B10">
        <v>1</v>
      </c>
      <c r="C10">
        <v>40</v>
      </c>
      <c r="D10" t="b">
        <v>0</v>
      </c>
      <c r="E10">
        <v>0.3</v>
      </c>
      <c r="F10">
        <v>0.5</v>
      </c>
      <c r="G10" t="str">
        <f t="shared" si="1"/>
        <v>PIPN</v>
      </c>
    </row>
    <row r="11" spans="1:12" x14ac:dyDescent="0.25">
      <c r="A11">
        <f t="shared" si="0"/>
        <v>10</v>
      </c>
      <c r="B11">
        <v>1</v>
      </c>
      <c r="C11">
        <v>45</v>
      </c>
      <c r="D11" t="b">
        <v>0</v>
      </c>
      <c r="E11">
        <v>0.2</v>
      </c>
      <c r="F11">
        <v>0.6</v>
      </c>
      <c r="G11" t="str">
        <f t="shared" si="1"/>
        <v>PIPN</v>
      </c>
    </row>
    <row r="12" spans="1:12" x14ac:dyDescent="0.25">
      <c r="A12">
        <f t="shared" si="0"/>
        <v>11</v>
      </c>
      <c r="B12">
        <v>2</v>
      </c>
      <c r="C12">
        <v>1</v>
      </c>
      <c r="D12" t="b">
        <v>0</v>
      </c>
      <c r="E12">
        <v>0.3</v>
      </c>
      <c r="F12">
        <v>0.5</v>
      </c>
      <c r="G12" t="str">
        <f t="shared" si="1"/>
        <v>PIPN</v>
      </c>
    </row>
    <row r="13" spans="1:12" x14ac:dyDescent="0.25">
      <c r="A13">
        <f t="shared" si="0"/>
        <v>12</v>
      </c>
      <c r="B13">
        <v>2</v>
      </c>
      <c r="C13">
        <v>5</v>
      </c>
      <c r="D13" t="b">
        <v>0</v>
      </c>
      <c r="E13">
        <v>0.3</v>
      </c>
      <c r="F13">
        <v>0.5</v>
      </c>
      <c r="G13" t="str">
        <f t="shared" si="1"/>
        <v>PIPN</v>
      </c>
    </row>
    <row r="14" spans="1:12" x14ac:dyDescent="0.25">
      <c r="A14">
        <f t="shared" si="0"/>
        <v>13</v>
      </c>
      <c r="B14">
        <v>2</v>
      </c>
      <c r="C14">
        <v>10</v>
      </c>
      <c r="D14" t="b">
        <v>0</v>
      </c>
      <c r="E14">
        <v>0.1</v>
      </c>
      <c r="F14">
        <v>0.1</v>
      </c>
      <c r="G14" t="str">
        <f t="shared" si="1"/>
        <v>PIPN</v>
      </c>
    </row>
    <row r="15" spans="1:12" x14ac:dyDescent="0.25">
      <c r="A15">
        <f t="shared" si="0"/>
        <v>14</v>
      </c>
      <c r="B15">
        <v>2</v>
      </c>
      <c r="C15">
        <v>15</v>
      </c>
      <c r="D15" t="b">
        <v>0</v>
      </c>
      <c r="E15">
        <v>0.1</v>
      </c>
      <c r="F15">
        <v>0.4</v>
      </c>
      <c r="G15" t="str">
        <f t="shared" si="1"/>
        <v>PIPN</v>
      </c>
    </row>
    <row r="16" spans="1:12" x14ac:dyDescent="0.25">
      <c r="A16">
        <f t="shared" si="0"/>
        <v>15</v>
      </c>
      <c r="B16">
        <v>2</v>
      </c>
      <c r="C16">
        <v>20</v>
      </c>
      <c r="D16" t="b">
        <v>0</v>
      </c>
      <c r="E16">
        <v>0.2</v>
      </c>
      <c r="F16">
        <v>0.6</v>
      </c>
      <c r="G16" t="str">
        <f t="shared" si="1"/>
        <v>PIPN</v>
      </c>
    </row>
    <row r="17" spans="1:7" x14ac:dyDescent="0.25">
      <c r="A17">
        <f t="shared" si="0"/>
        <v>16</v>
      </c>
      <c r="B17">
        <v>2</v>
      </c>
      <c r="C17">
        <v>25</v>
      </c>
      <c r="D17" t="b">
        <v>0</v>
      </c>
      <c r="E17">
        <v>0.2</v>
      </c>
      <c r="F17">
        <v>0.5</v>
      </c>
      <c r="G17" t="str">
        <f t="shared" si="1"/>
        <v>PIPN</v>
      </c>
    </row>
    <row r="18" spans="1:7" x14ac:dyDescent="0.25">
      <c r="A18">
        <f t="shared" si="0"/>
        <v>17</v>
      </c>
      <c r="B18">
        <v>2</v>
      </c>
      <c r="C18">
        <v>30</v>
      </c>
      <c r="D18" t="b">
        <v>0</v>
      </c>
      <c r="E18">
        <v>0.3</v>
      </c>
      <c r="F18">
        <v>0.6</v>
      </c>
      <c r="G18" t="str">
        <f t="shared" si="1"/>
        <v>PIPN</v>
      </c>
    </row>
    <row r="19" spans="1:7" x14ac:dyDescent="0.25">
      <c r="A19">
        <f t="shared" si="0"/>
        <v>18</v>
      </c>
      <c r="B19">
        <v>2</v>
      </c>
      <c r="C19">
        <v>35</v>
      </c>
      <c r="D19" t="b">
        <v>0</v>
      </c>
      <c r="E19">
        <v>0.3</v>
      </c>
      <c r="F19">
        <v>0.8</v>
      </c>
      <c r="G19" t="str">
        <f t="shared" si="1"/>
        <v>PIPN</v>
      </c>
    </row>
    <row r="20" spans="1:7" x14ac:dyDescent="0.25">
      <c r="A20">
        <f t="shared" si="0"/>
        <v>19</v>
      </c>
      <c r="B20">
        <v>2</v>
      </c>
      <c r="C20">
        <v>40</v>
      </c>
      <c r="D20" t="b">
        <v>0</v>
      </c>
      <c r="E20">
        <v>0.1</v>
      </c>
      <c r="F20">
        <v>0.2</v>
      </c>
      <c r="G20" t="str">
        <f t="shared" si="1"/>
        <v>PIPN</v>
      </c>
    </row>
    <row r="21" spans="1:7" x14ac:dyDescent="0.25">
      <c r="A21">
        <f t="shared" si="0"/>
        <v>20</v>
      </c>
      <c r="B21">
        <v>2</v>
      </c>
      <c r="C21">
        <v>45</v>
      </c>
      <c r="D21" t="b">
        <v>0</v>
      </c>
      <c r="E21">
        <v>0.4</v>
      </c>
      <c r="F21">
        <v>0.4</v>
      </c>
      <c r="G21" t="str">
        <f t="shared" si="1"/>
        <v>PIPN</v>
      </c>
    </row>
    <row r="22" spans="1:7" x14ac:dyDescent="0.25">
      <c r="A22">
        <f t="shared" si="0"/>
        <v>21</v>
      </c>
      <c r="B22">
        <v>3</v>
      </c>
      <c r="C22">
        <v>1</v>
      </c>
      <c r="D22" t="b">
        <v>0</v>
      </c>
      <c r="E22">
        <v>0.1</v>
      </c>
      <c r="F22">
        <v>0.7</v>
      </c>
      <c r="G22" t="str">
        <f t="shared" si="1"/>
        <v>PIPN</v>
      </c>
    </row>
    <row r="23" spans="1:7" x14ac:dyDescent="0.25">
      <c r="A23">
        <f t="shared" si="0"/>
        <v>22</v>
      </c>
      <c r="B23">
        <v>3</v>
      </c>
      <c r="C23">
        <v>5</v>
      </c>
      <c r="D23" t="b">
        <v>0</v>
      </c>
      <c r="E23">
        <v>0.3</v>
      </c>
      <c r="F23">
        <v>0.6</v>
      </c>
      <c r="G23" t="str">
        <f t="shared" si="1"/>
        <v>PIPN</v>
      </c>
    </row>
    <row r="24" spans="1:7" x14ac:dyDescent="0.25">
      <c r="A24">
        <f t="shared" si="0"/>
        <v>23</v>
      </c>
      <c r="B24">
        <v>3</v>
      </c>
      <c r="C24">
        <v>10</v>
      </c>
      <c r="D24" t="b">
        <v>0</v>
      </c>
      <c r="E24">
        <v>0.5</v>
      </c>
      <c r="F24">
        <v>0.5</v>
      </c>
      <c r="G24" t="str">
        <f t="shared" si="1"/>
        <v>PIPN</v>
      </c>
    </row>
    <row r="25" spans="1:7" x14ac:dyDescent="0.25">
      <c r="A25">
        <f t="shared" si="0"/>
        <v>24</v>
      </c>
      <c r="B25">
        <v>3</v>
      </c>
      <c r="C25">
        <v>15</v>
      </c>
      <c r="D25" t="b">
        <v>0</v>
      </c>
      <c r="E25">
        <v>0.4</v>
      </c>
      <c r="F25">
        <v>0.7</v>
      </c>
      <c r="G25" t="str">
        <f t="shared" si="1"/>
        <v>PIPN</v>
      </c>
    </row>
    <row r="26" spans="1:7" x14ac:dyDescent="0.25">
      <c r="A26">
        <f t="shared" si="0"/>
        <v>25</v>
      </c>
      <c r="B26">
        <v>3</v>
      </c>
      <c r="C26">
        <v>20</v>
      </c>
      <c r="D26" t="b">
        <v>0</v>
      </c>
      <c r="E26">
        <v>0.2</v>
      </c>
      <c r="F26">
        <v>0.8</v>
      </c>
      <c r="G26" t="str">
        <f t="shared" si="1"/>
        <v>PIPN</v>
      </c>
    </row>
    <row r="27" spans="1:7" x14ac:dyDescent="0.25">
      <c r="A27">
        <f t="shared" si="0"/>
        <v>26</v>
      </c>
      <c r="B27">
        <v>3</v>
      </c>
      <c r="C27">
        <v>25</v>
      </c>
      <c r="D27" t="b">
        <v>0</v>
      </c>
      <c r="E27">
        <v>0.1</v>
      </c>
      <c r="F27">
        <v>0.6</v>
      </c>
      <c r="G27" t="str">
        <f t="shared" si="1"/>
        <v>PIPN</v>
      </c>
    </row>
    <row r="28" spans="1:7" x14ac:dyDescent="0.25">
      <c r="A28">
        <f t="shared" si="0"/>
        <v>27</v>
      </c>
      <c r="B28">
        <v>3</v>
      </c>
      <c r="C28">
        <v>30</v>
      </c>
      <c r="D28" t="b">
        <v>0</v>
      </c>
      <c r="E28">
        <v>0.3</v>
      </c>
      <c r="F28">
        <v>0.7</v>
      </c>
      <c r="G28" t="str">
        <f t="shared" si="1"/>
        <v>PIPN</v>
      </c>
    </row>
    <row r="29" spans="1:7" x14ac:dyDescent="0.25">
      <c r="A29">
        <f t="shared" si="0"/>
        <v>28</v>
      </c>
      <c r="B29">
        <v>3</v>
      </c>
      <c r="C29">
        <v>35</v>
      </c>
      <c r="D29" t="b">
        <v>0</v>
      </c>
      <c r="E29">
        <v>0.2</v>
      </c>
      <c r="F29">
        <v>0.6</v>
      </c>
      <c r="G29" t="str">
        <f t="shared" si="1"/>
        <v>PIPN</v>
      </c>
    </row>
    <row r="30" spans="1:7" x14ac:dyDescent="0.25">
      <c r="A30">
        <f t="shared" si="0"/>
        <v>29</v>
      </c>
      <c r="B30">
        <v>3</v>
      </c>
      <c r="C30">
        <v>40</v>
      </c>
      <c r="D30" t="b">
        <v>0</v>
      </c>
      <c r="E30">
        <v>0.2</v>
      </c>
      <c r="F30">
        <v>0.5</v>
      </c>
      <c r="G30" t="str">
        <f t="shared" si="1"/>
        <v>PIPN</v>
      </c>
    </row>
    <row r="31" spans="1:7" x14ac:dyDescent="0.25">
      <c r="A31">
        <f t="shared" si="0"/>
        <v>30</v>
      </c>
      <c r="B31">
        <v>3</v>
      </c>
      <c r="C31">
        <v>45</v>
      </c>
      <c r="D31" t="b">
        <v>0</v>
      </c>
      <c r="E31">
        <v>0.1</v>
      </c>
      <c r="F31">
        <v>0.5</v>
      </c>
      <c r="G31" t="str">
        <f t="shared" si="1"/>
        <v>PIPN</v>
      </c>
    </row>
    <row r="32" spans="1:7" x14ac:dyDescent="0.25">
      <c r="A32">
        <f t="shared" si="0"/>
        <v>31</v>
      </c>
      <c r="B32">
        <v>4</v>
      </c>
      <c r="C32">
        <v>1</v>
      </c>
      <c r="D32" t="b">
        <v>0</v>
      </c>
      <c r="E32">
        <v>0.1</v>
      </c>
      <c r="F32">
        <v>0.5</v>
      </c>
      <c r="G32" t="str">
        <f t="shared" si="1"/>
        <v>PIPN</v>
      </c>
    </row>
    <row r="33" spans="1:7" x14ac:dyDescent="0.25">
      <c r="A33">
        <f t="shared" si="0"/>
        <v>32</v>
      </c>
      <c r="B33">
        <v>4</v>
      </c>
      <c r="C33">
        <v>5</v>
      </c>
      <c r="D33" t="b">
        <v>0</v>
      </c>
      <c r="E33">
        <v>0.1</v>
      </c>
      <c r="F33">
        <v>0.4</v>
      </c>
      <c r="G33" t="str">
        <f t="shared" si="1"/>
        <v>PIPN</v>
      </c>
    </row>
    <row r="34" spans="1:7" x14ac:dyDescent="0.25">
      <c r="A34">
        <f t="shared" si="0"/>
        <v>33</v>
      </c>
      <c r="B34">
        <v>4</v>
      </c>
      <c r="C34">
        <v>10</v>
      </c>
      <c r="D34" t="b">
        <v>0</v>
      </c>
      <c r="E34">
        <v>0.2</v>
      </c>
      <c r="F34">
        <v>0.4</v>
      </c>
      <c r="G34" t="str">
        <f t="shared" si="1"/>
        <v>PIPN</v>
      </c>
    </row>
    <row r="35" spans="1:7" x14ac:dyDescent="0.25">
      <c r="A35">
        <f t="shared" si="0"/>
        <v>34</v>
      </c>
      <c r="B35">
        <v>4</v>
      </c>
      <c r="C35">
        <v>15</v>
      </c>
      <c r="D35" t="b">
        <v>0</v>
      </c>
      <c r="E35">
        <v>0</v>
      </c>
      <c r="F35">
        <v>0.6</v>
      </c>
      <c r="G35" t="str">
        <f t="shared" si="1"/>
        <v>PIPN</v>
      </c>
    </row>
    <row r="36" spans="1:7" x14ac:dyDescent="0.25">
      <c r="A36">
        <f t="shared" si="0"/>
        <v>35</v>
      </c>
      <c r="B36">
        <v>4</v>
      </c>
      <c r="C36">
        <v>20</v>
      </c>
      <c r="D36" t="b">
        <v>0</v>
      </c>
      <c r="E36">
        <v>0</v>
      </c>
      <c r="F36">
        <v>0.4</v>
      </c>
      <c r="G36" t="str">
        <f t="shared" si="1"/>
        <v>PIPN</v>
      </c>
    </row>
    <row r="37" spans="1:7" x14ac:dyDescent="0.25">
      <c r="A37">
        <f t="shared" si="0"/>
        <v>36</v>
      </c>
      <c r="B37">
        <v>4</v>
      </c>
      <c r="C37">
        <v>25</v>
      </c>
      <c r="D37" t="b">
        <v>0</v>
      </c>
      <c r="E37">
        <v>0.1</v>
      </c>
      <c r="F37">
        <v>0.2</v>
      </c>
      <c r="G37" t="str">
        <f t="shared" si="1"/>
        <v>PIPN</v>
      </c>
    </row>
    <row r="38" spans="1:7" x14ac:dyDescent="0.25">
      <c r="A38">
        <f t="shared" si="0"/>
        <v>37</v>
      </c>
      <c r="B38">
        <v>4</v>
      </c>
      <c r="C38">
        <v>30</v>
      </c>
      <c r="D38" t="b">
        <v>0</v>
      </c>
      <c r="E38">
        <v>0.2</v>
      </c>
      <c r="F38">
        <v>0.7</v>
      </c>
      <c r="G38" t="str">
        <f t="shared" si="1"/>
        <v>PIPN</v>
      </c>
    </row>
    <row r="39" spans="1:7" x14ac:dyDescent="0.25">
      <c r="A39">
        <f t="shared" si="0"/>
        <v>38</v>
      </c>
      <c r="B39">
        <v>4</v>
      </c>
      <c r="C39">
        <v>35</v>
      </c>
      <c r="D39" t="b">
        <v>0</v>
      </c>
      <c r="E39">
        <v>0.3</v>
      </c>
      <c r="F39">
        <v>0.6</v>
      </c>
      <c r="G39" t="str">
        <f t="shared" si="1"/>
        <v>PIPN</v>
      </c>
    </row>
    <row r="40" spans="1:7" x14ac:dyDescent="0.25">
      <c r="A40">
        <f t="shared" si="0"/>
        <v>39</v>
      </c>
      <c r="B40">
        <v>4</v>
      </c>
      <c r="C40">
        <v>40</v>
      </c>
      <c r="D40" t="b">
        <v>0</v>
      </c>
      <c r="E40">
        <v>0.4</v>
      </c>
      <c r="F40">
        <v>0.8</v>
      </c>
      <c r="G40" t="str">
        <f t="shared" si="1"/>
        <v>PIPN</v>
      </c>
    </row>
    <row r="41" spans="1:7" x14ac:dyDescent="0.25">
      <c r="A41">
        <f t="shared" si="0"/>
        <v>40</v>
      </c>
      <c r="B41">
        <v>4</v>
      </c>
      <c r="C41">
        <v>45</v>
      </c>
      <c r="D41" t="b">
        <v>0</v>
      </c>
      <c r="E41">
        <v>0.5</v>
      </c>
      <c r="F41">
        <v>0.6</v>
      </c>
      <c r="G41" t="str">
        <f t="shared" si="1"/>
        <v>PIPN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A99C-C3B5-4011-A29D-5C902446FC3B}">
  <dimension ref="A1:L41"/>
  <sheetViews>
    <sheetView workbookViewId="0">
      <pane ySplit="1" topLeftCell="A2" activePane="bottomLeft" state="frozen"/>
      <selection activeCell="C1" sqref="C1:C1048576"/>
      <selection pane="bottomLeft" activeCell="C1" sqref="C1:C1048576"/>
    </sheetView>
  </sheetViews>
  <sheetFormatPr defaultRowHeight="15" x14ac:dyDescent="0.25"/>
  <cols>
    <col min="1" max="1" width="8.85546875" hidden="1" customWidth="1"/>
    <col min="2" max="2" width="10.7109375" customWidth="1"/>
    <col min="3" max="3" width="0" hidden="1" customWidth="1"/>
    <col min="4" max="4" width="10.85546875" customWidth="1"/>
    <col min="5" max="5" width="6.5703125" bestFit="1" customWidth="1"/>
    <col min="6" max="6" width="18.42578125" bestFit="1" customWidth="1"/>
    <col min="7" max="7" width="6.7109375" bestFit="1" customWidth="1"/>
    <col min="8" max="8" width="18.42578125" bestFit="1" customWidth="1"/>
    <col min="9" max="9" width="12" bestFit="1" customWidth="1"/>
    <col min="10" max="12" width="7" hidden="1" customWidth="1"/>
  </cols>
  <sheetData>
    <row r="1" spans="1:12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f t="shared" ref="A2:A41" si="0">ROW()-1</f>
        <v>1</v>
      </c>
      <c r="B2">
        <v>1</v>
      </c>
      <c r="C2">
        <v>1</v>
      </c>
      <c r="D2">
        <v>1</v>
      </c>
      <c r="F2" t="str">
        <f>LOOKUP(E2,'Drop-Down Entries'!$C$12:$C$17,'Drop-Down Entries'!$D$12:$D$17)</f>
        <v>N/A Preburn</v>
      </c>
      <c r="H2" t="str">
        <f>LOOKUP(G2,'Drop-Down Entries'!$C$12:$C$17,'Drop-Down Entries'!$D$12:$D$17)</f>
        <v>N/A Preburn</v>
      </c>
    </row>
    <row r="3" spans="1:12" x14ac:dyDescent="0.25">
      <c r="A3">
        <f t="shared" si="0"/>
        <v>2</v>
      </c>
      <c r="B3">
        <v>1</v>
      </c>
      <c r="C3">
        <v>5</v>
      </c>
      <c r="D3">
        <v>5</v>
      </c>
      <c r="F3" t="str">
        <f>LOOKUP(E3,'Drop-Down Entries'!$C$12:$C$17,'Drop-Down Entries'!$D$12:$D$17)</f>
        <v>N/A Preburn</v>
      </c>
      <c r="H3" t="str">
        <f>LOOKUP(G3,'Drop-Down Entries'!$C$12:$C$17,'Drop-Down Entries'!$D$12:$D$17)</f>
        <v>N/A Preburn</v>
      </c>
    </row>
    <row r="4" spans="1:12" x14ac:dyDescent="0.25">
      <c r="A4">
        <f t="shared" si="0"/>
        <v>3</v>
      </c>
      <c r="B4">
        <v>1</v>
      </c>
      <c r="C4">
        <v>10</v>
      </c>
      <c r="D4">
        <v>10</v>
      </c>
      <c r="F4" t="str">
        <f>LOOKUP(E4,'Drop-Down Entries'!$C$12:$C$17,'Drop-Down Entries'!$D$12:$D$17)</f>
        <v>N/A Preburn</v>
      </c>
      <c r="H4" t="str">
        <f>LOOKUP(G4,'Drop-Down Entries'!$C$12:$C$17,'Drop-Down Entries'!$D$12:$D$17)</f>
        <v>N/A Preburn</v>
      </c>
    </row>
    <row r="5" spans="1:12" x14ac:dyDescent="0.25">
      <c r="A5">
        <f t="shared" si="0"/>
        <v>4</v>
      </c>
      <c r="B5">
        <v>1</v>
      </c>
      <c r="C5">
        <v>15</v>
      </c>
      <c r="D5">
        <v>15</v>
      </c>
      <c r="F5" t="str">
        <f>LOOKUP(E5,'Drop-Down Entries'!$C$12:$C$17,'Drop-Down Entries'!$D$12:$D$17)</f>
        <v>N/A Preburn</v>
      </c>
      <c r="H5" t="str">
        <f>LOOKUP(G5,'Drop-Down Entries'!$C$12:$C$17,'Drop-Down Entries'!$D$12:$D$17)</f>
        <v>N/A Preburn</v>
      </c>
    </row>
    <row r="6" spans="1:12" x14ac:dyDescent="0.25">
      <c r="A6">
        <f t="shared" si="0"/>
        <v>5</v>
      </c>
      <c r="B6">
        <v>1</v>
      </c>
      <c r="C6">
        <v>20</v>
      </c>
      <c r="D6">
        <v>20</v>
      </c>
      <c r="F6" t="str">
        <f>LOOKUP(E6,'Drop-Down Entries'!$C$12:$C$17,'Drop-Down Entries'!$D$12:$D$17)</f>
        <v>N/A Preburn</v>
      </c>
      <c r="H6" t="str">
        <f>LOOKUP(G6,'Drop-Down Entries'!$C$12:$C$17,'Drop-Down Entries'!$D$12:$D$17)</f>
        <v>N/A Preburn</v>
      </c>
    </row>
    <row r="7" spans="1:12" x14ac:dyDescent="0.25">
      <c r="A7">
        <f t="shared" si="0"/>
        <v>6</v>
      </c>
      <c r="B7">
        <v>1</v>
      </c>
      <c r="C7">
        <v>25</v>
      </c>
      <c r="D7">
        <v>25</v>
      </c>
      <c r="F7" t="str">
        <f>LOOKUP(E7,'Drop-Down Entries'!$C$12:$C$17,'Drop-Down Entries'!$D$12:$D$17)</f>
        <v>N/A Preburn</v>
      </c>
      <c r="H7" t="str">
        <f>LOOKUP(G7,'Drop-Down Entries'!$C$12:$C$17,'Drop-Down Entries'!$D$12:$D$17)</f>
        <v>N/A Preburn</v>
      </c>
    </row>
    <row r="8" spans="1:12" x14ac:dyDescent="0.25">
      <c r="A8">
        <f t="shared" si="0"/>
        <v>7</v>
      </c>
      <c r="B8">
        <v>1</v>
      </c>
      <c r="C8">
        <v>30</v>
      </c>
      <c r="D8">
        <v>30</v>
      </c>
      <c r="F8" t="str">
        <f>LOOKUP(E8,'Drop-Down Entries'!$C$12:$C$17,'Drop-Down Entries'!$D$12:$D$17)</f>
        <v>N/A Preburn</v>
      </c>
      <c r="H8" t="str">
        <f>LOOKUP(G8,'Drop-Down Entries'!$C$12:$C$17,'Drop-Down Entries'!$D$12:$D$17)</f>
        <v>N/A Preburn</v>
      </c>
    </row>
    <row r="9" spans="1:12" x14ac:dyDescent="0.25">
      <c r="A9">
        <f t="shared" si="0"/>
        <v>8</v>
      </c>
      <c r="B9">
        <v>1</v>
      </c>
      <c r="C9">
        <v>35</v>
      </c>
      <c r="D9">
        <v>35</v>
      </c>
      <c r="F9" t="str">
        <f>LOOKUP(E9,'Drop-Down Entries'!$C$12:$C$17,'Drop-Down Entries'!$D$12:$D$17)</f>
        <v>N/A Preburn</v>
      </c>
      <c r="H9" t="str">
        <f>LOOKUP(G9,'Drop-Down Entries'!$C$12:$C$17,'Drop-Down Entries'!$D$12:$D$17)</f>
        <v>N/A Preburn</v>
      </c>
    </row>
    <row r="10" spans="1:12" x14ac:dyDescent="0.25">
      <c r="A10">
        <f t="shared" si="0"/>
        <v>9</v>
      </c>
      <c r="B10">
        <v>1</v>
      </c>
      <c r="C10">
        <v>40</v>
      </c>
      <c r="D10">
        <v>40</v>
      </c>
      <c r="F10" t="str">
        <f>LOOKUP(E10,'Drop-Down Entries'!$C$12:$C$17,'Drop-Down Entries'!$D$12:$D$17)</f>
        <v>N/A Preburn</v>
      </c>
      <c r="H10" t="str">
        <f>LOOKUP(G10,'Drop-Down Entries'!$C$12:$C$17,'Drop-Down Entries'!$D$12:$D$17)</f>
        <v>N/A Preburn</v>
      </c>
    </row>
    <row r="11" spans="1:12" x14ac:dyDescent="0.25">
      <c r="A11">
        <f t="shared" si="0"/>
        <v>10</v>
      </c>
      <c r="B11">
        <v>1</v>
      </c>
      <c r="C11">
        <v>45</v>
      </c>
      <c r="D11">
        <v>45</v>
      </c>
      <c r="F11" t="str">
        <f>LOOKUP(E11,'Drop-Down Entries'!$C$12:$C$17,'Drop-Down Entries'!$D$12:$D$17)</f>
        <v>N/A Preburn</v>
      </c>
      <c r="H11" t="str">
        <f>LOOKUP(G11,'Drop-Down Entries'!$C$12:$C$17,'Drop-Down Entries'!$D$12:$D$17)</f>
        <v>N/A Preburn</v>
      </c>
    </row>
    <row r="12" spans="1:12" x14ac:dyDescent="0.25">
      <c r="A12">
        <f t="shared" si="0"/>
        <v>11</v>
      </c>
      <c r="B12">
        <v>2</v>
      </c>
      <c r="C12">
        <v>1</v>
      </c>
      <c r="D12">
        <v>1</v>
      </c>
      <c r="F12" t="str">
        <f>LOOKUP(E12,'Drop-Down Entries'!$C$12:$C$17,'Drop-Down Entries'!$D$12:$D$17)</f>
        <v>N/A Preburn</v>
      </c>
      <c r="H12" t="str">
        <f>LOOKUP(G12,'Drop-Down Entries'!$C$12:$C$17,'Drop-Down Entries'!$D$12:$D$17)</f>
        <v>N/A Preburn</v>
      </c>
    </row>
    <row r="13" spans="1:12" x14ac:dyDescent="0.25">
      <c r="A13">
        <f t="shared" si="0"/>
        <v>12</v>
      </c>
      <c r="B13">
        <v>2</v>
      </c>
      <c r="C13">
        <v>5</v>
      </c>
      <c r="D13">
        <v>5</v>
      </c>
      <c r="F13" t="str">
        <f>LOOKUP(E13,'Drop-Down Entries'!$C$12:$C$17,'Drop-Down Entries'!$D$12:$D$17)</f>
        <v>N/A Preburn</v>
      </c>
      <c r="H13" t="str">
        <f>LOOKUP(G13,'Drop-Down Entries'!$C$12:$C$17,'Drop-Down Entries'!$D$12:$D$17)</f>
        <v>N/A Preburn</v>
      </c>
    </row>
    <row r="14" spans="1:12" x14ac:dyDescent="0.25">
      <c r="A14">
        <f t="shared" si="0"/>
        <v>13</v>
      </c>
      <c r="B14">
        <v>2</v>
      </c>
      <c r="C14">
        <v>10</v>
      </c>
      <c r="D14">
        <v>10</v>
      </c>
      <c r="F14" t="str">
        <f>LOOKUP(E14,'Drop-Down Entries'!$C$12:$C$17,'Drop-Down Entries'!$D$12:$D$17)</f>
        <v>N/A Preburn</v>
      </c>
      <c r="H14" t="str">
        <f>LOOKUP(G14,'Drop-Down Entries'!$C$12:$C$17,'Drop-Down Entries'!$D$12:$D$17)</f>
        <v>N/A Preburn</v>
      </c>
    </row>
    <row r="15" spans="1:12" x14ac:dyDescent="0.25">
      <c r="A15">
        <f t="shared" si="0"/>
        <v>14</v>
      </c>
      <c r="B15">
        <v>2</v>
      </c>
      <c r="C15">
        <v>15</v>
      </c>
      <c r="D15">
        <v>15</v>
      </c>
      <c r="F15" t="str">
        <f>LOOKUP(E15,'Drop-Down Entries'!$C$12:$C$17,'Drop-Down Entries'!$D$12:$D$17)</f>
        <v>N/A Preburn</v>
      </c>
      <c r="H15" t="str">
        <f>LOOKUP(G15,'Drop-Down Entries'!$C$12:$C$17,'Drop-Down Entries'!$D$12:$D$17)</f>
        <v>N/A Preburn</v>
      </c>
    </row>
    <row r="16" spans="1:12" x14ac:dyDescent="0.25">
      <c r="A16">
        <f t="shared" si="0"/>
        <v>15</v>
      </c>
      <c r="B16">
        <v>2</v>
      </c>
      <c r="C16">
        <v>20</v>
      </c>
      <c r="D16">
        <v>20</v>
      </c>
      <c r="F16" t="str">
        <f>LOOKUP(E16,'Drop-Down Entries'!$C$12:$C$17,'Drop-Down Entries'!$D$12:$D$17)</f>
        <v>N/A Preburn</v>
      </c>
      <c r="H16" t="str">
        <f>LOOKUP(G16,'Drop-Down Entries'!$C$12:$C$17,'Drop-Down Entries'!$D$12:$D$17)</f>
        <v>N/A Preburn</v>
      </c>
    </row>
    <row r="17" spans="1:8" x14ac:dyDescent="0.25">
      <c r="A17">
        <f t="shared" si="0"/>
        <v>16</v>
      </c>
      <c r="B17">
        <v>2</v>
      </c>
      <c r="C17">
        <v>25</v>
      </c>
      <c r="D17">
        <v>25</v>
      </c>
      <c r="F17" t="str">
        <f>LOOKUP(E17,'Drop-Down Entries'!$C$12:$C$17,'Drop-Down Entries'!$D$12:$D$17)</f>
        <v>N/A Preburn</v>
      </c>
      <c r="H17" t="str">
        <f>LOOKUP(G17,'Drop-Down Entries'!$C$12:$C$17,'Drop-Down Entries'!$D$12:$D$17)</f>
        <v>N/A Preburn</v>
      </c>
    </row>
    <row r="18" spans="1:8" x14ac:dyDescent="0.25">
      <c r="A18">
        <f t="shared" si="0"/>
        <v>17</v>
      </c>
      <c r="B18">
        <v>2</v>
      </c>
      <c r="C18">
        <v>30</v>
      </c>
      <c r="D18">
        <v>30</v>
      </c>
      <c r="F18" t="str">
        <f>LOOKUP(E18,'Drop-Down Entries'!$C$12:$C$17,'Drop-Down Entries'!$D$12:$D$17)</f>
        <v>N/A Preburn</v>
      </c>
      <c r="H18" t="str">
        <f>LOOKUP(G18,'Drop-Down Entries'!$C$12:$C$17,'Drop-Down Entries'!$D$12:$D$17)</f>
        <v>N/A Preburn</v>
      </c>
    </row>
    <row r="19" spans="1:8" x14ac:dyDescent="0.25">
      <c r="A19">
        <f t="shared" si="0"/>
        <v>18</v>
      </c>
      <c r="B19">
        <v>2</v>
      </c>
      <c r="C19">
        <v>35</v>
      </c>
      <c r="D19">
        <v>35</v>
      </c>
      <c r="F19" t="str">
        <f>LOOKUP(E19,'Drop-Down Entries'!$C$12:$C$17,'Drop-Down Entries'!$D$12:$D$17)</f>
        <v>N/A Preburn</v>
      </c>
      <c r="H19" t="str">
        <f>LOOKUP(G19,'Drop-Down Entries'!$C$12:$C$17,'Drop-Down Entries'!$D$12:$D$17)</f>
        <v>N/A Preburn</v>
      </c>
    </row>
    <row r="20" spans="1:8" x14ac:dyDescent="0.25">
      <c r="A20">
        <f t="shared" si="0"/>
        <v>19</v>
      </c>
      <c r="B20">
        <v>2</v>
      </c>
      <c r="C20">
        <v>40</v>
      </c>
      <c r="D20">
        <v>40</v>
      </c>
      <c r="F20" t="str">
        <f>LOOKUP(E20,'Drop-Down Entries'!$C$12:$C$17,'Drop-Down Entries'!$D$12:$D$17)</f>
        <v>N/A Preburn</v>
      </c>
      <c r="H20" t="str">
        <f>LOOKUP(G20,'Drop-Down Entries'!$C$12:$C$17,'Drop-Down Entries'!$D$12:$D$17)</f>
        <v>N/A Preburn</v>
      </c>
    </row>
    <row r="21" spans="1:8" x14ac:dyDescent="0.25">
      <c r="A21">
        <f t="shared" si="0"/>
        <v>20</v>
      </c>
      <c r="B21">
        <v>2</v>
      </c>
      <c r="C21">
        <v>45</v>
      </c>
      <c r="D21">
        <v>45</v>
      </c>
      <c r="F21" t="str">
        <f>LOOKUP(E21,'Drop-Down Entries'!$C$12:$C$17,'Drop-Down Entries'!$D$12:$D$17)</f>
        <v>N/A Preburn</v>
      </c>
      <c r="H21" t="str">
        <f>LOOKUP(G21,'Drop-Down Entries'!$C$12:$C$17,'Drop-Down Entries'!$D$12:$D$17)</f>
        <v>N/A Preburn</v>
      </c>
    </row>
    <row r="22" spans="1:8" x14ac:dyDescent="0.25">
      <c r="A22">
        <f t="shared" si="0"/>
        <v>21</v>
      </c>
      <c r="B22">
        <v>3</v>
      </c>
      <c r="C22">
        <v>1</v>
      </c>
      <c r="D22">
        <v>1</v>
      </c>
      <c r="F22" t="str">
        <f>LOOKUP(E22,'Drop-Down Entries'!$C$12:$C$17,'Drop-Down Entries'!$D$12:$D$17)</f>
        <v>N/A Preburn</v>
      </c>
      <c r="H22" t="str">
        <f>LOOKUP(G22,'Drop-Down Entries'!$C$12:$C$17,'Drop-Down Entries'!$D$12:$D$17)</f>
        <v>N/A Preburn</v>
      </c>
    </row>
    <row r="23" spans="1:8" x14ac:dyDescent="0.25">
      <c r="A23">
        <f t="shared" si="0"/>
        <v>22</v>
      </c>
      <c r="B23">
        <v>3</v>
      </c>
      <c r="C23">
        <v>5</v>
      </c>
      <c r="D23">
        <v>5</v>
      </c>
      <c r="F23" t="str">
        <f>LOOKUP(E23,'Drop-Down Entries'!$C$12:$C$17,'Drop-Down Entries'!$D$12:$D$17)</f>
        <v>N/A Preburn</v>
      </c>
      <c r="H23" t="str">
        <f>LOOKUP(G23,'Drop-Down Entries'!$C$12:$C$17,'Drop-Down Entries'!$D$12:$D$17)</f>
        <v>N/A Preburn</v>
      </c>
    </row>
    <row r="24" spans="1:8" x14ac:dyDescent="0.25">
      <c r="A24">
        <f t="shared" si="0"/>
        <v>23</v>
      </c>
      <c r="B24">
        <v>3</v>
      </c>
      <c r="C24">
        <v>10</v>
      </c>
      <c r="D24">
        <v>10</v>
      </c>
      <c r="F24" t="str">
        <f>LOOKUP(E24,'Drop-Down Entries'!$C$12:$C$17,'Drop-Down Entries'!$D$12:$D$17)</f>
        <v>N/A Preburn</v>
      </c>
      <c r="H24" t="str">
        <f>LOOKUP(G24,'Drop-Down Entries'!$C$12:$C$17,'Drop-Down Entries'!$D$12:$D$17)</f>
        <v>N/A Preburn</v>
      </c>
    </row>
    <row r="25" spans="1:8" x14ac:dyDescent="0.25">
      <c r="A25">
        <f t="shared" si="0"/>
        <v>24</v>
      </c>
      <c r="B25">
        <v>3</v>
      </c>
      <c r="C25">
        <v>15</v>
      </c>
      <c r="D25">
        <v>15</v>
      </c>
      <c r="F25" t="str">
        <f>LOOKUP(E25,'Drop-Down Entries'!$C$12:$C$17,'Drop-Down Entries'!$D$12:$D$17)</f>
        <v>N/A Preburn</v>
      </c>
      <c r="H25" t="str">
        <f>LOOKUP(G25,'Drop-Down Entries'!$C$12:$C$17,'Drop-Down Entries'!$D$12:$D$17)</f>
        <v>N/A Preburn</v>
      </c>
    </row>
    <row r="26" spans="1:8" x14ac:dyDescent="0.25">
      <c r="A26">
        <f t="shared" si="0"/>
        <v>25</v>
      </c>
      <c r="B26">
        <v>3</v>
      </c>
      <c r="C26">
        <v>20</v>
      </c>
      <c r="D26">
        <v>20</v>
      </c>
      <c r="F26" t="str">
        <f>LOOKUP(E26,'Drop-Down Entries'!$C$12:$C$17,'Drop-Down Entries'!$D$12:$D$17)</f>
        <v>N/A Preburn</v>
      </c>
      <c r="H26" t="str">
        <f>LOOKUP(G26,'Drop-Down Entries'!$C$12:$C$17,'Drop-Down Entries'!$D$12:$D$17)</f>
        <v>N/A Preburn</v>
      </c>
    </row>
    <row r="27" spans="1:8" x14ac:dyDescent="0.25">
      <c r="A27">
        <f t="shared" si="0"/>
        <v>26</v>
      </c>
      <c r="B27">
        <v>3</v>
      </c>
      <c r="C27">
        <v>25</v>
      </c>
      <c r="D27">
        <v>25</v>
      </c>
      <c r="F27" t="str">
        <f>LOOKUP(E27,'Drop-Down Entries'!$C$12:$C$17,'Drop-Down Entries'!$D$12:$D$17)</f>
        <v>N/A Preburn</v>
      </c>
      <c r="H27" t="str">
        <f>LOOKUP(G27,'Drop-Down Entries'!$C$12:$C$17,'Drop-Down Entries'!$D$12:$D$17)</f>
        <v>N/A Preburn</v>
      </c>
    </row>
    <row r="28" spans="1:8" x14ac:dyDescent="0.25">
      <c r="A28">
        <f t="shared" si="0"/>
        <v>27</v>
      </c>
      <c r="B28">
        <v>3</v>
      </c>
      <c r="C28">
        <v>30</v>
      </c>
      <c r="D28">
        <v>30</v>
      </c>
      <c r="F28" t="str">
        <f>LOOKUP(E28,'Drop-Down Entries'!$C$12:$C$17,'Drop-Down Entries'!$D$12:$D$17)</f>
        <v>N/A Preburn</v>
      </c>
      <c r="H28" t="str">
        <f>LOOKUP(G28,'Drop-Down Entries'!$C$12:$C$17,'Drop-Down Entries'!$D$12:$D$17)</f>
        <v>N/A Preburn</v>
      </c>
    </row>
    <row r="29" spans="1:8" x14ac:dyDescent="0.25">
      <c r="A29">
        <f t="shared" si="0"/>
        <v>28</v>
      </c>
      <c r="B29">
        <v>3</v>
      </c>
      <c r="C29">
        <v>35</v>
      </c>
      <c r="D29">
        <v>35</v>
      </c>
      <c r="F29" t="str">
        <f>LOOKUP(E29,'Drop-Down Entries'!$C$12:$C$17,'Drop-Down Entries'!$D$12:$D$17)</f>
        <v>N/A Preburn</v>
      </c>
      <c r="H29" t="str">
        <f>LOOKUP(G29,'Drop-Down Entries'!$C$12:$C$17,'Drop-Down Entries'!$D$12:$D$17)</f>
        <v>N/A Preburn</v>
      </c>
    </row>
    <row r="30" spans="1:8" x14ac:dyDescent="0.25">
      <c r="A30">
        <f t="shared" si="0"/>
        <v>29</v>
      </c>
      <c r="B30">
        <v>3</v>
      </c>
      <c r="C30">
        <v>40</v>
      </c>
      <c r="D30">
        <v>40</v>
      </c>
      <c r="F30" t="str">
        <f>LOOKUP(E30,'Drop-Down Entries'!$C$12:$C$17,'Drop-Down Entries'!$D$12:$D$17)</f>
        <v>N/A Preburn</v>
      </c>
      <c r="H30" t="str">
        <f>LOOKUP(G30,'Drop-Down Entries'!$C$12:$C$17,'Drop-Down Entries'!$D$12:$D$17)</f>
        <v>N/A Preburn</v>
      </c>
    </row>
    <row r="31" spans="1:8" x14ac:dyDescent="0.25">
      <c r="A31">
        <f t="shared" si="0"/>
        <v>30</v>
      </c>
      <c r="B31">
        <v>3</v>
      </c>
      <c r="C31">
        <v>45</v>
      </c>
      <c r="D31">
        <v>45</v>
      </c>
      <c r="F31" t="str">
        <f>LOOKUP(E31,'Drop-Down Entries'!$C$12:$C$17,'Drop-Down Entries'!$D$12:$D$17)</f>
        <v>N/A Preburn</v>
      </c>
      <c r="H31" t="str">
        <f>LOOKUP(G31,'Drop-Down Entries'!$C$12:$C$17,'Drop-Down Entries'!$D$12:$D$17)</f>
        <v>N/A Preburn</v>
      </c>
    </row>
    <row r="32" spans="1:8" x14ac:dyDescent="0.25">
      <c r="A32">
        <f t="shared" si="0"/>
        <v>31</v>
      </c>
      <c r="B32">
        <v>4</v>
      </c>
      <c r="C32">
        <v>1</v>
      </c>
      <c r="D32">
        <v>1</v>
      </c>
      <c r="F32" t="str">
        <f>LOOKUP(E32,'Drop-Down Entries'!$C$12:$C$17,'Drop-Down Entries'!$D$12:$D$17)</f>
        <v>N/A Preburn</v>
      </c>
      <c r="H32" t="str">
        <f>LOOKUP(G32,'Drop-Down Entries'!$C$12:$C$17,'Drop-Down Entries'!$D$12:$D$17)</f>
        <v>N/A Preburn</v>
      </c>
    </row>
    <row r="33" spans="1:8" x14ac:dyDescent="0.25">
      <c r="A33">
        <f t="shared" si="0"/>
        <v>32</v>
      </c>
      <c r="B33">
        <v>4</v>
      </c>
      <c r="C33">
        <v>5</v>
      </c>
      <c r="D33">
        <v>5</v>
      </c>
      <c r="F33" t="str">
        <f>LOOKUP(E33,'Drop-Down Entries'!$C$12:$C$17,'Drop-Down Entries'!$D$12:$D$17)</f>
        <v>N/A Preburn</v>
      </c>
      <c r="H33" t="str">
        <f>LOOKUP(G33,'Drop-Down Entries'!$C$12:$C$17,'Drop-Down Entries'!$D$12:$D$17)</f>
        <v>N/A Preburn</v>
      </c>
    </row>
    <row r="34" spans="1:8" x14ac:dyDescent="0.25">
      <c r="A34">
        <f t="shared" si="0"/>
        <v>33</v>
      </c>
      <c r="B34">
        <v>4</v>
      </c>
      <c r="C34">
        <v>10</v>
      </c>
      <c r="D34">
        <v>10</v>
      </c>
      <c r="F34" t="str">
        <f>LOOKUP(E34,'Drop-Down Entries'!$C$12:$C$17,'Drop-Down Entries'!$D$12:$D$17)</f>
        <v>N/A Preburn</v>
      </c>
      <c r="H34" t="str">
        <f>LOOKUP(G34,'Drop-Down Entries'!$C$12:$C$17,'Drop-Down Entries'!$D$12:$D$17)</f>
        <v>N/A Preburn</v>
      </c>
    </row>
    <row r="35" spans="1:8" x14ac:dyDescent="0.25">
      <c r="A35">
        <f t="shared" si="0"/>
        <v>34</v>
      </c>
      <c r="B35">
        <v>4</v>
      </c>
      <c r="C35">
        <v>15</v>
      </c>
      <c r="D35">
        <v>15</v>
      </c>
      <c r="F35" t="str">
        <f>LOOKUP(E35,'Drop-Down Entries'!$C$12:$C$17,'Drop-Down Entries'!$D$12:$D$17)</f>
        <v>N/A Preburn</v>
      </c>
      <c r="H35" t="str">
        <f>LOOKUP(G35,'Drop-Down Entries'!$C$12:$C$17,'Drop-Down Entries'!$D$12:$D$17)</f>
        <v>N/A Preburn</v>
      </c>
    </row>
    <row r="36" spans="1:8" x14ac:dyDescent="0.25">
      <c r="A36">
        <f t="shared" si="0"/>
        <v>35</v>
      </c>
      <c r="B36">
        <v>4</v>
      </c>
      <c r="C36">
        <v>20</v>
      </c>
      <c r="D36">
        <v>20</v>
      </c>
      <c r="F36" t="str">
        <f>LOOKUP(E36,'Drop-Down Entries'!$C$12:$C$17,'Drop-Down Entries'!$D$12:$D$17)</f>
        <v>N/A Preburn</v>
      </c>
      <c r="H36" t="str">
        <f>LOOKUP(G36,'Drop-Down Entries'!$C$12:$C$17,'Drop-Down Entries'!$D$12:$D$17)</f>
        <v>N/A Preburn</v>
      </c>
    </row>
    <row r="37" spans="1:8" x14ac:dyDescent="0.25">
      <c r="A37">
        <f t="shared" si="0"/>
        <v>36</v>
      </c>
      <c r="B37">
        <v>4</v>
      </c>
      <c r="C37">
        <v>25</v>
      </c>
      <c r="D37">
        <v>25</v>
      </c>
      <c r="F37" t="str">
        <f>LOOKUP(E37,'Drop-Down Entries'!$C$12:$C$17,'Drop-Down Entries'!$D$12:$D$17)</f>
        <v>N/A Preburn</v>
      </c>
      <c r="H37" t="str">
        <f>LOOKUP(G37,'Drop-Down Entries'!$C$12:$C$17,'Drop-Down Entries'!$D$12:$D$17)</f>
        <v>N/A Preburn</v>
      </c>
    </row>
    <row r="38" spans="1:8" x14ac:dyDescent="0.25">
      <c r="A38">
        <f t="shared" si="0"/>
        <v>37</v>
      </c>
      <c r="B38">
        <v>4</v>
      </c>
      <c r="C38">
        <v>30</v>
      </c>
      <c r="D38">
        <v>30</v>
      </c>
      <c r="F38" t="str">
        <f>LOOKUP(E38,'Drop-Down Entries'!$C$12:$C$17,'Drop-Down Entries'!$D$12:$D$17)</f>
        <v>N/A Preburn</v>
      </c>
      <c r="H38" t="str">
        <f>LOOKUP(G38,'Drop-Down Entries'!$C$12:$C$17,'Drop-Down Entries'!$D$12:$D$17)</f>
        <v>N/A Preburn</v>
      </c>
    </row>
    <row r="39" spans="1:8" x14ac:dyDescent="0.25">
      <c r="A39">
        <f t="shared" si="0"/>
        <v>38</v>
      </c>
      <c r="B39">
        <v>4</v>
      </c>
      <c r="C39">
        <v>35</v>
      </c>
      <c r="D39">
        <v>35</v>
      </c>
      <c r="F39" t="str">
        <f>LOOKUP(E39,'Drop-Down Entries'!$C$12:$C$17,'Drop-Down Entries'!$D$12:$D$17)</f>
        <v>N/A Preburn</v>
      </c>
      <c r="H39" t="str">
        <f>LOOKUP(G39,'Drop-Down Entries'!$C$12:$C$17,'Drop-Down Entries'!$D$12:$D$17)</f>
        <v>N/A Preburn</v>
      </c>
    </row>
    <row r="40" spans="1:8" x14ac:dyDescent="0.25">
      <c r="A40">
        <f t="shared" si="0"/>
        <v>39</v>
      </c>
      <c r="B40">
        <v>4</v>
      </c>
      <c r="C40">
        <v>40</v>
      </c>
      <c r="D40">
        <v>40</v>
      </c>
      <c r="F40" t="str">
        <f>LOOKUP(E40,'Drop-Down Entries'!$C$12:$C$17,'Drop-Down Entries'!$D$12:$D$17)</f>
        <v>N/A Preburn</v>
      </c>
      <c r="H40" t="str">
        <f>LOOKUP(G40,'Drop-Down Entries'!$C$12:$C$17,'Drop-Down Entries'!$D$12:$D$17)</f>
        <v>N/A Preburn</v>
      </c>
    </row>
    <row r="41" spans="1:8" x14ac:dyDescent="0.25">
      <c r="A41">
        <f t="shared" si="0"/>
        <v>40</v>
      </c>
      <c r="B41">
        <v>4</v>
      </c>
      <c r="C41">
        <v>45</v>
      </c>
      <c r="D41">
        <v>45</v>
      </c>
      <c r="F41" t="str">
        <f>LOOKUP(E41,'Drop-Down Entries'!$C$12:$C$17,'Drop-Down Entries'!$D$12:$D$17)</f>
        <v>N/A Preburn</v>
      </c>
      <c r="H41" t="str">
        <f>LOOKUP(G41,'Drop-Down Entries'!$C$12:$C$17,'Drop-Down Entries'!$D$12:$D$17)</f>
        <v>N/A Preburn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C30471-23A0-4FD4-B350-3F1AC8E7A26C}">
          <x14:formula1>
            <xm:f>'Drop-Down Entries'!$C$12:$C$17</xm:f>
          </x14:formula1>
          <xm:sqref>E2:E41 G2:G41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336"/>
  <sheetViews>
    <sheetView workbookViewId="0">
      <pane ySplit="1" topLeftCell="A2" activePane="bottomLeft" state="frozen"/>
      <selection activeCell="B1" sqref="B1"/>
      <selection pane="bottomLeft" activeCell="Q332" sqref="Q332"/>
    </sheetView>
  </sheetViews>
  <sheetFormatPr defaultRowHeight="15" x14ac:dyDescent="0.25"/>
  <cols>
    <col min="1" max="1" width="8.28515625" bestFit="1" customWidth="1"/>
    <col min="3" max="3" width="10.7109375" customWidth="1"/>
    <col min="6" max="6" width="9.7109375" customWidth="1"/>
    <col min="9" max="9" width="33.140625" customWidth="1"/>
    <col min="10" max="10" width="16.7109375" customWidth="1"/>
    <col min="11" max="11" width="11.85546875" customWidth="1"/>
    <col min="12" max="14" width="9.140625" hidden="1" customWidth="1"/>
    <col min="15" max="15" width="37.85546875" hidden="1" customWidth="1"/>
  </cols>
  <sheetData>
    <row r="1" spans="1:15" x14ac:dyDescent="0.25">
      <c r="A1" t="s">
        <v>0</v>
      </c>
      <c r="B1" t="s">
        <v>29</v>
      </c>
      <c r="C1" t="s">
        <v>1</v>
      </c>
      <c r="D1" t="s">
        <v>23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7</v>
      </c>
      <c r="L1" t="s">
        <v>9</v>
      </c>
      <c r="M1" t="s">
        <v>10</v>
      </c>
      <c r="N1" t="s">
        <v>11</v>
      </c>
      <c r="O1" t="s">
        <v>36</v>
      </c>
    </row>
    <row r="2" spans="1:15" x14ac:dyDescent="0.25">
      <c r="A2">
        <f t="shared" ref="A2:A66" si="0">ROW()-1</f>
        <v>1</v>
      </c>
      <c r="B2">
        <f>D2*0.3</f>
        <v>0.3</v>
      </c>
      <c r="C2">
        <f>IF(D1="Point",1, IF(D1&gt;D2,C1+1, C1))</f>
        <v>1</v>
      </c>
      <c r="D2">
        <v>1</v>
      </c>
      <c r="E2">
        <f>IF(D2=D1, E1+1,1)</f>
        <v>1</v>
      </c>
      <c r="F2" t="s">
        <v>37</v>
      </c>
      <c r="H2" t="str">
        <f ca="1">VLOOKUP(F2,Species_List,3,FALSE)</f>
        <v>D</v>
      </c>
      <c r="I2">
        <f t="shared" ref="I2:I66" ca="1" si="1">VLOOKUP(F2,Species_List,4,FALSE)</f>
        <v>0</v>
      </c>
      <c r="J2" t="str">
        <f t="shared" ref="J2:J66" ca="1" si="2">VLOOKUP(F2,Species_List,5,FALSE)</f>
        <v>litter</v>
      </c>
      <c r="O2" t="str">
        <f t="shared" ref="O2:O66" ca="1" si="3">VLOOKUP(F2,Species_List,2,FALSE)</f>
        <v>bc6f27f4-199e-4b4d-8290-ede468f28f97</v>
      </c>
    </row>
    <row r="3" spans="1:15" x14ac:dyDescent="0.25">
      <c r="A3">
        <f t="shared" si="0"/>
        <v>2</v>
      </c>
      <c r="B3">
        <f>D3*0.3</f>
        <v>0.6</v>
      </c>
      <c r="C3">
        <f>IF(D2="Point",1, IF(D2&gt;D3,C2+1, C2))</f>
        <v>1</v>
      </c>
      <c r="D3">
        <v>2</v>
      </c>
      <c r="E3">
        <f t="shared" ref="E3:E67" si="4">IF(D3=D2, E2+1,1)</f>
        <v>1</v>
      </c>
      <c r="F3" t="s">
        <v>37</v>
      </c>
      <c r="H3" t="str">
        <f t="shared" ref="H3:H66" ca="1" si="5">VLOOKUP(F3,Species_List,3,FALSE)</f>
        <v>D</v>
      </c>
      <c r="I3">
        <f t="shared" ca="1" si="1"/>
        <v>0</v>
      </c>
      <c r="J3" t="str">
        <f t="shared" ca="1" si="2"/>
        <v>litter</v>
      </c>
      <c r="O3" t="str">
        <f t="shared" ca="1" si="3"/>
        <v>bc6f27f4-199e-4b4d-8290-ede468f28f97</v>
      </c>
    </row>
    <row r="4" spans="1:15" x14ac:dyDescent="0.25">
      <c r="A4">
        <f t="shared" si="0"/>
        <v>3</v>
      </c>
      <c r="B4">
        <f>D4*0.3</f>
        <v>0.89999999999999991</v>
      </c>
      <c r="C4">
        <f>IF(D3="Point",1, IF(D3&gt;D4,C3+1, C3))</f>
        <v>1</v>
      </c>
      <c r="D4">
        <v>3</v>
      </c>
      <c r="E4">
        <f t="shared" si="4"/>
        <v>1</v>
      </c>
      <c r="F4" t="s">
        <v>37</v>
      </c>
      <c r="H4" t="str">
        <f t="shared" ca="1" si="5"/>
        <v>D</v>
      </c>
      <c r="I4">
        <f t="shared" ca="1" si="1"/>
        <v>0</v>
      </c>
      <c r="J4" t="str">
        <f t="shared" ca="1" si="2"/>
        <v>litter</v>
      </c>
      <c r="O4" t="str">
        <f t="shared" ca="1" si="3"/>
        <v>bc6f27f4-199e-4b4d-8290-ede468f28f97</v>
      </c>
    </row>
    <row r="5" spans="1:15" x14ac:dyDescent="0.25">
      <c r="A5">
        <f t="shared" si="0"/>
        <v>4</v>
      </c>
      <c r="B5">
        <f t="shared" ref="B5:B69" si="6">D5*0.3</f>
        <v>1.2</v>
      </c>
      <c r="C5">
        <f t="shared" ref="C5:C68" si="7">IF(D4="Point",1, IF(D4&gt;D5,C4+1, C4))</f>
        <v>1</v>
      </c>
      <c r="D5">
        <v>4</v>
      </c>
      <c r="E5">
        <f t="shared" si="4"/>
        <v>1</v>
      </c>
      <c r="F5" t="s">
        <v>37</v>
      </c>
      <c r="H5" t="str">
        <f t="shared" ca="1" si="5"/>
        <v>D</v>
      </c>
      <c r="I5">
        <f t="shared" ca="1" si="1"/>
        <v>0</v>
      </c>
      <c r="J5" t="str">
        <f t="shared" ca="1" si="2"/>
        <v>litter</v>
      </c>
      <c r="O5" t="str">
        <f t="shared" ca="1" si="3"/>
        <v>bc6f27f4-199e-4b4d-8290-ede468f28f97</v>
      </c>
    </row>
    <row r="6" spans="1:15" x14ac:dyDescent="0.25">
      <c r="A6">
        <f t="shared" si="0"/>
        <v>5</v>
      </c>
      <c r="B6">
        <f t="shared" si="6"/>
        <v>1.5</v>
      </c>
      <c r="C6">
        <f t="shared" si="7"/>
        <v>1</v>
      </c>
      <c r="D6">
        <v>5</v>
      </c>
      <c r="E6">
        <f t="shared" si="4"/>
        <v>1</v>
      </c>
      <c r="F6" t="s">
        <v>37</v>
      </c>
      <c r="H6" t="str">
        <f t="shared" ca="1" si="5"/>
        <v>D</v>
      </c>
      <c r="I6">
        <f t="shared" ca="1" si="1"/>
        <v>0</v>
      </c>
      <c r="J6" t="str">
        <f t="shared" ca="1" si="2"/>
        <v>litter</v>
      </c>
      <c r="O6" t="str">
        <f t="shared" ca="1" si="3"/>
        <v>bc6f27f4-199e-4b4d-8290-ede468f28f97</v>
      </c>
    </row>
    <row r="7" spans="1:15" x14ac:dyDescent="0.25">
      <c r="A7">
        <f t="shared" si="0"/>
        <v>6</v>
      </c>
      <c r="B7">
        <f t="shared" si="6"/>
        <v>1.7999999999999998</v>
      </c>
      <c r="C7">
        <f t="shared" si="7"/>
        <v>1</v>
      </c>
      <c r="D7">
        <v>6</v>
      </c>
      <c r="E7">
        <f t="shared" si="4"/>
        <v>1</v>
      </c>
      <c r="F7" t="s">
        <v>37</v>
      </c>
      <c r="H7" t="str">
        <f t="shared" ca="1" si="5"/>
        <v>D</v>
      </c>
      <c r="I7">
        <f t="shared" ca="1" si="1"/>
        <v>0</v>
      </c>
      <c r="J7" t="str">
        <f t="shared" ca="1" si="2"/>
        <v>litter</v>
      </c>
      <c r="O7" t="str">
        <f t="shared" ca="1" si="3"/>
        <v>bc6f27f4-199e-4b4d-8290-ede468f28f97</v>
      </c>
    </row>
    <row r="8" spans="1:15" x14ac:dyDescent="0.25">
      <c r="A8">
        <f t="shared" si="0"/>
        <v>7</v>
      </c>
      <c r="B8">
        <f t="shared" si="6"/>
        <v>2.1</v>
      </c>
      <c r="C8">
        <f t="shared" si="7"/>
        <v>1</v>
      </c>
      <c r="D8">
        <v>7</v>
      </c>
      <c r="E8">
        <f t="shared" si="4"/>
        <v>1</v>
      </c>
      <c r="F8" t="s">
        <v>37</v>
      </c>
      <c r="H8" t="str">
        <f t="shared" ca="1" si="5"/>
        <v>D</v>
      </c>
      <c r="I8">
        <f t="shared" ca="1" si="1"/>
        <v>0</v>
      </c>
      <c r="J8" t="str">
        <f t="shared" ca="1" si="2"/>
        <v>litter</v>
      </c>
      <c r="O8" t="str">
        <f t="shared" ca="1" si="3"/>
        <v>bc6f27f4-199e-4b4d-8290-ede468f28f97</v>
      </c>
    </row>
    <row r="9" spans="1:15" x14ac:dyDescent="0.25">
      <c r="A9">
        <f t="shared" si="0"/>
        <v>8</v>
      </c>
      <c r="B9">
        <f t="shared" si="6"/>
        <v>2.4</v>
      </c>
      <c r="C9">
        <f>IF(D8="Point",1, IF(D8&gt;D9,C8+1, C8))</f>
        <v>1</v>
      </c>
      <c r="D9">
        <v>8</v>
      </c>
      <c r="E9">
        <f t="shared" si="4"/>
        <v>1</v>
      </c>
      <c r="F9" t="s">
        <v>37</v>
      </c>
      <c r="H9" t="str">
        <f t="shared" ca="1" si="5"/>
        <v>D</v>
      </c>
      <c r="I9">
        <f t="shared" ca="1" si="1"/>
        <v>0</v>
      </c>
      <c r="J9" t="str">
        <f t="shared" ca="1" si="2"/>
        <v>litter</v>
      </c>
      <c r="O9" t="str">
        <f t="shared" ca="1" si="3"/>
        <v>bc6f27f4-199e-4b4d-8290-ede468f28f97</v>
      </c>
    </row>
    <row r="10" spans="1:15" x14ac:dyDescent="0.25">
      <c r="A10">
        <f t="shared" si="0"/>
        <v>9</v>
      </c>
      <c r="B10">
        <f t="shared" si="6"/>
        <v>2.6999999999999997</v>
      </c>
      <c r="C10">
        <f t="shared" si="7"/>
        <v>1</v>
      </c>
      <c r="D10">
        <v>9</v>
      </c>
      <c r="E10">
        <f t="shared" si="4"/>
        <v>1</v>
      </c>
      <c r="F10" t="s">
        <v>37</v>
      </c>
      <c r="H10" t="str">
        <f t="shared" ca="1" si="5"/>
        <v>D</v>
      </c>
      <c r="I10">
        <f t="shared" ca="1" si="1"/>
        <v>0</v>
      </c>
      <c r="J10" t="str">
        <f t="shared" ca="1" si="2"/>
        <v>litter</v>
      </c>
      <c r="O10" t="str">
        <f t="shared" ca="1" si="3"/>
        <v>bc6f27f4-199e-4b4d-8290-ede468f28f97</v>
      </c>
    </row>
    <row r="11" spans="1:15" x14ac:dyDescent="0.25">
      <c r="A11">
        <f t="shared" si="0"/>
        <v>10</v>
      </c>
      <c r="B11">
        <f t="shared" si="6"/>
        <v>3</v>
      </c>
      <c r="C11">
        <f t="shared" si="7"/>
        <v>1</v>
      </c>
      <c r="D11">
        <v>10</v>
      </c>
      <c r="E11">
        <f t="shared" si="4"/>
        <v>1</v>
      </c>
      <c r="F11" t="s">
        <v>37</v>
      </c>
      <c r="H11" t="str">
        <f t="shared" ca="1" si="5"/>
        <v>D</v>
      </c>
      <c r="I11">
        <f t="shared" ca="1" si="1"/>
        <v>0</v>
      </c>
      <c r="J11" t="str">
        <f t="shared" ca="1" si="2"/>
        <v>litter</v>
      </c>
      <c r="O11" t="str">
        <f t="shared" ca="1" si="3"/>
        <v>bc6f27f4-199e-4b4d-8290-ede468f28f97</v>
      </c>
    </row>
    <row r="12" spans="1:15" x14ac:dyDescent="0.25">
      <c r="A12">
        <f t="shared" si="0"/>
        <v>11</v>
      </c>
      <c r="B12">
        <f t="shared" si="6"/>
        <v>3.3</v>
      </c>
      <c r="C12">
        <f t="shared" si="7"/>
        <v>1</v>
      </c>
      <c r="D12">
        <v>11</v>
      </c>
      <c r="E12">
        <f t="shared" si="4"/>
        <v>1</v>
      </c>
      <c r="F12" t="s">
        <v>37</v>
      </c>
      <c r="H12" t="str">
        <f t="shared" ca="1" si="5"/>
        <v>D</v>
      </c>
      <c r="I12">
        <f t="shared" ca="1" si="1"/>
        <v>0</v>
      </c>
      <c r="J12" t="str">
        <f t="shared" ca="1" si="2"/>
        <v>litter</v>
      </c>
      <c r="O12" t="str">
        <f t="shared" ca="1" si="3"/>
        <v>bc6f27f4-199e-4b4d-8290-ede468f28f97</v>
      </c>
    </row>
    <row r="13" spans="1:15" x14ac:dyDescent="0.25">
      <c r="A13">
        <f t="shared" si="0"/>
        <v>12</v>
      </c>
      <c r="B13">
        <f t="shared" si="6"/>
        <v>3.5999999999999996</v>
      </c>
      <c r="C13">
        <f t="shared" si="7"/>
        <v>1</v>
      </c>
      <c r="D13">
        <v>12</v>
      </c>
      <c r="E13">
        <f t="shared" si="4"/>
        <v>1</v>
      </c>
      <c r="F13" t="s">
        <v>37</v>
      </c>
      <c r="H13" t="str">
        <f t="shared" ca="1" si="5"/>
        <v>D</v>
      </c>
      <c r="I13">
        <f t="shared" ca="1" si="1"/>
        <v>0</v>
      </c>
      <c r="J13" t="str">
        <f t="shared" ca="1" si="2"/>
        <v>litter</v>
      </c>
      <c r="O13" t="str">
        <f t="shared" ca="1" si="3"/>
        <v>bc6f27f4-199e-4b4d-8290-ede468f28f97</v>
      </c>
    </row>
    <row r="14" spans="1:15" x14ac:dyDescent="0.25">
      <c r="A14">
        <f t="shared" si="0"/>
        <v>13</v>
      </c>
      <c r="B14">
        <f t="shared" si="6"/>
        <v>3.9</v>
      </c>
      <c r="C14">
        <f>IF(D13="Point",1, IF(D13&gt;D14,C13+1, C13))</f>
        <v>1</v>
      </c>
      <c r="D14">
        <v>13</v>
      </c>
      <c r="E14">
        <f t="shared" si="4"/>
        <v>1</v>
      </c>
      <c r="F14" t="s">
        <v>420</v>
      </c>
      <c r="G14">
        <v>0.1</v>
      </c>
      <c r="H14" t="str">
        <f t="shared" ca="1" si="5"/>
        <v>L</v>
      </c>
      <c r="I14" t="str">
        <f t="shared" ca="1" si="1"/>
        <v>Carex</v>
      </c>
      <c r="J14" t="str">
        <f t="shared" ca="1" si="2"/>
        <v>unknown sedge</v>
      </c>
      <c r="O14" t="str">
        <f t="shared" ca="1" si="3"/>
        <v>9f5025b5-1cd6-4045-a051-c14e3b216101</v>
      </c>
    </row>
    <row r="15" spans="1:15" x14ac:dyDescent="0.25">
      <c r="A15">
        <f t="shared" si="0"/>
        <v>14</v>
      </c>
      <c r="B15">
        <f t="shared" si="6"/>
        <v>4.2</v>
      </c>
      <c r="C15">
        <f t="shared" si="7"/>
        <v>1</v>
      </c>
      <c r="D15">
        <v>14</v>
      </c>
      <c r="E15">
        <f t="shared" si="4"/>
        <v>1</v>
      </c>
      <c r="F15" t="s">
        <v>37</v>
      </c>
      <c r="H15" t="str">
        <f t="shared" ca="1" si="5"/>
        <v>D</v>
      </c>
      <c r="I15">
        <f t="shared" ca="1" si="1"/>
        <v>0</v>
      </c>
      <c r="J15" t="str">
        <f t="shared" ca="1" si="2"/>
        <v>litter</v>
      </c>
      <c r="O15" t="str">
        <f t="shared" ca="1" si="3"/>
        <v>bc6f27f4-199e-4b4d-8290-ede468f28f97</v>
      </c>
    </row>
    <row r="16" spans="1:15" x14ac:dyDescent="0.25">
      <c r="A16">
        <f t="shared" si="0"/>
        <v>15</v>
      </c>
      <c r="B16">
        <f t="shared" si="6"/>
        <v>4.5</v>
      </c>
      <c r="C16">
        <f t="shared" si="7"/>
        <v>1</v>
      </c>
      <c r="D16">
        <v>15</v>
      </c>
      <c r="E16">
        <f t="shared" si="4"/>
        <v>1</v>
      </c>
      <c r="F16" t="s">
        <v>37</v>
      </c>
      <c r="H16" t="str">
        <f t="shared" ca="1" si="5"/>
        <v>D</v>
      </c>
      <c r="I16">
        <f t="shared" ca="1" si="1"/>
        <v>0</v>
      </c>
      <c r="J16" t="str">
        <f t="shared" ca="1" si="2"/>
        <v>litter</v>
      </c>
      <c r="O16" t="str">
        <f t="shared" ca="1" si="3"/>
        <v>bc6f27f4-199e-4b4d-8290-ede468f28f97</v>
      </c>
    </row>
    <row r="17" spans="1:15" x14ac:dyDescent="0.25">
      <c r="A17">
        <f t="shared" si="0"/>
        <v>16</v>
      </c>
      <c r="B17">
        <f t="shared" si="6"/>
        <v>4.8</v>
      </c>
      <c r="C17">
        <f t="shared" si="7"/>
        <v>1</v>
      </c>
      <c r="D17">
        <v>16</v>
      </c>
      <c r="E17">
        <f t="shared" si="4"/>
        <v>1</v>
      </c>
      <c r="F17" t="s">
        <v>420</v>
      </c>
      <c r="G17">
        <v>0.05</v>
      </c>
      <c r="H17" t="str">
        <f t="shared" ca="1" si="5"/>
        <v>L</v>
      </c>
      <c r="I17" t="str">
        <f t="shared" ca="1" si="1"/>
        <v>Carex</v>
      </c>
      <c r="J17" t="str">
        <f t="shared" ca="1" si="2"/>
        <v>unknown sedge</v>
      </c>
      <c r="O17" t="str">
        <f t="shared" ca="1" si="3"/>
        <v>9f5025b5-1cd6-4045-a051-c14e3b216101</v>
      </c>
    </row>
    <row r="18" spans="1:15" x14ac:dyDescent="0.25">
      <c r="A18">
        <f t="shared" si="0"/>
        <v>17</v>
      </c>
      <c r="B18">
        <f t="shared" si="6"/>
        <v>5.0999999999999996</v>
      </c>
      <c r="C18">
        <f t="shared" si="7"/>
        <v>1</v>
      </c>
      <c r="D18">
        <v>17</v>
      </c>
      <c r="E18">
        <f t="shared" si="4"/>
        <v>1</v>
      </c>
      <c r="F18" t="s">
        <v>37</v>
      </c>
      <c r="H18" t="str">
        <f t="shared" ca="1" si="5"/>
        <v>D</v>
      </c>
      <c r="I18">
        <f t="shared" ca="1" si="1"/>
        <v>0</v>
      </c>
      <c r="J18" t="str">
        <f t="shared" ca="1" si="2"/>
        <v>litter</v>
      </c>
      <c r="O18" t="str">
        <f t="shared" ca="1" si="3"/>
        <v>bc6f27f4-199e-4b4d-8290-ede468f28f97</v>
      </c>
    </row>
    <row r="19" spans="1:15" x14ac:dyDescent="0.25">
      <c r="A19">
        <f t="shared" si="0"/>
        <v>18</v>
      </c>
      <c r="B19">
        <f t="shared" si="6"/>
        <v>5.3999999999999995</v>
      </c>
      <c r="C19">
        <f t="shared" si="7"/>
        <v>1</v>
      </c>
      <c r="D19">
        <v>18</v>
      </c>
      <c r="E19">
        <f t="shared" si="4"/>
        <v>1</v>
      </c>
      <c r="F19" t="s">
        <v>37</v>
      </c>
      <c r="H19" t="str">
        <f t="shared" ca="1" si="5"/>
        <v>D</v>
      </c>
      <c r="I19">
        <f t="shared" ca="1" si="1"/>
        <v>0</v>
      </c>
      <c r="J19" t="str">
        <f t="shared" ca="1" si="2"/>
        <v>litter</v>
      </c>
      <c r="O19" t="str">
        <f t="shared" ca="1" si="3"/>
        <v>bc6f27f4-199e-4b4d-8290-ede468f28f97</v>
      </c>
    </row>
    <row r="20" spans="1:15" x14ac:dyDescent="0.25">
      <c r="A20">
        <f t="shared" si="0"/>
        <v>19</v>
      </c>
      <c r="B20">
        <f t="shared" si="6"/>
        <v>5.7</v>
      </c>
      <c r="C20">
        <f>IF(D19="Point",1, IF(D19&gt;D20,C19+1, C19))</f>
        <v>1</v>
      </c>
      <c r="D20">
        <v>19</v>
      </c>
      <c r="E20">
        <f>IF(D20=D19, E19+1,1)</f>
        <v>1</v>
      </c>
      <c r="F20" t="s">
        <v>37</v>
      </c>
      <c r="H20" t="str">
        <f t="shared" ca="1" si="5"/>
        <v>D</v>
      </c>
      <c r="I20">
        <f t="shared" ca="1" si="1"/>
        <v>0</v>
      </c>
      <c r="J20" t="str">
        <f t="shared" ca="1" si="2"/>
        <v>litter</v>
      </c>
      <c r="O20" t="str">
        <f t="shared" ca="1" si="3"/>
        <v>bc6f27f4-199e-4b4d-8290-ede468f28f97</v>
      </c>
    </row>
    <row r="21" spans="1:15" x14ac:dyDescent="0.25">
      <c r="A21">
        <f t="shared" si="0"/>
        <v>20</v>
      </c>
      <c r="B21">
        <f t="shared" si="6"/>
        <v>6</v>
      </c>
      <c r="C21">
        <f t="shared" si="7"/>
        <v>1</v>
      </c>
      <c r="D21">
        <v>20</v>
      </c>
      <c r="E21">
        <f t="shared" si="4"/>
        <v>1</v>
      </c>
      <c r="F21" t="s">
        <v>37</v>
      </c>
      <c r="H21" t="str">
        <f t="shared" ca="1" si="5"/>
        <v>D</v>
      </c>
      <c r="I21">
        <f t="shared" ca="1" si="1"/>
        <v>0</v>
      </c>
      <c r="J21" t="str">
        <f t="shared" ca="1" si="2"/>
        <v>litter</v>
      </c>
      <c r="O21" t="str">
        <f t="shared" ca="1" si="3"/>
        <v>bc6f27f4-199e-4b4d-8290-ede468f28f97</v>
      </c>
    </row>
    <row r="22" spans="1:15" x14ac:dyDescent="0.25">
      <c r="A22">
        <f t="shared" si="0"/>
        <v>21</v>
      </c>
      <c r="B22">
        <f t="shared" si="6"/>
        <v>6.3</v>
      </c>
      <c r="C22">
        <f t="shared" si="7"/>
        <v>1</v>
      </c>
      <c r="D22">
        <v>21</v>
      </c>
      <c r="E22">
        <f t="shared" si="4"/>
        <v>1</v>
      </c>
      <c r="F22" t="s">
        <v>37</v>
      </c>
      <c r="H22" t="str">
        <f t="shared" ca="1" si="5"/>
        <v>D</v>
      </c>
      <c r="I22">
        <f t="shared" ca="1" si="1"/>
        <v>0</v>
      </c>
      <c r="J22" t="str">
        <f t="shared" ca="1" si="2"/>
        <v>litter</v>
      </c>
      <c r="O22" t="str">
        <f t="shared" ca="1" si="3"/>
        <v>bc6f27f4-199e-4b4d-8290-ede468f28f97</v>
      </c>
    </row>
    <row r="23" spans="1:15" x14ac:dyDescent="0.25">
      <c r="A23">
        <f t="shared" si="0"/>
        <v>22</v>
      </c>
      <c r="B23">
        <f t="shared" si="6"/>
        <v>6.6</v>
      </c>
      <c r="C23">
        <f>IF(D22="Point",1, IF(D22&gt;D23,C22+1, C22))</f>
        <v>1</v>
      </c>
      <c r="D23">
        <v>22</v>
      </c>
      <c r="E23">
        <f>IF(D23=D22, E22+1,1)</f>
        <v>1</v>
      </c>
      <c r="F23" t="s">
        <v>420</v>
      </c>
      <c r="G23">
        <v>0.15</v>
      </c>
      <c r="H23" t="str">
        <f t="shared" ca="1" si="5"/>
        <v>L</v>
      </c>
      <c r="I23" t="str">
        <f t="shared" ca="1" si="1"/>
        <v>Carex</v>
      </c>
      <c r="J23" t="str">
        <f t="shared" ca="1" si="2"/>
        <v>unknown sedge</v>
      </c>
      <c r="O23" t="str">
        <f t="shared" ca="1" si="3"/>
        <v>9f5025b5-1cd6-4045-a051-c14e3b216101</v>
      </c>
    </row>
    <row r="24" spans="1:15" x14ac:dyDescent="0.25">
      <c r="A24">
        <f t="shared" si="0"/>
        <v>23</v>
      </c>
      <c r="B24">
        <f t="shared" si="6"/>
        <v>6.8999999999999995</v>
      </c>
      <c r="C24">
        <f t="shared" si="7"/>
        <v>1</v>
      </c>
      <c r="D24">
        <v>23</v>
      </c>
      <c r="E24">
        <f t="shared" si="4"/>
        <v>1</v>
      </c>
      <c r="F24" t="s">
        <v>37</v>
      </c>
      <c r="H24" t="str">
        <f t="shared" ca="1" si="5"/>
        <v>D</v>
      </c>
      <c r="I24">
        <f t="shared" ca="1" si="1"/>
        <v>0</v>
      </c>
      <c r="J24" t="str">
        <f t="shared" ca="1" si="2"/>
        <v>litter</v>
      </c>
      <c r="O24" t="str">
        <f t="shared" ca="1" si="3"/>
        <v>bc6f27f4-199e-4b4d-8290-ede468f28f97</v>
      </c>
    </row>
    <row r="25" spans="1:15" x14ac:dyDescent="0.25">
      <c r="A25">
        <f t="shared" si="0"/>
        <v>24</v>
      </c>
      <c r="B25">
        <f t="shared" si="6"/>
        <v>7.1999999999999993</v>
      </c>
      <c r="C25">
        <f t="shared" si="7"/>
        <v>1</v>
      </c>
      <c r="D25">
        <v>24</v>
      </c>
      <c r="E25">
        <f t="shared" si="4"/>
        <v>1</v>
      </c>
      <c r="F25" t="s">
        <v>768</v>
      </c>
      <c r="G25">
        <v>0.01</v>
      </c>
      <c r="H25" t="str">
        <f t="shared" ca="1" si="5"/>
        <v>L</v>
      </c>
      <c r="I25" t="str">
        <f t="shared" ca="1" si="1"/>
        <v>Gayophytum diffusum ssp. parviflorum</v>
      </c>
      <c r="J25" t="str">
        <f t="shared" ca="1" si="2"/>
        <v>spreading groundsmoke</v>
      </c>
      <c r="O25" t="str">
        <f t="shared" ca="1" si="3"/>
        <v>cb94ba4d-146d-4f53-8a00-1f51f72f12cc</v>
      </c>
    </row>
    <row r="26" spans="1:15" x14ac:dyDescent="0.25">
      <c r="A26">
        <f t="shared" si="0"/>
        <v>25</v>
      </c>
      <c r="B26">
        <f t="shared" si="6"/>
        <v>7.5</v>
      </c>
      <c r="C26">
        <f t="shared" si="7"/>
        <v>1</v>
      </c>
      <c r="D26">
        <v>25</v>
      </c>
      <c r="E26">
        <f t="shared" si="4"/>
        <v>1</v>
      </c>
      <c r="F26" t="s">
        <v>37</v>
      </c>
      <c r="H26" t="str">
        <f t="shared" ca="1" si="5"/>
        <v>D</v>
      </c>
      <c r="I26">
        <f t="shared" ca="1" si="1"/>
        <v>0</v>
      </c>
      <c r="J26" t="str">
        <f t="shared" ca="1" si="2"/>
        <v>litter</v>
      </c>
      <c r="O26" t="str">
        <f t="shared" ca="1" si="3"/>
        <v>bc6f27f4-199e-4b4d-8290-ede468f28f97</v>
      </c>
    </row>
    <row r="27" spans="1:15" x14ac:dyDescent="0.25">
      <c r="A27">
        <f t="shared" si="0"/>
        <v>26</v>
      </c>
      <c r="B27">
        <f t="shared" si="6"/>
        <v>7.8</v>
      </c>
      <c r="C27">
        <f t="shared" si="7"/>
        <v>1</v>
      </c>
      <c r="D27">
        <v>26</v>
      </c>
      <c r="E27">
        <f t="shared" si="4"/>
        <v>1</v>
      </c>
      <c r="F27" t="s">
        <v>37</v>
      </c>
      <c r="H27" t="str">
        <f t="shared" ca="1" si="5"/>
        <v>D</v>
      </c>
      <c r="I27">
        <f t="shared" ca="1" si="1"/>
        <v>0</v>
      </c>
      <c r="J27" t="str">
        <f t="shared" ca="1" si="2"/>
        <v>litter</v>
      </c>
      <c r="O27" t="str">
        <f t="shared" ca="1" si="3"/>
        <v>bc6f27f4-199e-4b4d-8290-ede468f28f97</v>
      </c>
    </row>
    <row r="28" spans="1:15" x14ac:dyDescent="0.25">
      <c r="A28">
        <f t="shared" si="0"/>
        <v>27</v>
      </c>
      <c r="B28">
        <f t="shared" si="6"/>
        <v>8.1</v>
      </c>
      <c r="C28">
        <f t="shared" si="7"/>
        <v>1</v>
      </c>
      <c r="D28">
        <v>27</v>
      </c>
      <c r="E28">
        <f t="shared" si="4"/>
        <v>1</v>
      </c>
      <c r="F28" t="s">
        <v>37</v>
      </c>
      <c r="H28" t="str">
        <f t="shared" ca="1" si="5"/>
        <v>D</v>
      </c>
      <c r="I28">
        <f t="shared" ca="1" si="1"/>
        <v>0</v>
      </c>
      <c r="J28" t="str">
        <f t="shared" ca="1" si="2"/>
        <v>litter</v>
      </c>
      <c r="O28" t="str">
        <f t="shared" ca="1" si="3"/>
        <v>bc6f27f4-199e-4b4d-8290-ede468f28f97</v>
      </c>
    </row>
    <row r="29" spans="1:15" x14ac:dyDescent="0.25">
      <c r="A29">
        <f t="shared" si="0"/>
        <v>28</v>
      </c>
      <c r="B29">
        <f t="shared" si="6"/>
        <v>8.4</v>
      </c>
      <c r="C29">
        <f t="shared" si="7"/>
        <v>1</v>
      </c>
      <c r="D29">
        <v>28</v>
      </c>
      <c r="E29">
        <f t="shared" si="4"/>
        <v>1</v>
      </c>
      <c r="F29" t="s">
        <v>1291</v>
      </c>
      <c r="G29">
        <v>0.05</v>
      </c>
      <c r="H29" t="str">
        <f t="shared" ca="1" si="5"/>
        <v>L</v>
      </c>
      <c r="I29" t="str">
        <f t="shared" ca="1" si="1"/>
        <v>Poa fendleriana</v>
      </c>
      <c r="J29" t="str">
        <f t="shared" ca="1" si="2"/>
        <v>mutton grass, muttongrass</v>
      </c>
      <c r="O29" t="str">
        <f t="shared" ca="1" si="3"/>
        <v>4019fce8-c72f-4cac-9a90-e34eec35f7b1</v>
      </c>
    </row>
    <row r="30" spans="1:15" x14ac:dyDescent="0.25">
      <c r="A30">
        <f t="shared" si="0"/>
        <v>29</v>
      </c>
      <c r="B30">
        <f t="shared" si="6"/>
        <v>8.6999999999999993</v>
      </c>
      <c r="C30">
        <f t="shared" si="7"/>
        <v>1</v>
      </c>
      <c r="D30">
        <v>29</v>
      </c>
      <c r="E30">
        <f t="shared" si="4"/>
        <v>1</v>
      </c>
      <c r="F30" t="s">
        <v>190</v>
      </c>
      <c r="G30">
        <v>0.25</v>
      </c>
      <c r="H30" t="str">
        <f t="shared" ca="1" si="5"/>
        <v>L</v>
      </c>
      <c r="I30" t="str">
        <f t="shared" ca="1" si="1"/>
        <v>Artemisia carruthii</v>
      </c>
      <c r="J30" t="str">
        <f t="shared" ca="1" si="2"/>
        <v>carruth sagewort, Carruth's sagebrush, Carruth's sagewort</v>
      </c>
      <c r="O30" t="str">
        <f t="shared" ca="1" si="3"/>
        <v>e903d098-5600-4877-a589-69f241a858e9</v>
      </c>
    </row>
    <row r="31" spans="1:15" x14ac:dyDescent="0.25">
      <c r="A31">
        <f t="shared" si="0"/>
        <v>30</v>
      </c>
      <c r="B31">
        <f t="shared" si="6"/>
        <v>9</v>
      </c>
      <c r="C31">
        <f t="shared" si="7"/>
        <v>1</v>
      </c>
      <c r="D31">
        <v>30</v>
      </c>
      <c r="E31">
        <f t="shared" si="4"/>
        <v>1</v>
      </c>
      <c r="F31" t="s">
        <v>693</v>
      </c>
      <c r="G31">
        <v>0.1</v>
      </c>
      <c r="H31" t="str">
        <f t="shared" ca="1" si="5"/>
        <v>L</v>
      </c>
      <c r="I31" t="str">
        <f t="shared" ca="1" si="1"/>
        <v>Eriogonum racemosum</v>
      </c>
      <c r="J31" t="str">
        <f t="shared" ca="1" si="2"/>
        <v>redroot buckwheat</v>
      </c>
      <c r="O31" t="str">
        <f t="shared" ca="1" si="3"/>
        <v>143a7b67-1c4f-486d-8e90-38ba4ee1c58d</v>
      </c>
    </row>
    <row r="32" spans="1:15" x14ac:dyDescent="0.25">
      <c r="A32">
        <f t="shared" si="0"/>
        <v>31</v>
      </c>
      <c r="B32">
        <f t="shared" si="6"/>
        <v>9.2999999999999989</v>
      </c>
      <c r="C32">
        <f t="shared" si="7"/>
        <v>1</v>
      </c>
      <c r="D32">
        <v>31</v>
      </c>
      <c r="E32">
        <f t="shared" si="4"/>
        <v>1</v>
      </c>
      <c r="F32" t="s">
        <v>37</v>
      </c>
      <c r="H32" t="str">
        <f t="shared" ca="1" si="5"/>
        <v>D</v>
      </c>
      <c r="I32">
        <f t="shared" ca="1" si="1"/>
        <v>0</v>
      </c>
      <c r="J32" t="str">
        <f t="shared" ca="1" si="2"/>
        <v>litter</v>
      </c>
      <c r="O32" t="str">
        <f t="shared" ca="1" si="3"/>
        <v>bc6f27f4-199e-4b4d-8290-ede468f28f97</v>
      </c>
    </row>
    <row r="33" spans="1:15" x14ac:dyDescent="0.25">
      <c r="A33">
        <f t="shared" si="0"/>
        <v>32</v>
      </c>
      <c r="B33">
        <f t="shared" si="6"/>
        <v>9.6</v>
      </c>
      <c r="C33">
        <f t="shared" si="7"/>
        <v>1</v>
      </c>
      <c r="D33">
        <v>32</v>
      </c>
      <c r="E33">
        <f t="shared" si="4"/>
        <v>1</v>
      </c>
      <c r="F33" t="s">
        <v>1291</v>
      </c>
      <c r="G33">
        <v>0.1</v>
      </c>
      <c r="H33" t="str">
        <f t="shared" ca="1" si="5"/>
        <v>L</v>
      </c>
      <c r="I33" t="str">
        <f t="shared" ca="1" si="1"/>
        <v>Poa fendleriana</v>
      </c>
      <c r="J33" t="str">
        <f t="shared" ca="1" si="2"/>
        <v>mutton grass, muttongrass</v>
      </c>
      <c r="O33" t="str">
        <f t="shared" ca="1" si="3"/>
        <v>4019fce8-c72f-4cac-9a90-e34eec35f7b1</v>
      </c>
    </row>
    <row r="34" spans="1:15" x14ac:dyDescent="0.25">
      <c r="A34">
        <f t="shared" si="0"/>
        <v>33</v>
      </c>
      <c r="B34">
        <f t="shared" si="6"/>
        <v>9.9</v>
      </c>
      <c r="C34">
        <f t="shared" si="7"/>
        <v>1</v>
      </c>
      <c r="D34">
        <v>33</v>
      </c>
      <c r="E34">
        <f t="shared" si="4"/>
        <v>1</v>
      </c>
      <c r="F34" t="s">
        <v>37</v>
      </c>
      <c r="H34" t="str">
        <f t="shared" ca="1" si="5"/>
        <v>D</v>
      </c>
      <c r="I34">
        <f t="shared" ca="1" si="1"/>
        <v>0</v>
      </c>
      <c r="J34" t="str">
        <f t="shared" ca="1" si="2"/>
        <v>litter</v>
      </c>
      <c r="O34" t="str">
        <f t="shared" ca="1" si="3"/>
        <v>bc6f27f4-199e-4b4d-8290-ede468f28f97</v>
      </c>
    </row>
    <row r="35" spans="1:15" x14ac:dyDescent="0.25">
      <c r="A35">
        <f t="shared" si="0"/>
        <v>34</v>
      </c>
      <c r="B35">
        <f t="shared" si="6"/>
        <v>10.199999999999999</v>
      </c>
      <c r="C35">
        <f t="shared" si="7"/>
        <v>1</v>
      </c>
      <c r="D35">
        <v>34</v>
      </c>
      <c r="E35">
        <f t="shared" si="4"/>
        <v>1</v>
      </c>
      <c r="F35" t="s">
        <v>1291</v>
      </c>
      <c r="G35">
        <v>0.1</v>
      </c>
      <c r="H35" t="str">
        <f t="shared" ca="1" si="5"/>
        <v>L</v>
      </c>
      <c r="I35" t="str">
        <f t="shared" ca="1" si="1"/>
        <v>Poa fendleriana</v>
      </c>
      <c r="J35" t="str">
        <f t="shared" ca="1" si="2"/>
        <v>mutton grass, muttongrass</v>
      </c>
      <c r="O35" t="str">
        <f t="shared" ca="1" si="3"/>
        <v>4019fce8-c72f-4cac-9a90-e34eec35f7b1</v>
      </c>
    </row>
    <row r="36" spans="1:15" x14ac:dyDescent="0.25">
      <c r="A36">
        <f t="shared" si="0"/>
        <v>35</v>
      </c>
      <c r="B36">
        <f t="shared" si="6"/>
        <v>10.5</v>
      </c>
      <c r="C36">
        <f t="shared" si="7"/>
        <v>1</v>
      </c>
      <c r="D36">
        <v>35</v>
      </c>
      <c r="E36">
        <f t="shared" si="4"/>
        <v>1</v>
      </c>
      <c r="F36" t="s">
        <v>308</v>
      </c>
      <c r="H36" t="str">
        <f t="shared" ca="1" si="5"/>
        <v>D</v>
      </c>
      <c r="I36">
        <f t="shared" ca="1" si="1"/>
        <v>0</v>
      </c>
      <c r="J36" t="str">
        <f t="shared" ca="1" si="2"/>
        <v>bare ground</v>
      </c>
      <c r="O36" t="str">
        <f t="shared" ca="1" si="3"/>
        <v>22607664-065f-44a2-b7d6-8fdb9ee36566</v>
      </c>
    </row>
    <row r="37" spans="1:15" x14ac:dyDescent="0.25">
      <c r="A37">
        <f t="shared" si="0"/>
        <v>36</v>
      </c>
      <c r="B37">
        <f t="shared" si="6"/>
        <v>10.799999999999999</v>
      </c>
      <c r="C37">
        <f t="shared" si="7"/>
        <v>1</v>
      </c>
      <c r="D37">
        <v>36</v>
      </c>
      <c r="E37">
        <f t="shared" si="4"/>
        <v>1</v>
      </c>
      <c r="F37" t="s">
        <v>37</v>
      </c>
      <c r="H37" t="str">
        <f t="shared" ca="1" si="5"/>
        <v>D</v>
      </c>
      <c r="I37">
        <f t="shared" ca="1" si="1"/>
        <v>0</v>
      </c>
      <c r="J37" t="str">
        <f t="shared" ca="1" si="2"/>
        <v>litter</v>
      </c>
      <c r="O37" t="str">
        <f t="shared" ca="1" si="3"/>
        <v>bc6f27f4-199e-4b4d-8290-ede468f28f97</v>
      </c>
    </row>
    <row r="38" spans="1:15" x14ac:dyDescent="0.25">
      <c r="A38">
        <f t="shared" si="0"/>
        <v>37</v>
      </c>
      <c r="B38">
        <f t="shared" si="6"/>
        <v>11.1</v>
      </c>
      <c r="C38">
        <f t="shared" si="7"/>
        <v>1</v>
      </c>
      <c r="D38">
        <v>37</v>
      </c>
      <c r="E38">
        <f t="shared" si="4"/>
        <v>1</v>
      </c>
      <c r="F38" t="s">
        <v>768</v>
      </c>
      <c r="G38">
        <v>0.05</v>
      </c>
      <c r="H38" t="str">
        <f t="shared" ca="1" si="5"/>
        <v>L</v>
      </c>
      <c r="I38" t="str">
        <f t="shared" ca="1" si="1"/>
        <v>Gayophytum diffusum ssp. parviflorum</v>
      </c>
      <c r="J38" t="str">
        <f t="shared" ca="1" si="2"/>
        <v>spreading groundsmoke</v>
      </c>
      <c r="O38" t="str">
        <f t="shared" ca="1" si="3"/>
        <v>cb94ba4d-146d-4f53-8a00-1f51f72f12cc</v>
      </c>
    </row>
    <row r="39" spans="1:15" x14ac:dyDescent="0.25">
      <c r="A39">
        <f t="shared" si="0"/>
        <v>38</v>
      </c>
      <c r="B39">
        <f t="shared" si="6"/>
        <v>11.4</v>
      </c>
      <c r="C39">
        <f t="shared" si="7"/>
        <v>1</v>
      </c>
      <c r="D39">
        <v>38</v>
      </c>
      <c r="E39">
        <f t="shared" si="4"/>
        <v>1</v>
      </c>
      <c r="F39" t="s">
        <v>308</v>
      </c>
      <c r="H39" t="str">
        <f t="shared" ca="1" si="5"/>
        <v>D</v>
      </c>
      <c r="I39">
        <f t="shared" ca="1" si="1"/>
        <v>0</v>
      </c>
      <c r="J39" t="str">
        <f t="shared" ca="1" si="2"/>
        <v>bare ground</v>
      </c>
      <c r="O39" t="str">
        <f t="shared" ca="1" si="3"/>
        <v>22607664-065f-44a2-b7d6-8fdb9ee36566</v>
      </c>
    </row>
    <row r="40" spans="1:15" x14ac:dyDescent="0.25">
      <c r="A40">
        <f t="shared" si="0"/>
        <v>39</v>
      </c>
      <c r="B40">
        <f t="shared" si="6"/>
        <v>11.7</v>
      </c>
      <c r="C40">
        <f t="shared" si="7"/>
        <v>1</v>
      </c>
      <c r="D40">
        <v>39</v>
      </c>
      <c r="E40">
        <f t="shared" si="4"/>
        <v>1</v>
      </c>
      <c r="F40" t="s">
        <v>37</v>
      </c>
      <c r="H40" t="str">
        <f t="shared" ca="1" si="5"/>
        <v>D</v>
      </c>
      <c r="I40">
        <f t="shared" ca="1" si="1"/>
        <v>0</v>
      </c>
      <c r="J40" t="str">
        <f t="shared" ca="1" si="2"/>
        <v>litter</v>
      </c>
      <c r="O40" t="str">
        <f t="shared" ca="1" si="3"/>
        <v>bc6f27f4-199e-4b4d-8290-ede468f28f97</v>
      </c>
    </row>
    <row r="41" spans="1:15" x14ac:dyDescent="0.25">
      <c r="A41">
        <f t="shared" si="0"/>
        <v>40</v>
      </c>
      <c r="B41">
        <f t="shared" si="6"/>
        <v>12</v>
      </c>
      <c r="C41">
        <f t="shared" si="7"/>
        <v>1</v>
      </c>
      <c r="D41">
        <v>40</v>
      </c>
      <c r="E41">
        <f t="shared" si="4"/>
        <v>1</v>
      </c>
      <c r="F41" t="s">
        <v>37</v>
      </c>
      <c r="H41" t="str">
        <f t="shared" ca="1" si="5"/>
        <v>D</v>
      </c>
      <c r="I41">
        <f t="shared" ca="1" si="1"/>
        <v>0</v>
      </c>
      <c r="J41" t="str">
        <f t="shared" ca="1" si="2"/>
        <v>litter</v>
      </c>
      <c r="O41" t="str">
        <f t="shared" ca="1" si="3"/>
        <v>bc6f27f4-199e-4b4d-8290-ede468f28f97</v>
      </c>
    </row>
    <row r="42" spans="1:15" x14ac:dyDescent="0.25">
      <c r="A42">
        <f t="shared" si="0"/>
        <v>41</v>
      </c>
      <c r="B42">
        <f t="shared" si="6"/>
        <v>12.299999999999999</v>
      </c>
      <c r="C42">
        <f t="shared" si="7"/>
        <v>1</v>
      </c>
      <c r="D42">
        <v>41</v>
      </c>
      <c r="E42">
        <f t="shared" si="4"/>
        <v>1</v>
      </c>
      <c r="F42" t="s">
        <v>845</v>
      </c>
      <c r="G42">
        <v>0.1</v>
      </c>
      <c r="H42" t="str">
        <f t="shared" ca="1" si="5"/>
        <v>L</v>
      </c>
      <c r="I42" t="str">
        <f t="shared" ca="1" si="1"/>
        <v>Heliomeris multiflora var. multiflora</v>
      </c>
      <c r="J42" t="str">
        <f t="shared" ca="1" si="2"/>
        <v>showy goldeneye</v>
      </c>
      <c r="O42" t="str">
        <f t="shared" ca="1" si="3"/>
        <v>2ab0acdb-42bc-4a28-9344-77d3c68d104d</v>
      </c>
    </row>
    <row r="43" spans="1:15" x14ac:dyDescent="0.25">
      <c r="A43" s="1">
        <f>ROW()-1</f>
        <v>42</v>
      </c>
      <c r="B43">
        <f>D43*0.3</f>
        <v>12.299999999999999</v>
      </c>
      <c r="C43">
        <f>IF(D42="Point",1, IF(D42&gt;D43,C42+1, C42))</f>
        <v>1</v>
      </c>
      <c r="D43">
        <v>41</v>
      </c>
      <c r="E43">
        <f>IF(D43=D42, E42+1,1)</f>
        <v>2</v>
      </c>
      <c r="F43" t="s">
        <v>1291</v>
      </c>
      <c r="H43" s="1" t="str">
        <f ca="1">VLOOKUP(F43,Species_List,3,FALSE)</f>
        <v>L</v>
      </c>
      <c r="I43" s="1" t="str">
        <f ca="1">VLOOKUP(F43,Species_List,4,FALSE)</f>
        <v>Poa fendleriana</v>
      </c>
      <c r="J43" s="1" t="str">
        <f ca="1">VLOOKUP(F43,Species_List,5,FALSE)</f>
        <v>mutton grass, muttongrass</v>
      </c>
      <c r="O43" s="1" t="str">
        <f ca="1">VLOOKUP(F43,Species_List,2,FALSE)</f>
        <v>4019fce8-c72f-4cac-9a90-e34eec35f7b1</v>
      </c>
    </row>
    <row r="44" spans="1:15" x14ac:dyDescent="0.25">
      <c r="A44">
        <f t="shared" si="0"/>
        <v>43</v>
      </c>
      <c r="B44">
        <f t="shared" si="6"/>
        <v>12.6</v>
      </c>
      <c r="C44">
        <f>IF(D42="Point",1, IF(D42&gt;D44,C42+1, C42))</f>
        <v>1</v>
      </c>
      <c r="D44">
        <v>42</v>
      </c>
      <c r="E44">
        <f>IF(D44=D42, E42+1,1)</f>
        <v>1</v>
      </c>
      <c r="F44" t="s">
        <v>37</v>
      </c>
      <c r="H44" t="str">
        <f t="shared" ca="1" si="5"/>
        <v>D</v>
      </c>
      <c r="I44">
        <f t="shared" ca="1" si="1"/>
        <v>0</v>
      </c>
      <c r="J44" t="str">
        <f t="shared" ca="1" si="2"/>
        <v>litter</v>
      </c>
      <c r="O44" t="str">
        <f t="shared" ca="1" si="3"/>
        <v>bc6f27f4-199e-4b4d-8290-ede468f28f97</v>
      </c>
    </row>
    <row r="45" spans="1:15" x14ac:dyDescent="0.25">
      <c r="A45">
        <f t="shared" si="0"/>
        <v>44</v>
      </c>
      <c r="B45">
        <f t="shared" si="6"/>
        <v>12.9</v>
      </c>
      <c r="C45">
        <f t="shared" si="7"/>
        <v>1</v>
      </c>
      <c r="D45">
        <v>43</v>
      </c>
      <c r="E45">
        <f t="shared" si="4"/>
        <v>1</v>
      </c>
      <c r="F45" t="s">
        <v>1291</v>
      </c>
      <c r="G45">
        <v>0.05</v>
      </c>
      <c r="H45" t="str">
        <f t="shared" ca="1" si="5"/>
        <v>L</v>
      </c>
      <c r="I45" t="str">
        <f t="shared" ca="1" si="1"/>
        <v>Poa fendleriana</v>
      </c>
      <c r="J45" t="str">
        <f t="shared" ca="1" si="2"/>
        <v>mutton grass, muttongrass</v>
      </c>
      <c r="O45" t="str">
        <f t="shared" ca="1" si="3"/>
        <v>4019fce8-c72f-4cac-9a90-e34eec35f7b1</v>
      </c>
    </row>
    <row r="46" spans="1:15" x14ac:dyDescent="0.25">
      <c r="A46">
        <f t="shared" si="0"/>
        <v>45</v>
      </c>
      <c r="B46">
        <f t="shared" si="6"/>
        <v>13.2</v>
      </c>
      <c r="C46">
        <f t="shared" si="7"/>
        <v>1</v>
      </c>
      <c r="D46">
        <v>44</v>
      </c>
      <c r="E46">
        <f t="shared" si="4"/>
        <v>1</v>
      </c>
      <c r="F46" t="s">
        <v>37</v>
      </c>
      <c r="H46" t="str">
        <f t="shared" ca="1" si="5"/>
        <v>D</v>
      </c>
      <c r="I46">
        <f t="shared" ca="1" si="1"/>
        <v>0</v>
      </c>
      <c r="J46" t="str">
        <f t="shared" ca="1" si="2"/>
        <v>litter</v>
      </c>
      <c r="O46" t="str">
        <f t="shared" ca="1" si="3"/>
        <v>bc6f27f4-199e-4b4d-8290-ede468f28f97</v>
      </c>
    </row>
    <row r="47" spans="1:15" x14ac:dyDescent="0.25">
      <c r="A47">
        <f t="shared" si="0"/>
        <v>46</v>
      </c>
      <c r="B47">
        <f t="shared" si="6"/>
        <v>13.5</v>
      </c>
      <c r="C47">
        <f t="shared" si="7"/>
        <v>1</v>
      </c>
      <c r="D47">
        <v>45</v>
      </c>
      <c r="E47">
        <f t="shared" si="4"/>
        <v>1</v>
      </c>
      <c r="F47" t="s">
        <v>37</v>
      </c>
      <c r="H47" t="str">
        <f t="shared" ca="1" si="5"/>
        <v>D</v>
      </c>
      <c r="I47">
        <f t="shared" ca="1" si="1"/>
        <v>0</v>
      </c>
      <c r="J47" t="str">
        <f t="shared" ca="1" si="2"/>
        <v>litter</v>
      </c>
      <c r="O47" t="str">
        <f t="shared" ca="1" si="3"/>
        <v>bc6f27f4-199e-4b4d-8290-ede468f28f97</v>
      </c>
    </row>
    <row r="48" spans="1:15" x14ac:dyDescent="0.25">
      <c r="A48">
        <f t="shared" si="0"/>
        <v>47</v>
      </c>
      <c r="B48">
        <f t="shared" si="6"/>
        <v>13.799999999999999</v>
      </c>
      <c r="C48">
        <f t="shared" si="7"/>
        <v>1</v>
      </c>
      <c r="D48">
        <v>46</v>
      </c>
      <c r="E48">
        <f t="shared" si="4"/>
        <v>1</v>
      </c>
      <c r="F48" t="s">
        <v>37</v>
      </c>
      <c r="H48" t="str">
        <f t="shared" ca="1" si="5"/>
        <v>D</v>
      </c>
      <c r="I48">
        <f t="shared" ca="1" si="1"/>
        <v>0</v>
      </c>
      <c r="J48" t="str">
        <f t="shared" ca="1" si="2"/>
        <v>litter</v>
      </c>
      <c r="O48" t="str">
        <f t="shared" ca="1" si="3"/>
        <v>bc6f27f4-199e-4b4d-8290-ede468f28f97</v>
      </c>
    </row>
    <row r="49" spans="1:15" x14ac:dyDescent="0.25">
      <c r="A49">
        <f t="shared" si="0"/>
        <v>48</v>
      </c>
      <c r="B49">
        <f t="shared" si="6"/>
        <v>14.1</v>
      </c>
      <c r="C49">
        <f t="shared" si="7"/>
        <v>1</v>
      </c>
      <c r="D49">
        <v>47</v>
      </c>
      <c r="E49">
        <f t="shared" si="4"/>
        <v>1</v>
      </c>
      <c r="F49" t="s">
        <v>37</v>
      </c>
      <c r="H49" t="str">
        <f t="shared" ca="1" si="5"/>
        <v>D</v>
      </c>
      <c r="I49">
        <f t="shared" ca="1" si="1"/>
        <v>0</v>
      </c>
      <c r="J49" t="str">
        <f t="shared" ca="1" si="2"/>
        <v>litter</v>
      </c>
      <c r="O49" t="str">
        <f t="shared" ca="1" si="3"/>
        <v>bc6f27f4-199e-4b4d-8290-ede468f28f97</v>
      </c>
    </row>
    <row r="50" spans="1:15" x14ac:dyDescent="0.25">
      <c r="A50">
        <f t="shared" si="0"/>
        <v>49</v>
      </c>
      <c r="B50">
        <f t="shared" si="6"/>
        <v>14.399999999999999</v>
      </c>
      <c r="C50">
        <f t="shared" si="7"/>
        <v>1</v>
      </c>
      <c r="D50">
        <v>48</v>
      </c>
      <c r="E50">
        <f t="shared" si="4"/>
        <v>1</v>
      </c>
      <c r="F50" t="s">
        <v>308</v>
      </c>
      <c r="H50" t="str">
        <f t="shared" ca="1" si="5"/>
        <v>D</v>
      </c>
      <c r="I50">
        <f t="shared" ca="1" si="1"/>
        <v>0</v>
      </c>
      <c r="J50" t="str">
        <f t="shared" ca="1" si="2"/>
        <v>bare ground</v>
      </c>
      <c r="O50" t="str">
        <f t="shared" ca="1" si="3"/>
        <v>22607664-065f-44a2-b7d6-8fdb9ee36566</v>
      </c>
    </row>
    <row r="51" spans="1:15" x14ac:dyDescent="0.25">
      <c r="A51">
        <f t="shared" si="0"/>
        <v>50</v>
      </c>
      <c r="B51">
        <f t="shared" si="6"/>
        <v>14.7</v>
      </c>
      <c r="C51">
        <f t="shared" si="7"/>
        <v>1</v>
      </c>
      <c r="D51">
        <v>49</v>
      </c>
      <c r="E51">
        <f t="shared" si="4"/>
        <v>1</v>
      </c>
      <c r="F51" t="s">
        <v>37</v>
      </c>
      <c r="H51" t="str">
        <f t="shared" ca="1" si="5"/>
        <v>D</v>
      </c>
      <c r="I51">
        <f t="shared" ca="1" si="1"/>
        <v>0</v>
      </c>
      <c r="J51" t="str">
        <f t="shared" ca="1" si="2"/>
        <v>litter</v>
      </c>
      <c r="O51" t="str">
        <f t="shared" ca="1" si="3"/>
        <v>bc6f27f4-199e-4b4d-8290-ede468f28f97</v>
      </c>
    </row>
    <row r="52" spans="1:15" x14ac:dyDescent="0.25">
      <c r="A52">
        <f t="shared" si="0"/>
        <v>51</v>
      </c>
      <c r="B52">
        <f t="shared" si="6"/>
        <v>15</v>
      </c>
      <c r="C52">
        <f t="shared" si="7"/>
        <v>1</v>
      </c>
      <c r="D52">
        <v>50</v>
      </c>
      <c r="E52">
        <f t="shared" si="4"/>
        <v>1</v>
      </c>
      <c r="F52" t="s">
        <v>1355</v>
      </c>
      <c r="G52">
        <v>0.01</v>
      </c>
      <c r="H52" t="str">
        <f t="shared" ca="1" si="5"/>
        <v>L</v>
      </c>
      <c r="I52" t="str">
        <f t="shared" ca="1" si="1"/>
        <v>Pseudocymopterus montanus</v>
      </c>
      <c r="J52" t="str">
        <f t="shared" ca="1" si="2"/>
        <v>alpine false springparsley, anise, false springparsley</v>
      </c>
      <c r="O52" t="str">
        <f t="shared" ca="1" si="3"/>
        <v>ce96ee56-6431-4d53-ac75-c41545fac95a</v>
      </c>
    </row>
    <row r="53" spans="1:15" x14ac:dyDescent="0.25">
      <c r="A53">
        <f t="shared" si="0"/>
        <v>52</v>
      </c>
      <c r="B53">
        <f t="shared" si="6"/>
        <v>15.299999999999999</v>
      </c>
      <c r="C53">
        <f t="shared" si="7"/>
        <v>1</v>
      </c>
      <c r="D53">
        <v>51</v>
      </c>
      <c r="E53">
        <f t="shared" si="4"/>
        <v>1</v>
      </c>
      <c r="F53" t="s">
        <v>768</v>
      </c>
      <c r="G53">
        <v>0.01</v>
      </c>
      <c r="H53" t="str">
        <f t="shared" ca="1" si="5"/>
        <v>L</v>
      </c>
      <c r="I53" t="str">
        <f t="shared" ca="1" si="1"/>
        <v>Gayophytum diffusum ssp. parviflorum</v>
      </c>
      <c r="J53" t="str">
        <f t="shared" ca="1" si="2"/>
        <v>spreading groundsmoke</v>
      </c>
      <c r="O53" t="str">
        <f t="shared" ca="1" si="3"/>
        <v>cb94ba4d-146d-4f53-8a00-1f51f72f12cc</v>
      </c>
    </row>
    <row r="54" spans="1:15" x14ac:dyDescent="0.25">
      <c r="A54">
        <f t="shared" si="0"/>
        <v>53</v>
      </c>
      <c r="B54">
        <f t="shared" si="6"/>
        <v>15.6</v>
      </c>
      <c r="C54">
        <f t="shared" si="7"/>
        <v>1</v>
      </c>
      <c r="D54">
        <v>52</v>
      </c>
      <c r="E54">
        <f t="shared" si="4"/>
        <v>1</v>
      </c>
      <c r="F54" t="s">
        <v>37</v>
      </c>
      <c r="H54" t="str">
        <f t="shared" ca="1" si="5"/>
        <v>D</v>
      </c>
      <c r="I54">
        <f t="shared" ca="1" si="1"/>
        <v>0</v>
      </c>
      <c r="J54" t="str">
        <f t="shared" ca="1" si="2"/>
        <v>litter</v>
      </c>
      <c r="O54" t="str">
        <f t="shared" ca="1" si="3"/>
        <v>bc6f27f4-199e-4b4d-8290-ede468f28f97</v>
      </c>
    </row>
    <row r="55" spans="1:15" x14ac:dyDescent="0.25">
      <c r="A55">
        <f t="shared" si="0"/>
        <v>54</v>
      </c>
      <c r="B55">
        <f t="shared" si="6"/>
        <v>15.899999999999999</v>
      </c>
      <c r="C55">
        <f t="shared" si="7"/>
        <v>1</v>
      </c>
      <c r="D55">
        <v>53</v>
      </c>
      <c r="E55">
        <f t="shared" si="4"/>
        <v>1</v>
      </c>
      <c r="F55" t="s">
        <v>37</v>
      </c>
      <c r="H55" t="str">
        <f t="shared" ca="1" si="5"/>
        <v>D</v>
      </c>
      <c r="I55">
        <f t="shared" ca="1" si="1"/>
        <v>0</v>
      </c>
      <c r="J55" t="str">
        <f t="shared" ca="1" si="2"/>
        <v>litter</v>
      </c>
      <c r="O55" t="str">
        <f t="shared" ca="1" si="3"/>
        <v>bc6f27f4-199e-4b4d-8290-ede468f28f97</v>
      </c>
    </row>
    <row r="56" spans="1:15" x14ac:dyDescent="0.25">
      <c r="A56">
        <f t="shared" si="0"/>
        <v>55</v>
      </c>
      <c r="B56">
        <f t="shared" si="6"/>
        <v>16.2</v>
      </c>
      <c r="C56">
        <f t="shared" si="7"/>
        <v>1</v>
      </c>
      <c r="D56">
        <v>54</v>
      </c>
      <c r="E56">
        <f t="shared" si="4"/>
        <v>1</v>
      </c>
      <c r="F56" t="s">
        <v>37</v>
      </c>
      <c r="H56" t="str">
        <f t="shared" ca="1" si="5"/>
        <v>D</v>
      </c>
      <c r="I56">
        <f t="shared" ca="1" si="1"/>
        <v>0</v>
      </c>
      <c r="J56" t="str">
        <f t="shared" ca="1" si="2"/>
        <v>litter</v>
      </c>
      <c r="O56" t="str">
        <f t="shared" ca="1" si="3"/>
        <v>bc6f27f4-199e-4b4d-8290-ede468f28f97</v>
      </c>
    </row>
    <row r="57" spans="1:15" x14ac:dyDescent="0.25">
      <c r="A57">
        <f t="shared" si="0"/>
        <v>56</v>
      </c>
      <c r="B57">
        <f t="shared" si="6"/>
        <v>16.5</v>
      </c>
      <c r="C57">
        <f t="shared" si="7"/>
        <v>1</v>
      </c>
      <c r="D57">
        <v>55</v>
      </c>
      <c r="E57">
        <f t="shared" si="4"/>
        <v>1</v>
      </c>
      <c r="F57" t="s">
        <v>37</v>
      </c>
      <c r="H57" t="str">
        <f t="shared" ca="1" si="5"/>
        <v>D</v>
      </c>
      <c r="I57">
        <f t="shared" ca="1" si="1"/>
        <v>0</v>
      </c>
      <c r="J57" t="str">
        <f t="shared" ca="1" si="2"/>
        <v>litter</v>
      </c>
      <c r="O57" t="str">
        <f t="shared" ca="1" si="3"/>
        <v>bc6f27f4-199e-4b4d-8290-ede468f28f97</v>
      </c>
    </row>
    <row r="58" spans="1:15" x14ac:dyDescent="0.25">
      <c r="A58">
        <f t="shared" si="0"/>
        <v>57</v>
      </c>
      <c r="B58">
        <f t="shared" si="6"/>
        <v>16.8</v>
      </c>
      <c r="C58">
        <f t="shared" si="7"/>
        <v>1</v>
      </c>
      <c r="D58">
        <v>56</v>
      </c>
      <c r="E58">
        <f t="shared" si="4"/>
        <v>1</v>
      </c>
      <c r="F58" t="s">
        <v>37</v>
      </c>
      <c r="H58" t="str">
        <f t="shared" ca="1" si="5"/>
        <v>D</v>
      </c>
      <c r="I58">
        <f t="shared" ca="1" si="1"/>
        <v>0</v>
      </c>
      <c r="J58" t="str">
        <f t="shared" ca="1" si="2"/>
        <v>litter</v>
      </c>
      <c r="O58" t="str">
        <f t="shared" ca="1" si="3"/>
        <v>bc6f27f4-199e-4b4d-8290-ede468f28f97</v>
      </c>
    </row>
    <row r="59" spans="1:15" x14ac:dyDescent="0.25">
      <c r="A59">
        <f t="shared" si="0"/>
        <v>58</v>
      </c>
      <c r="B59">
        <f t="shared" si="6"/>
        <v>17.099999999999998</v>
      </c>
      <c r="C59">
        <f t="shared" si="7"/>
        <v>1</v>
      </c>
      <c r="D59">
        <v>57</v>
      </c>
      <c r="E59">
        <f t="shared" si="4"/>
        <v>1</v>
      </c>
      <c r="F59" t="s">
        <v>1291</v>
      </c>
      <c r="G59">
        <v>0.4</v>
      </c>
      <c r="H59" t="str">
        <f t="shared" ca="1" si="5"/>
        <v>L</v>
      </c>
      <c r="I59" t="str">
        <f t="shared" ca="1" si="1"/>
        <v>Poa fendleriana</v>
      </c>
      <c r="J59" t="str">
        <f t="shared" ca="1" si="2"/>
        <v>mutton grass, muttongrass</v>
      </c>
      <c r="O59" t="str">
        <f t="shared" ca="1" si="3"/>
        <v>4019fce8-c72f-4cac-9a90-e34eec35f7b1</v>
      </c>
    </row>
    <row r="60" spans="1:15" x14ac:dyDescent="0.25">
      <c r="A60">
        <f t="shared" si="0"/>
        <v>59</v>
      </c>
      <c r="B60">
        <f t="shared" si="6"/>
        <v>17.399999999999999</v>
      </c>
      <c r="C60">
        <f t="shared" si="7"/>
        <v>1</v>
      </c>
      <c r="D60">
        <v>58</v>
      </c>
      <c r="E60">
        <f t="shared" si="4"/>
        <v>1</v>
      </c>
      <c r="F60" t="s">
        <v>37</v>
      </c>
      <c r="H60" t="str">
        <f t="shared" ca="1" si="5"/>
        <v>D</v>
      </c>
      <c r="I60">
        <f t="shared" ca="1" si="1"/>
        <v>0</v>
      </c>
      <c r="J60" t="str">
        <f t="shared" ca="1" si="2"/>
        <v>litter</v>
      </c>
      <c r="O60" t="str">
        <f t="shared" ca="1" si="3"/>
        <v>bc6f27f4-199e-4b4d-8290-ede468f28f97</v>
      </c>
    </row>
    <row r="61" spans="1:15" x14ac:dyDescent="0.25">
      <c r="A61">
        <f t="shared" si="0"/>
        <v>60</v>
      </c>
      <c r="B61">
        <f t="shared" si="6"/>
        <v>17.7</v>
      </c>
      <c r="C61">
        <f t="shared" si="7"/>
        <v>1</v>
      </c>
      <c r="D61">
        <v>59</v>
      </c>
      <c r="E61">
        <f t="shared" si="4"/>
        <v>1</v>
      </c>
      <c r="F61" t="s">
        <v>37</v>
      </c>
      <c r="H61" t="str">
        <f t="shared" ca="1" si="5"/>
        <v>D</v>
      </c>
      <c r="I61">
        <f t="shared" ca="1" si="1"/>
        <v>0</v>
      </c>
      <c r="J61" t="str">
        <f t="shared" ca="1" si="2"/>
        <v>litter</v>
      </c>
      <c r="O61" t="str">
        <f t="shared" ca="1" si="3"/>
        <v>bc6f27f4-199e-4b4d-8290-ede468f28f97</v>
      </c>
    </row>
    <row r="62" spans="1:15" x14ac:dyDescent="0.25">
      <c r="A62">
        <f t="shared" si="0"/>
        <v>61</v>
      </c>
      <c r="B62">
        <f t="shared" si="6"/>
        <v>18</v>
      </c>
      <c r="C62">
        <f t="shared" si="7"/>
        <v>1</v>
      </c>
      <c r="D62">
        <v>60</v>
      </c>
      <c r="E62">
        <f t="shared" si="4"/>
        <v>1</v>
      </c>
      <c r="F62" t="s">
        <v>1291</v>
      </c>
      <c r="G62">
        <v>0.1</v>
      </c>
      <c r="H62" t="str">
        <f t="shared" ca="1" si="5"/>
        <v>L</v>
      </c>
      <c r="I62" t="str">
        <f t="shared" ca="1" si="1"/>
        <v>Poa fendleriana</v>
      </c>
      <c r="J62" t="str">
        <f t="shared" ca="1" si="2"/>
        <v>mutton grass, muttongrass</v>
      </c>
      <c r="O62" t="str">
        <f t="shared" ca="1" si="3"/>
        <v>4019fce8-c72f-4cac-9a90-e34eec35f7b1</v>
      </c>
    </row>
    <row r="63" spans="1:15" x14ac:dyDescent="0.25">
      <c r="A63">
        <f t="shared" si="0"/>
        <v>62</v>
      </c>
      <c r="B63">
        <f t="shared" si="6"/>
        <v>18.3</v>
      </c>
      <c r="C63">
        <f t="shared" si="7"/>
        <v>1</v>
      </c>
      <c r="D63">
        <v>61</v>
      </c>
      <c r="E63">
        <f t="shared" si="4"/>
        <v>1</v>
      </c>
      <c r="F63" t="s">
        <v>37</v>
      </c>
      <c r="H63" t="str">
        <f t="shared" ca="1" si="5"/>
        <v>D</v>
      </c>
      <c r="I63">
        <f t="shared" ca="1" si="1"/>
        <v>0</v>
      </c>
      <c r="J63" t="str">
        <f t="shared" ca="1" si="2"/>
        <v>litter</v>
      </c>
      <c r="O63" t="str">
        <f t="shared" ca="1" si="3"/>
        <v>bc6f27f4-199e-4b4d-8290-ede468f28f97</v>
      </c>
    </row>
    <row r="64" spans="1:15" x14ac:dyDescent="0.25">
      <c r="A64">
        <f t="shared" si="0"/>
        <v>63</v>
      </c>
      <c r="B64">
        <f t="shared" si="6"/>
        <v>18.599999999999998</v>
      </c>
      <c r="C64">
        <f t="shared" si="7"/>
        <v>1</v>
      </c>
      <c r="D64">
        <v>62</v>
      </c>
      <c r="E64">
        <f t="shared" si="4"/>
        <v>1</v>
      </c>
      <c r="F64" t="s">
        <v>37</v>
      </c>
      <c r="H64" t="str">
        <f t="shared" ca="1" si="5"/>
        <v>D</v>
      </c>
      <c r="I64">
        <f t="shared" ca="1" si="1"/>
        <v>0</v>
      </c>
      <c r="J64" t="str">
        <f t="shared" ca="1" si="2"/>
        <v>litter</v>
      </c>
      <c r="O64" t="str">
        <f t="shared" ca="1" si="3"/>
        <v>bc6f27f4-199e-4b4d-8290-ede468f28f97</v>
      </c>
    </row>
    <row r="65" spans="1:15" x14ac:dyDescent="0.25">
      <c r="A65">
        <f t="shared" si="0"/>
        <v>64</v>
      </c>
      <c r="B65">
        <f t="shared" si="6"/>
        <v>18.899999999999999</v>
      </c>
      <c r="C65">
        <f t="shared" si="7"/>
        <v>1</v>
      </c>
      <c r="D65">
        <v>63</v>
      </c>
      <c r="E65">
        <f t="shared" si="4"/>
        <v>1</v>
      </c>
      <c r="F65" t="s">
        <v>1291</v>
      </c>
      <c r="G65">
        <v>0.05</v>
      </c>
      <c r="H65" t="str">
        <f t="shared" ca="1" si="5"/>
        <v>L</v>
      </c>
      <c r="I65" t="str">
        <f t="shared" ca="1" si="1"/>
        <v>Poa fendleriana</v>
      </c>
      <c r="J65" t="str">
        <f t="shared" ca="1" si="2"/>
        <v>mutton grass, muttongrass</v>
      </c>
      <c r="O65" t="str">
        <f t="shared" ca="1" si="3"/>
        <v>4019fce8-c72f-4cac-9a90-e34eec35f7b1</v>
      </c>
    </row>
    <row r="66" spans="1:15" x14ac:dyDescent="0.25">
      <c r="A66">
        <f t="shared" si="0"/>
        <v>65</v>
      </c>
      <c r="B66">
        <f t="shared" si="6"/>
        <v>19.2</v>
      </c>
      <c r="C66">
        <f t="shared" si="7"/>
        <v>1</v>
      </c>
      <c r="D66">
        <v>64</v>
      </c>
      <c r="E66">
        <f t="shared" si="4"/>
        <v>1</v>
      </c>
      <c r="F66" t="s">
        <v>37</v>
      </c>
      <c r="H66" t="str">
        <f t="shared" ca="1" si="5"/>
        <v>D</v>
      </c>
      <c r="I66">
        <f t="shared" ca="1" si="1"/>
        <v>0</v>
      </c>
      <c r="J66" t="str">
        <f t="shared" ca="1" si="2"/>
        <v>litter</v>
      </c>
      <c r="O66" t="str">
        <f t="shared" ca="1" si="3"/>
        <v>bc6f27f4-199e-4b4d-8290-ede468f28f97</v>
      </c>
    </row>
    <row r="67" spans="1:15" x14ac:dyDescent="0.25">
      <c r="A67">
        <f t="shared" ref="A67:A130" si="8">ROW()-1</f>
        <v>66</v>
      </c>
      <c r="B67">
        <f t="shared" si="6"/>
        <v>19.5</v>
      </c>
      <c r="C67">
        <f t="shared" si="7"/>
        <v>1</v>
      </c>
      <c r="D67">
        <v>65</v>
      </c>
      <c r="E67">
        <f t="shared" si="4"/>
        <v>1</v>
      </c>
      <c r="F67" t="s">
        <v>37</v>
      </c>
      <c r="H67" t="str">
        <f t="shared" ref="H67:H130" ca="1" si="9">VLOOKUP(F67,Species_List,3,FALSE)</f>
        <v>D</v>
      </c>
      <c r="I67">
        <f t="shared" ref="I67:I130" ca="1" si="10">VLOOKUP(F67,Species_List,4,FALSE)</f>
        <v>0</v>
      </c>
      <c r="J67" t="str">
        <f t="shared" ref="J67:J130" ca="1" si="11">VLOOKUP(F67,Species_List,5,FALSE)</f>
        <v>litter</v>
      </c>
      <c r="O67" t="str">
        <f t="shared" ref="O67:O130" ca="1" si="12">VLOOKUP(F67,Species_List,2,FALSE)</f>
        <v>bc6f27f4-199e-4b4d-8290-ede468f28f97</v>
      </c>
    </row>
    <row r="68" spans="1:15" x14ac:dyDescent="0.25">
      <c r="A68">
        <f t="shared" si="8"/>
        <v>67</v>
      </c>
      <c r="B68">
        <f t="shared" si="6"/>
        <v>19.8</v>
      </c>
      <c r="C68">
        <f t="shared" si="7"/>
        <v>1</v>
      </c>
      <c r="D68">
        <v>66</v>
      </c>
      <c r="E68">
        <f t="shared" ref="E68:E131" si="13">IF(D68=D67, E67+1,1)</f>
        <v>1</v>
      </c>
      <c r="F68" t="s">
        <v>37</v>
      </c>
      <c r="H68" t="str">
        <f t="shared" ca="1" si="9"/>
        <v>D</v>
      </c>
      <c r="I68">
        <f t="shared" ca="1" si="10"/>
        <v>0</v>
      </c>
      <c r="J68" t="str">
        <f t="shared" ca="1" si="11"/>
        <v>litter</v>
      </c>
      <c r="O68" t="str">
        <f t="shared" ca="1" si="12"/>
        <v>bc6f27f4-199e-4b4d-8290-ede468f28f97</v>
      </c>
    </row>
    <row r="69" spans="1:15" x14ac:dyDescent="0.25">
      <c r="A69">
        <f t="shared" si="8"/>
        <v>68</v>
      </c>
      <c r="B69">
        <f t="shared" si="6"/>
        <v>20.099999999999998</v>
      </c>
      <c r="C69">
        <f t="shared" ref="C69:C132" si="14">IF(D68="Point",1, IF(D68&gt;D69,C68+1, C68))</f>
        <v>1</v>
      </c>
      <c r="D69">
        <v>67</v>
      </c>
      <c r="E69">
        <f t="shared" si="13"/>
        <v>1</v>
      </c>
      <c r="F69" t="s">
        <v>1291</v>
      </c>
      <c r="G69">
        <v>0.05</v>
      </c>
      <c r="H69" t="str">
        <f t="shared" ca="1" si="9"/>
        <v>L</v>
      </c>
      <c r="I69" t="str">
        <f t="shared" ca="1" si="10"/>
        <v>Poa fendleriana</v>
      </c>
      <c r="J69" t="str">
        <f t="shared" ca="1" si="11"/>
        <v>mutton grass, muttongrass</v>
      </c>
      <c r="O69" t="str">
        <f t="shared" ca="1" si="12"/>
        <v>4019fce8-c72f-4cac-9a90-e34eec35f7b1</v>
      </c>
    </row>
    <row r="70" spans="1:15" x14ac:dyDescent="0.25">
      <c r="A70">
        <f t="shared" si="8"/>
        <v>69</v>
      </c>
      <c r="B70">
        <f t="shared" ref="B70:B133" si="15">D70*0.3</f>
        <v>20.399999999999999</v>
      </c>
      <c r="C70">
        <f t="shared" si="14"/>
        <v>1</v>
      </c>
      <c r="D70">
        <v>68</v>
      </c>
      <c r="E70">
        <f t="shared" si="13"/>
        <v>1</v>
      </c>
      <c r="F70" t="s">
        <v>37</v>
      </c>
      <c r="H70" t="str">
        <f t="shared" ca="1" si="9"/>
        <v>D</v>
      </c>
      <c r="I70">
        <f t="shared" ca="1" si="10"/>
        <v>0</v>
      </c>
      <c r="J70" t="str">
        <f t="shared" ca="1" si="11"/>
        <v>litter</v>
      </c>
      <c r="O70" t="str">
        <f t="shared" ca="1" si="12"/>
        <v>bc6f27f4-199e-4b4d-8290-ede468f28f97</v>
      </c>
    </row>
    <row r="71" spans="1:15" x14ac:dyDescent="0.25">
      <c r="A71">
        <f t="shared" si="8"/>
        <v>70</v>
      </c>
      <c r="B71">
        <f t="shared" si="15"/>
        <v>20.7</v>
      </c>
      <c r="C71">
        <f t="shared" si="14"/>
        <v>1</v>
      </c>
      <c r="D71">
        <v>69</v>
      </c>
      <c r="E71">
        <f t="shared" si="13"/>
        <v>1</v>
      </c>
      <c r="F71" t="s">
        <v>37</v>
      </c>
      <c r="H71" t="str">
        <f t="shared" ca="1" si="9"/>
        <v>D</v>
      </c>
      <c r="I71">
        <f t="shared" ca="1" si="10"/>
        <v>0</v>
      </c>
      <c r="J71" t="str">
        <f t="shared" ca="1" si="11"/>
        <v>litter</v>
      </c>
      <c r="O71" t="str">
        <f t="shared" ca="1" si="12"/>
        <v>bc6f27f4-199e-4b4d-8290-ede468f28f97</v>
      </c>
    </row>
    <row r="72" spans="1:15" x14ac:dyDescent="0.25">
      <c r="A72">
        <f t="shared" si="8"/>
        <v>71</v>
      </c>
      <c r="B72">
        <f t="shared" si="15"/>
        <v>21</v>
      </c>
      <c r="C72">
        <f t="shared" si="14"/>
        <v>1</v>
      </c>
      <c r="D72">
        <v>70</v>
      </c>
      <c r="E72">
        <f t="shared" si="13"/>
        <v>1</v>
      </c>
      <c r="F72" t="s">
        <v>37</v>
      </c>
      <c r="H72" t="str">
        <f t="shared" ca="1" si="9"/>
        <v>D</v>
      </c>
      <c r="I72">
        <f t="shared" ca="1" si="10"/>
        <v>0</v>
      </c>
      <c r="J72" t="str">
        <f t="shared" ca="1" si="11"/>
        <v>litter</v>
      </c>
      <c r="O72" t="str">
        <f t="shared" ca="1" si="12"/>
        <v>bc6f27f4-199e-4b4d-8290-ede468f28f97</v>
      </c>
    </row>
    <row r="73" spans="1:15" x14ac:dyDescent="0.25">
      <c r="A73">
        <f t="shared" si="8"/>
        <v>72</v>
      </c>
      <c r="B73">
        <f t="shared" si="15"/>
        <v>21.3</v>
      </c>
      <c r="C73">
        <f t="shared" si="14"/>
        <v>1</v>
      </c>
      <c r="D73">
        <v>71</v>
      </c>
      <c r="E73">
        <f t="shared" si="13"/>
        <v>1</v>
      </c>
      <c r="F73" t="s">
        <v>37</v>
      </c>
      <c r="H73" t="str">
        <f t="shared" ca="1" si="9"/>
        <v>D</v>
      </c>
      <c r="I73">
        <f t="shared" ca="1" si="10"/>
        <v>0</v>
      </c>
      <c r="J73" t="str">
        <f t="shared" ca="1" si="11"/>
        <v>litter</v>
      </c>
      <c r="O73" t="str">
        <f t="shared" ca="1" si="12"/>
        <v>bc6f27f4-199e-4b4d-8290-ede468f28f97</v>
      </c>
    </row>
    <row r="74" spans="1:15" x14ac:dyDescent="0.25">
      <c r="A74">
        <f t="shared" si="8"/>
        <v>73</v>
      </c>
      <c r="B74">
        <f t="shared" si="15"/>
        <v>21.599999999999998</v>
      </c>
      <c r="C74">
        <f t="shared" si="14"/>
        <v>1</v>
      </c>
      <c r="D74">
        <v>72</v>
      </c>
      <c r="E74">
        <f t="shared" si="13"/>
        <v>1</v>
      </c>
      <c r="F74" t="s">
        <v>37</v>
      </c>
      <c r="H74" t="str">
        <f t="shared" ca="1" si="9"/>
        <v>D</v>
      </c>
      <c r="I74">
        <f t="shared" ca="1" si="10"/>
        <v>0</v>
      </c>
      <c r="J74" t="str">
        <f t="shared" ca="1" si="11"/>
        <v>litter</v>
      </c>
      <c r="O74" t="str">
        <f t="shared" ca="1" si="12"/>
        <v>bc6f27f4-199e-4b4d-8290-ede468f28f97</v>
      </c>
    </row>
    <row r="75" spans="1:15" x14ac:dyDescent="0.25">
      <c r="A75">
        <f t="shared" si="8"/>
        <v>74</v>
      </c>
      <c r="B75">
        <f t="shared" si="15"/>
        <v>21.9</v>
      </c>
      <c r="C75">
        <f t="shared" si="14"/>
        <v>1</v>
      </c>
      <c r="D75">
        <v>73</v>
      </c>
      <c r="E75">
        <f t="shared" si="13"/>
        <v>1</v>
      </c>
      <c r="F75" t="s">
        <v>37</v>
      </c>
      <c r="H75" t="str">
        <f t="shared" ca="1" si="9"/>
        <v>D</v>
      </c>
      <c r="I75">
        <f t="shared" ca="1" si="10"/>
        <v>0</v>
      </c>
      <c r="J75" t="str">
        <f t="shared" ca="1" si="11"/>
        <v>litter</v>
      </c>
      <c r="O75" t="str">
        <f t="shared" ca="1" si="12"/>
        <v>bc6f27f4-199e-4b4d-8290-ede468f28f97</v>
      </c>
    </row>
    <row r="76" spans="1:15" x14ac:dyDescent="0.25">
      <c r="A76">
        <f t="shared" si="8"/>
        <v>75</v>
      </c>
      <c r="B76">
        <f t="shared" si="15"/>
        <v>22.2</v>
      </c>
      <c r="C76">
        <f t="shared" si="14"/>
        <v>1</v>
      </c>
      <c r="D76">
        <v>74</v>
      </c>
      <c r="E76">
        <f t="shared" si="13"/>
        <v>1</v>
      </c>
      <c r="F76" t="s">
        <v>1291</v>
      </c>
      <c r="G76">
        <v>0.1</v>
      </c>
      <c r="H76" t="str">
        <f t="shared" ca="1" si="9"/>
        <v>L</v>
      </c>
      <c r="I76" t="str">
        <f t="shared" ca="1" si="10"/>
        <v>Poa fendleriana</v>
      </c>
      <c r="J76" t="str">
        <f t="shared" ca="1" si="11"/>
        <v>mutton grass, muttongrass</v>
      </c>
      <c r="O76" t="str">
        <f t="shared" ca="1" si="12"/>
        <v>4019fce8-c72f-4cac-9a90-e34eec35f7b1</v>
      </c>
    </row>
    <row r="77" spans="1:15" x14ac:dyDescent="0.25">
      <c r="A77">
        <f t="shared" si="8"/>
        <v>76</v>
      </c>
      <c r="B77">
        <f t="shared" si="15"/>
        <v>22.5</v>
      </c>
      <c r="C77">
        <f t="shared" si="14"/>
        <v>1</v>
      </c>
      <c r="D77">
        <v>75</v>
      </c>
      <c r="E77">
        <f t="shared" si="13"/>
        <v>1</v>
      </c>
      <c r="F77" t="s">
        <v>37</v>
      </c>
      <c r="H77" t="str">
        <f t="shared" ca="1" si="9"/>
        <v>D</v>
      </c>
      <c r="I77">
        <f t="shared" ca="1" si="10"/>
        <v>0</v>
      </c>
      <c r="J77" t="str">
        <f t="shared" ca="1" si="11"/>
        <v>litter</v>
      </c>
      <c r="O77" t="str">
        <f t="shared" ca="1" si="12"/>
        <v>bc6f27f4-199e-4b4d-8290-ede468f28f97</v>
      </c>
    </row>
    <row r="78" spans="1:15" x14ac:dyDescent="0.25">
      <c r="A78">
        <f t="shared" si="8"/>
        <v>77</v>
      </c>
      <c r="B78">
        <f t="shared" si="15"/>
        <v>22.8</v>
      </c>
      <c r="C78">
        <f t="shared" si="14"/>
        <v>1</v>
      </c>
      <c r="D78">
        <v>76</v>
      </c>
      <c r="E78">
        <f t="shared" si="13"/>
        <v>1</v>
      </c>
      <c r="F78" t="s">
        <v>37</v>
      </c>
      <c r="H78" t="str">
        <f t="shared" ca="1" si="9"/>
        <v>D</v>
      </c>
      <c r="I78">
        <f t="shared" ca="1" si="10"/>
        <v>0</v>
      </c>
      <c r="J78" t="str">
        <f t="shared" ca="1" si="11"/>
        <v>litter</v>
      </c>
      <c r="O78" t="str">
        <f t="shared" ca="1" si="12"/>
        <v>bc6f27f4-199e-4b4d-8290-ede468f28f97</v>
      </c>
    </row>
    <row r="79" spans="1:15" x14ac:dyDescent="0.25">
      <c r="A79">
        <f t="shared" si="8"/>
        <v>78</v>
      </c>
      <c r="B79">
        <f t="shared" si="15"/>
        <v>23.099999999999998</v>
      </c>
      <c r="C79">
        <f t="shared" si="14"/>
        <v>1</v>
      </c>
      <c r="D79">
        <v>77</v>
      </c>
      <c r="E79">
        <f t="shared" si="13"/>
        <v>1</v>
      </c>
      <c r="F79" t="s">
        <v>1016</v>
      </c>
      <c r="G79">
        <v>0.05</v>
      </c>
      <c r="H79" t="str">
        <f t="shared" ca="1" si="9"/>
        <v>L</v>
      </c>
      <c r="I79" t="str">
        <f t="shared" ca="1" si="10"/>
        <v>Lotus utahensis</v>
      </c>
      <c r="J79" t="str">
        <f t="shared" ca="1" si="11"/>
        <v>Utah bird's-foot trefoil, Utah bird's-foot-trefoil, Utah birdsfoot trefoil</v>
      </c>
      <c r="O79" t="str">
        <f t="shared" ca="1" si="12"/>
        <v>b17fa8d1-f6fa-4494-b84e-d416c5d2261c</v>
      </c>
    </row>
    <row r="80" spans="1:15" x14ac:dyDescent="0.25">
      <c r="A80">
        <f t="shared" si="8"/>
        <v>79</v>
      </c>
      <c r="B80">
        <f t="shared" si="15"/>
        <v>23.4</v>
      </c>
      <c r="C80">
        <f t="shared" si="14"/>
        <v>1</v>
      </c>
      <c r="D80">
        <v>78</v>
      </c>
      <c r="E80">
        <f t="shared" si="13"/>
        <v>1</v>
      </c>
      <c r="F80" t="s">
        <v>37</v>
      </c>
      <c r="H80" t="str">
        <f t="shared" ca="1" si="9"/>
        <v>D</v>
      </c>
      <c r="I80">
        <f t="shared" ca="1" si="10"/>
        <v>0</v>
      </c>
      <c r="J80" t="str">
        <f t="shared" ca="1" si="11"/>
        <v>litter</v>
      </c>
      <c r="O80" t="str">
        <f t="shared" ca="1" si="12"/>
        <v>bc6f27f4-199e-4b4d-8290-ede468f28f97</v>
      </c>
    </row>
    <row r="81" spans="1:15" x14ac:dyDescent="0.25">
      <c r="A81">
        <f t="shared" si="8"/>
        <v>80</v>
      </c>
      <c r="B81">
        <f t="shared" si="15"/>
        <v>23.7</v>
      </c>
      <c r="C81">
        <f t="shared" si="14"/>
        <v>1</v>
      </c>
      <c r="D81">
        <v>79</v>
      </c>
      <c r="E81">
        <f t="shared" si="13"/>
        <v>1</v>
      </c>
      <c r="F81" t="s">
        <v>37</v>
      </c>
      <c r="H81" t="str">
        <f t="shared" ca="1" si="9"/>
        <v>D</v>
      </c>
      <c r="I81">
        <f t="shared" ca="1" si="10"/>
        <v>0</v>
      </c>
      <c r="J81" t="str">
        <f t="shared" ca="1" si="11"/>
        <v>litter</v>
      </c>
      <c r="O81" t="str">
        <f t="shared" ca="1" si="12"/>
        <v>bc6f27f4-199e-4b4d-8290-ede468f28f97</v>
      </c>
    </row>
    <row r="82" spans="1:15" x14ac:dyDescent="0.25">
      <c r="A82">
        <f t="shared" si="8"/>
        <v>81</v>
      </c>
      <c r="B82">
        <f t="shared" si="15"/>
        <v>24</v>
      </c>
      <c r="C82">
        <f t="shared" si="14"/>
        <v>1</v>
      </c>
      <c r="D82">
        <v>80</v>
      </c>
      <c r="E82">
        <f t="shared" si="13"/>
        <v>1</v>
      </c>
      <c r="F82" t="s">
        <v>37</v>
      </c>
      <c r="H82" t="str">
        <f t="shared" ca="1" si="9"/>
        <v>D</v>
      </c>
      <c r="I82">
        <f t="shared" ca="1" si="10"/>
        <v>0</v>
      </c>
      <c r="J82" t="str">
        <f t="shared" ca="1" si="11"/>
        <v>litter</v>
      </c>
      <c r="O82" t="str">
        <f t="shared" ca="1" si="12"/>
        <v>bc6f27f4-199e-4b4d-8290-ede468f28f97</v>
      </c>
    </row>
    <row r="83" spans="1:15" x14ac:dyDescent="0.25">
      <c r="A83">
        <f t="shared" si="8"/>
        <v>82</v>
      </c>
      <c r="B83">
        <f t="shared" si="15"/>
        <v>24.3</v>
      </c>
      <c r="C83">
        <f t="shared" si="14"/>
        <v>1</v>
      </c>
      <c r="D83">
        <v>81</v>
      </c>
      <c r="E83">
        <f t="shared" si="13"/>
        <v>1</v>
      </c>
      <c r="F83" t="s">
        <v>1291</v>
      </c>
      <c r="G83">
        <v>0.15</v>
      </c>
      <c r="H83" t="str">
        <f t="shared" ca="1" si="9"/>
        <v>L</v>
      </c>
      <c r="I83" t="str">
        <f t="shared" ca="1" si="10"/>
        <v>Poa fendleriana</v>
      </c>
      <c r="J83" t="str">
        <f t="shared" ca="1" si="11"/>
        <v>mutton grass, muttongrass</v>
      </c>
      <c r="O83" t="str">
        <f t="shared" ca="1" si="12"/>
        <v>4019fce8-c72f-4cac-9a90-e34eec35f7b1</v>
      </c>
    </row>
    <row r="84" spans="1:15" x14ac:dyDescent="0.25">
      <c r="A84">
        <f t="shared" si="8"/>
        <v>83</v>
      </c>
      <c r="B84">
        <f t="shared" si="15"/>
        <v>24.599999999999998</v>
      </c>
      <c r="C84">
        <f t="shared" si="14"/>
        <v>1</v>
      </c>
      <c r="D84">
        <v>82</v>
      </c>
      <c r="E84">
        <f t="shared" si="13"/>
        <v>1</v>
      </c>
      <c r="F84" t="s">
        <v>37</v>
      </c>
      <c r="H84" t="str">
        <f t="shared" ca="1" si="9"/>
        <v>D</v>
      </c>
      <c r="I84">
        <f t="shared" ca="1" si="10"/>
        <v>0</v>
      </c>
      <c r="J84" t="str">
        <f t="shared" ca="1" si="11"/>
        <v>litter</v>
      </c>
      <c r="O84" t="str">
        <f t="shared" ca="1" si="12"/>
        <v>bc6f27f4-199e-4b4d-8290-ede468f28f97</v>
      </c>
    </row>
    <row r="85" spans="1:15" x14ac:dyDescent="0.25">
      <c r="A85">
        <f t="shared" si="8"/>
        <v>84</v>
      </c>
      <c r="B85">
        <f t="shared" si="15"/>
        <v>24.9</v>
      </c>
      <c r="C85">
        <f t="shared" si="14"/>
        <v>1</v>
      </c>
      <c r="D85">
        <v>83</v>
      </c>
      <c r="E85">
        <f t="shared" si="13"/>
        <v>1</v>
      </c>
      <c r="F85" t="s">
        <v>37</v>
      </c>
      <c r="H85" t="str">
        <f t="shared" ca="1" si="9"/>
        <v>D</v>
      </c>
      <c r="I85">
        <f t="shared" ca="1" si="10"/>
        <v>0</v>
      </c>
      <c r="J85" t="str">
        <f t="shared" ca="1" si="11"/>
        <v>litter</v>
      </c>
      <c r="O85" t="str">
        <f t="shared" ca="1" si="12"/>
        <v>bc6f27f4-199e-4b4d-8290-ede468f28f97</v>
      </c>
    </row>
    <row r="86" spans="1:15" x14ac:dyDescent="0.25">
      <c r="A86">
        <f t="shared" si="8"/>
        <v>85</v>
      </c>
      <c r="B86">
        <f t="shared" si="15"/>
        <v>25.2</v>
      </c>
      <c r="C86">
        <f t="shared" si="14"/>
        <v>1</v>
      </c>
      <c r="D86">
        <v>84</v>
      </c>
      <c r="E86">
        <f t="shared" si="13"/>
        <v>1</v>
      </c>
      <c r="F86" t="s">
        <v>37</v>
      </c>
      <c r="H86" t="str">
        <f t="shared" ca="1" si="9"/>
        <v>D</v>
      </c>
      <c r="I86">
        <f t="shared" ca="1" si="10"/>
        <v>0</v>
      </c>
      <c r="J86" t="str">
        <f t="shared" ca="1" si="11"/>
        <v>litter</v>
      </c>
      <c r="O86" t="str">
        <f t="shared" ca="1" si="12"/>
        <v>bc6f27f4-199e-4b4d-8290-ede468f28f97</v>
      </c>
    </row>
    <row r="87" spans="1:15" x14ac:dyDescent="0.25">
      <c r="A87">
        <f t="shared" si="8"/>
        <v>86</v>
      </c>
      <c r="B87">
        <f t="shared" si="15"/>
        <v>25.5</v>
      </c>
      <c r="C87">
        <f t="shared" si="14"/>
        <v>1</v>
      </c>
      <c r="D87">
        <v>85</v>
      </c>
      <c r="E87">
        <f t="shared" si="13"/>
        <v>1</v>
      </c>
      <c r="F87" t="s">
        <v>37</v>
      </c>
      <c r="H87" t="str">
        <f t="shared" ca="1" si="9"/>
        <v>D</v>
      </c>
      <c r="I87">
        <f t="shared" ca="1" si="10"/>
        <v>0</v>
      </c>
      <c r="J87" t="str">
        <f t="shared" ca="1" si="11"/>
        <v>litter</v>
      </c>
      <c r="O87" t="str">
        <f t="shared" ca="1" si="12"/>
        <v>bc6f27f4-199e-4b4d-8290-ede468f28f97</v>
      </c>
    </row>
    <row r="88" spans="1:15" x14ac:dyDescent="0.25">
      <c r="A88">
        <f t="shared" si="8"/>
        <v>87</v>
      </c>
      <c r="B88">
        <f t="shared" si="15"/>
        <v>25.8</v>
      </c>
      <c r="C88">
        <f t="shared" si="14"/>
        <v>1</v>
      </c>
      <c r="D88">
        <v>86</v>
      </c>
      <c r="E88">
        <f t="shared" si="13"/>
        <v>1</v>
      </c>
      <c r="F88" t="s">
        <v>1291</v>
      </c>
      <c r="G88">
        <v>0.15</v>
      </c>
      <c r="H88" t="str">
        <f t="shared" ca="1" si="9"/>
        <v>L</v>
      </c>
      <c r="I88" t="str">
        <f t="shared" ca="1" si="10"/>
        <v>Poa fendleriana</v>
      </c>
      <c r="J88" t="str">
        <f t="shared" ca="1" si="11"/>
        <v>mutton grass, muttongrass</v>
      </c>
      <c r="O88" t="str">
        <f t="shared" ca="1" si="12"/>
        <v>4019fce8-c72f-4cac-9a90-e34eec35f7b1</v>
      </c>
    </row>
    <row r="89" spans="1:15" x14ac:dyDescent="0.25">
      <c r="A89">
        <f t="shared" si="8"/>
        <v>88</v>
      </c>
      <c r="B89">
        <f t="shared" si="15"/>
        <v>26.099999999999998</v>
      </c>
      <c r="C89">
        <f t="shared" si="14"/>
        <v>1</v>
      </c>
      <c r="D89">
        <v>87</v>
      </c>
      <c r="E89">
        <f t="shared" si="13"/>
        <v>1</v>
      </c>
      <c r="F89" t="s">
        <v>37</v>
      </c>
      <c r="H89" t="str">
        <f t="shared" ca="1" si="9"/>
        <v>D</v>
      </c>
      <c r="I89">
        <f t="shared" ca="1" si="10"/>
        <v>0</v>
      </c>
      <c r="J89" t="str">
        <f t="shared" ca="1" si="11"/>
        <v>litter</v>
      </c>
      <c r="O89" t="str">
        <f t="shared" ca="1" si="12"/>
        <v>bc6f27f4-199e-4b4d-8290-ede468f28f97</v>
      </c>
    </row>
    <row r="90" spans="1:15" x14ac:dyDescent="0.25">
      <c r="A90">
        <f t="shared" si="8"/>
        <v>89</v>
      </c>
      <c r="B90">
        <f t="shared" si="15"/>
        <v>26.4</v>
      </c>
      <c r="C90">
        <f t="shared" si="14"/>
        <v>1</v>
      </c>
      <c r="D90">
        <v>88</v>
      </c>
      <c r="E90">
        <f t="shared" si="13"/>
        <v>1</v>
      </c>
      <c r="F90" t="s">
        <v>37</v>
      </c>
      <c r="H90" t="str">
        <f t="shared" ca="1" si="9"/>
        <v>D</v>
      </c>
      <c r="I90">
        <f t="shared" ca="1" si="10"/>
        <v>0</v>
      </c>
      <c r="J90" t="str">
        <f t="shared" ca="1" si="11"/>
        <v>litter</v>
      </c>
      <c r="O90" t="str">
        <f t="shared" ca="1" si="12"/>
        <v>bc6f27f4-199e-4b4d-8290-ede468f28f97</v>
      </c>
    </row>
    <row r="91" spans="1:15" x14ac:dyDescent="0.25">
      <c r="A91">
        <f t="shared" si="8"/>
        <v>90</v>
      </c>
      <c r="B91">
        <f t="shared" si="15"/>
        <v>26.7</v>
      </c>
      <c r="C91">
        <f t="shared" si="14"/>
        <v>1</v>
      </c>
      <c r="D91">
        <v>89</v>
      </c>
      <c r="E91">
        <f t="shared" si="13"/>
        <v>1</v>
      </c>
      <c r="F91" t="s">
        <v>37</v>
      </c>
      <c r="H91" t="str">
        <f t="shared" ca="1" si="9"/>
        <v>D</v>
      </c>
      <c r="I91">
        <f t="shared" ca="1" si="10"/>
        <v>0</v>
      </c>
      <c r="J91" t="str">
        <f t="shared" ca="1" si="11"/>
        <v>litter</v>
      </c>
      <c r="O91" t="str">
        <f t="shared" ca="1" si="12"/>
        <v>bc6f27f4-199e-4b4d-8290-ede468f28f97</v>
      </c>
    </row>
    <row r="92" spans="1:15" x14ac:dyDescent="0.25">
      <c r="A92">
        <f t="shared" si="8"/>
        <v>91</v>
      </c>
      <c r="B92">
        <f t="shared" si="15"/>
        <v>27</v>
      </c>
      <c r="C92">
        <f t="shared" si="14"/>
        <v>1</v>
      </c>
      <c r="D92">
        <v>90</v>
      </c>
      <c r="E92">
        <f t="shared" si="13"/>
        <v>1</v>
      </c>
      <c r="F92" t="s">
        <v>37</v>
      </c>
      <c r="H92" t="str">
        <f t="shared" ca="1" si="9"/>
        <v>D</v>
      </c>
      <c r="I92">
        <f t="shared" ca="1" si="10"/>
        <v>0</v>
      </c>
      <c r="J92" t="str">
        <f t="shared" ca="1" si="11"/>
        <v>litter</v>
      </c>
      <c r="O92" t="str">
        <f t="shared" ca="1" si="12"/>
        <v>bc6f27f4-199e-4b4d-8290-ede468f28f97</v>
      </c>
    </row>
    <row r="93" spans="1:15" x14ac:dyDescent="0.25">
      <c r="A93">
        <f t="shared" si="8"/>
        <v>92</v>
      </c>
      <c r="B93">
        <f t="shared" si="15"/>
        <v>27.3</v>
      </c>
      <c r="C93">
        <f t="shared" si="14"/>
        <v>1</v>
      </c>
      <c r="D93">
        <v>91</v>
      </c>
      <c r="E93">
        <f t="shared" si="13"/>
        <v>1</v>
      </c>
      <c r="F93" t="s">
        <v>1112</v>
      </c>
      <c r="G93">
        <v>0.1</v>
      </c>
      <c r="H93" t="str">
        <f t="shared" ca="1" si="9"/>
        <v>L</v>
      </c>
      <c r="I93" t="str">
        <f t="shared" ca="1" si="10"/>
        <v>Muhlenbergia montana</v>
      </c>
      <c r="J93" t="str">
        <f t="shared" ca="1" si="11"/>
        <v>mountain muhly</v>
      </c>
      <c r="O93" t="str">
        <f t="shared" ca="1" si="12"/>
        <v>4c9d4153-7bea-43d2-ae82-10dffe184e7d</v>
      </c>
    </row>
    <row r="94" spans="1:15" x14ac:dyDescent="0.25">
      <c r="A94">
        <f t="shared" si="8"/>
        <v>93</v>
      </c>
      <c r="B94">
        <f t="shared" si="15"/>
        <v>27.599999999999998</v>
      </c>
      <c r="C94">
        <f t="shared" si="14"/>
        <v>1</v>
      </c>
      <c r="D94">
        <v>92</v>
      </c>
      <c r="E94">
        <f t="shared" si="13"/>
        <v>1</v>
      </c>
      <c r="F94" t="s">
        <v>37</v>
      </c>
      <c r="H94" t="str">
        <f t="shared" ca="1" si="9"/>
        <v>D</v>
      </c>
      <c r="I94">
        <f t="shared" ca="1" si="10"/>
        <v>0</v>
      </c>
      <c r="J94" t="str">
        <f t="shared" ca="1" si="11"/>
        <v>litter</v>
      </c>
      <c r="O94" t="str">
        <f t="shared" ca="1" si="12"/>
        <v>bc6f27f4-199e-4b4d-8290-ede468f28f97</v>
      </c>
    </row>
    <row r="95" spans="1:15" x14ac:dyDescent="0.25">
      <c r="A95">
        <f t="shared" si="8"/>
        <v>94</v>
      </c>
      <c r="B95">
        <f t="shared" si="15"/>
        <v>27.9</v>
      </c>
      <c r="C95">
        <f t="shared" si="14"/>
        <v>1</v>
      </c>
      <c r="D95">
        <v>93</v>
      </c>
      <c r="E95">
        <f t="shared" si="13"/>
        <v>1</v>
      </c>
      <c r="F95" t="s">
        <v>37</v>
      </c>
      <c r="H95" t="str">
        <f t="shared" ca="1" si="9"/>
        <v>D</v>
      </c>
      <c r="I95">
        <f t="shared" ca="1" si="10"/>
        <v>0</v>
      </c>
      <c r="J95" t="str">
        <f t="shared" ca="1" si="11"/>
        <v>litter</v>
      </c>
      <c r="O95" t="str">
        <f t="shared" ca="1" si="12"/>
        <v>bc6f27f4-199e-4b4d-8290-ede468f28f97</v>
      </c>
    </row>
    <row r="96" spans="1:15" x14ac:dyDescent="0.25">
      <c r="A96">
        <f t="shared" si="8"/>
        <v>95</v>
      </c>
      <c r="B96">
        <f t="shared" si="15"/>
        <v>28.2</v>
      </c>
      <c r="C96">
        <f t="shared" si="14"/>
        <v>1</v>
      </c>
      <c r="D96">
        <v>94</v>
      </c>
      <c r="E96">
        <f t="shared" si="13"/>
        <v>1</v>
      </c>
      <c r="F96" t="s">
        <v>37</v>
      </c>
      <c r="H96" t="str">
        <f t="shared" ca="1" si="9"/>
        <v>D</v>
      </c>
      <c r="I96">
        <f t="shared" ca="1" si="10"/>
        <v>0</v>
      </c>
      <c r="J96" t="str">
        <f t="shared" ca="1" si="11"/>
        <v>litter</v>
      </c>
      <c r="O96" t="str">
        <f t="shared" ca="1" si="12"/>
        <v>bc6f27f4-199e-4b4d-8290-ede468f28f97</v>
      </c>
    </row>
    <row r="97" spans="1:15" x14ac:dyDescent="0.25">
      <c r="A97">
        <f t="shared" si="8"/>
        <v>96</v>
      </c>
      <c r="B97">
        <f t="shared" si="15"/>
        <v>28.5</v>
      </c>
      <c r="C97">
        <f t="shared" si="14"/>
        <v>1</v>
      </c>
      <c r="D97">
        <v>95</v>
      </c>
      <c r="E97">
        <f t="shared" si="13"/>
        <v>1</v>
      </c>
      <c r="F97" t="s">
        <v>37</v>
      </c>
      <c r="H97" t="str">
        <f t="shared" ca="1" si="9"/>
        <v>D</v>
      </c>
      <c r="I97">
        <f t="shared" ca="1" si="10"/>
        <v>0</v>
      </c>
      <c r="J97" t="str">
        <f t="shared" ca="1" si="11"/>
        <v>litter</v>
      </c>
      <c r="O97" t="str">
        <f t="shared" ca="1" si="12"/>
        <v>bc6f27f4-199e-4b4d-8290-ede468f28f97</v>
      </c>
    </row>
    <row r="98" spans="1:15" x14ac:dyDescent="0.25">
      <c r="A98">
        <f t="shared" si="8"/>
        <v>97</v>
      </c>
      <c r="B98">
        <f t="shared" si="15"/>
        <v>28.799999999999997</v>
      </c>
      <c r="C98">
        <f t="shared" si="14"/>
        <v>1</v>
      </c>
      <c r="D98">
        <v>96</v>
      </c>
      <c r="E98">
        <f t="shared" si="13"/>
        <v>1</v>
      </c>
      <c r="F98" t="s">
        <v>37</v>
      </c>
      <c r="H98" t="str">
        <f t="shared" ca="1" si="9"/>
        <v>D</v>
      </c>
      <c r="I98">
        <f t="shared" ca="1" si="10"/>
        <v>0</v>
      </c>
      <c r="J98" t="str">
        <f t="shared" ca="1" si="11"/>
        <v>litter</v>
      </c>
      <c r="O98" t="str">
        <f t="shared" ca="1" si="12"/>
        <v>bc6f27f4-199e-4b4d-8290-ede468f28f97</v>
      </c>
    </row>
    <row r="99" spans="1:15" x14ac:dyDescent="0.25">
      <c r="A99">
        <f t="shared" si="8"/>
        <v>98</v>
      </c>
      <c r="B99">
        <f t="shared" si="15"/>
        <v>29.099999999999998</v>
      </c>
      <c r="C99">
        <f t="shared" si="14"/>
        <v>1</v>
      </c>
      <c r="D99">
        <v>97</v>
      </c>
      <c r="E99">
        <f t="shared" si="13"/>
        <v>1</v>
      </c>
      <c r="F99" t="s">
        <v>37</v>
      </c>
      <c r="H99" t="str">
        <f t="shared" ca="1" si="9"/>
        <v>D</v>
      </c>
      <c r="I99">
        <f t="shared" ca="1" si="10"/>
        <v>0</v>
      </c>
      <c r="J99" t="str">
        <f t="shared" ca="1" si="11"/>
        <v>litter</v>
      </c>
      <c r="O99" t="str">
        <f t="shared" ca="1" si="12"/>
        <v>bc6f27f4-199e-4b4d-8290-ede468f28f97</v>
      </c>
    </row>
    <row r="100" spans="1:15" x14ac:dyDescent="0.25">
      <c r="A100">
        <f t="shared" si="8"/>
        <v>99</v>
      </c>
      <c r="B100">
        <f t="shared" si="15"/>
        <v>29.4</v>
      </c>
      <c r="C100">
        <f t="shared" si="14"/>
        <v>1</v>
      </c>
      <c r="D100">
        <v>98</v>
      </c>
      <c r="E100">
        <f t="shared" si="13"/>
        <v>1</v>
      </c>
      <c r="F100" t="s">
        <v>37</v>
      </c>
      <c r="H100" t="str">
        <f t="shared" ca="1" si="9"/>
        <v>D</v>
      </c>
      <c r="I100">
        <f t="shared" ca="1" si="10"/>
        <v>0</v>
      </c>
      <c r="J100" t="str">
        <f t="shared" ca="1" si="11"/>
        <v>litter</v>
      </c>
      <c r="O100" t="str">
        <f t="shared" ca="1" si="12"/>
        <v>bc6f27f4-199e-4b4d-8290-ede468f28f97</v>
      </c>
    </row>
    <row r="101" spans="1:15" x14ac:dyDescent="0.25">
      <c r="A101">
        <f t="shared" si="8"/>
        <v>100</v>
      </c>
      <c r="B101">
        <f t="shared" si="15"/>
        <v>29.7</v>
      </c>
      <c r="C101">
        <f t="shared" si="14"/>
        <v>1</v>
      </c>
      <c r="D101">
        <v>99</v>
      </c>
      <c r="E101">
        <f t="shared" si="13"/>
        <v>1</v>
      </c>
      <c r="F101" t="s">
        <v>1291</v>
      </c>
      <c r="G101">
        <v>0.1</v>
      </c>
      <c r="H101" t="str">
        <f t="shared" ca="1" si="9"/>
        <v>L</v>
      </c>
      <c r="I101" t="str">
        <f t="shared" ca="1" si="10"/>
        <v>Poa fendleriana</v>
      </c>
      <c r="J101" t="str">
        <f t="shared" ca="1" si="11"/>
        <v>mutton grass, muttongrass</v>
      </c>
      <c r="O101" t="str">
        <f t="shared" ca="1" si="12"/>
        <v>4019fce8-c72f-4cac-9a90-e34eec35f7b1</v>
      </c>
    </row>
    <row r="102" spans="1:15" x14ac:dyDescent="0.25">
      <c r="A102">
        <f t="shared" si="8"/>
        <v>101</v>
      </c>
      <c r="B102">
        <f t="shared" si="15"/>
        <v>30</v>
      </c>
      <c r="C102">
        <f t="shared" si="14"/>
        <v>1</v>
      </c>
      <c r="D102">
        <v>100</v>
      </c>
      <c r="E102">
        <f t="shared" si="13"/>
        <v>1</v>
      </c>
      <c r="F102" t="s">
        <v>37</v>
      </c>
      <c r="H102" t="str">
        <f t="shared" ca="1" si="9"/>
        <v>D</v>
      </c>
      <c r="I102">
        <f t="shared" ca="1" si="10"/>
        <v>0</v>
      </c>
      <c r="J102" t="str">
        <f t="shared" ca="1" si="11"/>
        <v>litter</v>
      </c>
      <c r="O102" t="str">
        <f t="shared" ca="1" si="12"/>
        <v>bc6f27f4-199e-4b4d-8290-ede468f28f97</v>
      </c>
    </row>
    <row r="103" spans="1:15" x14ac:dyDescent="0.25">
      <c r="A103">
        <f t="shared" si="8"/>
        <v>102</v>
      </c>
      <c r="B103">
        <f t="shared" si="15"/>
        <v>30.299999999999997</v>
      </c>
      <c r="C103">
        <f t="shared" si="14"/>
        <v>1</v>
      </c>
      <c r="D103">
        <v>101</v>
      </c>
      <c r="E103">
        <f t="shared" si="13"/>
        <v>1</v>
      </c>
      <c r="F103" t="s">
        <v>37</v>
      </c>
      <c r="H103" t="str">
        <f t="shared" ca="1" si="9"/>
        <v>D</v>
      </c>
      <c r="I103">
        <f t="shared" ca="1" si="10"/>
        <v>0</v>
      </c>
      <c r="J103" t="str">
        <f t="shared" ca="1" si="11"/>
        <v>litter</v>
      </c>
      <c r="O103" t="str">
        <f t="shared" ca="1" si="12"/>
        <v>bc6f27f4-199e-4b4d-8290-ede468f28f97</v>
      </c>
    </row>
    <row r="104" spans="1:15" x14ac:dyDescent="0.25">
      <c r="A104">
        <f t="shared" si="8"/>
        <v>103</v>
      </c>
      <c r="B104">
        <f t="shared" si="15"/>
        <v>30.599999999999998</v>
      </c>
      <c r="C104">
        <f t="shared" si="14"/>
        <v>1</v>
      </c>
      <c r="D104">
        <v>102</v>
      </c>
      <c r="E104">
        <f t="shared" si="13"/>
        <v>1</v>
      </c>
      <c r="F104" t="s">
        <v>308</v>
      </c>
      <c r="H104" t="str">
        <f t="shared" ca="1" si="9"/>
        <v>D</v>
      </c>
      <c r="I104">
        <f t="shared" ca="1" si="10"/>
        <v>0</v>
      </c>
      <c r="J104" t="str">
        <f t="shared" ca="1" si="11"/>
        <v>bare ground</v>
      </c>
      <c r="O104" t="str">
        <f t="shared" ca="1" si="12"/>
        <v>22607664-065f-44a2-b7d6-8fdb9ee36566</v>
      </c>
    </row>
    <row r="105" spans="1:15" x14ac:dyDescent="0.25">
      <c r="A105">
        <f t="shared" si="8"/>
        <v>104</v>
      </c>
      <c r="B105">
        <f t="shared" si="15"/>
        <v>30.9</v>
      </c>
      <c r="C105">
        <f t="shared" si="14"/>
        <v>1</v>
      </c>
      <c r="D105">
        <v>103</v>
      </c>
      <c r="E105">
        <f t="shared" si="13"/>
        <v>1</v>
      </c>
      <c r="F105" t="s">
        <v>1355</v>
      </c>
      <c r="G105">
        <v>0.05</v>
      </c>
      <c r="H105" t="str">
        <f t="shared" ca="1" si="9"/>
        <v>L</v>
      </c>
      <c r="I105" t="str">
        <f t="shared" ca="1" si="10"/>
        <v>Pseudocymopterus montanus</v>
      </c>
      <c r="J105" t="str">
        <f t="shared" ca="1" si="11"/>
        <v>alpine false springparsley, anise, false springparsley</v>
      </c>
      <c r="O105" t="str">
        <f t="shared" ca="1" si="12"/>
        <v>ce96ee56-6431-4d53-ac75-c41545fac95a</v>
      </c>
    </row>
    <row r="106" spans="1:15" x14ac:dyDescent="0.25">
      <c r="A106">
        <f t="shared" si="8"/>
        <v>105</v>
      </c>
      <c r="B106">
        <f t="shared" si="15"/>
        <v>31.2</v>
      </c>
      <c r="C106">
        <f t="shared" si="14"/>
        <v>1</v>
      </c>
      <c r="D106">
        <v>104</v>
      </c>
      <c r="E106">
        <f t="shared" si="13"/>
        <v>1</v>
      </c>
      <c r="F106" t="s">
        <v>37</v>
      </c>
      <c r="H106" t="str">
        <f t="shared" ca="1" si="9"/>
        <v>D</v>
      </c>
      <c r="I106">
        <f t="shared" ca="1" si="10"/>
        <v>0</v>
      </c>
      <c r="J106" t="str">
        <f t="shared" ca="1" si="11"/>
        <v>litter</v>
      </c>
      <c r="O106" t="str">
        <f t="shared" ca="1" si="12"/>
        <v>bc6f27f4-199e-4b4d-8290-ede468f28f97</v>
      </c>
    </row>
    <row r="107" spans="1:15" x14ac:dyDescent="0.25">
      <c r="A107">
        <f t="shared" si="8"/>
        <v>106</v>
      </c>
      <c r="B107">
        <f t="shared" si="15"/>
        <v>31.5</v>
      </c>
      <c r="C107">
        <f t="shared" si="14"/>
        <v>1</v>
      </c>
      <c r="D107">
        <v>105</v>
      </c>
      <c r="E107">
        <f t="shared" si="13"/>
        <v>1</v>
      </c>
      <c r="F107" t="s">
        <v>533</v>
      </c>
      <c r="G107">
        <v>0.05</v>
      </c>
      <c r="H107" t="str">
        <f t="shared" ca="1" si="9"/>
        <v>L</v>
      </c>
      <c r="I107" t="str">
        <f t="shared" ca="1" si="10"/>
        <v>Collomia grandiflora</v>
      </c>
      <c r="J107" t="str">
        <f t="shared" ca="1" si="11"/>
        <v>grand collomia, largeflowered collomia</v>
      </c>
      <c r="O107" t="str">
        <f t="shared" ca="1" si="12"/>
        <v>c0191050-2a0c-4886-8195-a91b27820897</v>
      </c>
    </row>
    <row r="108" spans="1:15" x14ac:dyDescent="0.25">
      <c r="A108">
        <f t="shared" si="8"/>
        <v>107</v>
      </c>
      <c r="B108">
        <f t="shared" si="15"/>
        <v>31.799999999999997</v>
      </c>
      <c r="C108">
        <f t="shared" si="14"/>
        <v>1</v>
      </c>
      <c r="D108">
        <v>106</v>
      </c>
      <c r="E108">
        <f t="shared" si="13"/>
        <v>1</v>
      </c>
      <c r="F108" t="s">
        <v>37</v>
      </c>
      <c r="H108" t="str">
        <f t="shared" ca="1" si="9"/>
        <v>D</v>
      </c>
      <c r="I108">
        <f t="shared" ca="1" si="10"/>
        <v>0</v>
      </c>
      <c r="J108" t="str">
        <f t="shared" ca="1" si="11"/>
        <v>litter</v>
      </c>
      <c r="O108" t="str">
        <f t="shared" ca="1" si="12"/>
        <v>bc6f27f4-199e-4b4d-8290-ede468f28f97</v>
      </c>
    </row>
    <row r="109" spans="1:15" x14ac:dyDescent="0.25">
      <c r="A109">
        <f t="shared" si="8"/>
        <v>108</v>
      </c>
      <c r="B109">
        <f t="shared" si="15"/>
        <v>32.1</v>
      </c>
      <c r="C109">
        <f t="shared" si="14"/>
        <v>1</v>
      </c>
      <c r="D109">
        <v>107</v>
      </c>
      <c r="E109">
        <f t="shared" si="13"/>
        <v>1</v>
      </c>
      <c r="F109" t="s">
        <v>1355</v>
      </c>
      <c r="G109">
        <v>0.01</v>
      </c>
      <c r="H109" t="str">
        <f t="shared" ca="1" si="9"/>
        <v>L</v>
      </c>
      <c r="I109" t="str">
        <f t="shared" ca="1" si="10"/>
        <v>Pseudocymopterus montanus</v>
      </c>
      <c r="J109" t="str">
        <f t="shared" ca="1" si="11"/>
        <v>alpine false springparsley, anise, false springparsley</v>
      </c>
      <c r="O109" t="str">
        <f t="shared" ca="1" si="12"/>
        <v>ce96ee56-6431-4d53-ac75-c41545fac95a</v>
      </c>
    </row>
    <row r="110" spans="1:15" x14ac:dyDescent="0.25">
      <c r="A110">
        <f t="shared" si="8"/>
        <v>109</v>
      </c>
      <c r="B110">
        <f t="shared" si="15"/>
        <v>32.4</v>
      </c>
      <c r="C110">
        <f t="shared" si="14"/>
        <v>1</v>
      </c>
      <c r="D110">
        <v>108</v>
      </c>
      <c r="E110">
        <f t="shared" si="13"/>
        <v>1</v>
      </c>
      <c r="F110" t="s">
        <v>37</v>
      </c>
      <c r="H110" t="str">
        <f t="shared" ca="1" si="9"/>
        <v>D</v>
      </c>
      <c r="I110">
        <f t="shared" ca="1" si="10"/>
        <v>0</v>
      </c>
      <c r="J110" t="str">
        <f t="shared" ca="1" si="11"/>
        <v>litter</v>
      </c>
      <c r="O110" t="str">
        <f t="shared" ca="1" si="12"/>
        <v>bc6f27f4-199e-4b4d-8290-ede468f28f97</v>
      </c>
    </row>
    <row r="111" spans="1:15" x14ac:dyDescent="0.25">
      <c r="A111">
        <f t="shared" si="8"/>
        <v>110</v>
      </c>
      <c r="B111">
        <f t="shared" si="15"/>
        <v>32.699999999999996</v>
      </c>
      <c r="C111">
        <f t="shared" si="14"/>
        <v>1</v>
      </c>
      <c r="D111">
        <v>109</v>
      </c>
      <c r="E111">
        <f t="shared" si="13"/>
        <v>1</v>
      </c>
      <c r="F111" t="s">
        <v>37</v>
      </c>
      <c r="H111" t="str">
        <f t="shared" ca="1" si="9"/>
        <v>D</v>
      </c>
      <c r="I111">
        <f t="shared" ca="1" si="10"/>
        <v>0</v>
      </c>
      <c r="J111" t="str">
        <f t="shared" ca="1" si="11"/>
        <v>litter</v>
      </c>
      <c r="O111" t="str">
        <f t="shared" ca="1" si="12"/>
        <v>bc6f27f4-199e-4b4d-8290-ede468f28f97</v>
      </c>
    </row>
    <row r="112" spans="1:15" x14ac:dyDescent="0.25">
      <c r="A112">
        <f t="shared" si="8"/>
        <v>111</v>
      </c>
      <c r="B112">
        <f t="shared" si="15"/>
        <v>33</v>
      </c>
      <c r="C112">
        <f t="shared" si="14"/>
        <v>1</v>
      </c>
      <c r="D112">
        <v>110</v>
      </c>
      <c r="E112">
        <f t="shared" si="13"/>
        <v>1</v>
      </c>
      <c r="F112" t="s">
        <v>37</v>
      </c>
      <c r="H112" t="str">
        <f t="shared" ca="1" si="9"/>
        <v>D</v>
      </c>
      <c r="I112">
        <f t="shared" ca="1" si="10"/>
        <v>0</v>
      </c>
      <c r="J112" t="str">
        <f t="shared" ca="1" si="11"/>
        <v>litter</v>
      </c>
      <c r="O112" t="str">
        <f t="shared" ca="1" si="12"/>
        <v>bc6f27f4-199e-4b4d-8290-ede468f28f97</v>
      </c>
    </row>
    <row r="113" spans="1:15" x14ac:dyDescent="0.25">
      <c r="A113">
        <f t="shared" si="8"/>
        <v>112</v>
      </c>
      <c r="B113">
        <f t="shared" si="15"/>
        <v>33.299999999999997</v>
      </c>
      <c r="C113">
        <f t="shared" si="14"/>
        <v>1</v>
      </c>
      <c r="D113">
        <v>111</v>
      </c>
      <c r="E113">
        <f t="shared" si="13"/>
        <v>1</v>
      </c>
      <c r="F113" t="s">
        <v>420</v>
      </c>
      <c r="G113">
        <v>0.05</v>
      </c>
      <c r="H113" t="str">
        <f t="shared" ca="1" si="9"/>
        <v>L</v>
      </c>
      <c r="I113" t="str">
        <f t="shared" ca="1" si="10"/>
        <v>Carex</v>
      </c>
      <c r="J113" t="str">
        <f t="shared" ca="1" si="11"/>
        <v>unknown sedge</v>
      </c>
      <c r="O113" t="str">
        <f t="shared" ca="1" si="12"/>
        <v>9f5025b5-1cd6-4045-a051-c14e3b216101</v>
      </c>
    </row>
    <row r="114" spans="1:15" x14ac:dyDescent="0.25">
      <c r="A114">
        <f t="shared" si="8"/>
        <v>113</v>
      </c>
      <c r="B114">
        <f t="shared" si="15"/>
        <v>33.6</v>
      </c>
      <c r="C114">
        <f t="shared" si="14"/>
        <v>1</v>
      </c>
      <c r="D114">
        <v>112</v>
      </c>
      <c r="E114">
        <f t="shared" si="13"/>
        <v>1</v>
      </c>
      <c r="F114" t="s">
        <v>37</v>
      </c>
      <c r="H114" t="str">
        <f t="shared" ca="1" si="9"/>
        <v>D</v>
      </c>
      <c r="I114">
        <f t="shared" ca="1" si="10"/>
        <v>0</v>
      </c>
      <c r="J114" t="str">
        <f t="shared" ca="1" si="11"/>
        <v>litter</v>
      </c>
      <c r="O114" t="str">
        <f t="shared" ca="1" si="12"/>
        <v>bc6f27f4-199e-4b4d-8290-ede468f28f97</v>
      </c>
    </row>
    <row r="115" spans="1:15" x14ac:dyDescent="0.25">
      <c r="A115">
        <f t="shared" si="8"/>
        <v>114</v>
      </c>
      <c r="B115">
        <f t="shared" si="15"/>
        <v>33.9</v>
      </c>
      <c r="C115">
        <f t="shared" si="14"/>
        <v>1</v>
      </c>
      <c r="D115">
        <v>113</v>
      </c>
      <c r="E115">
        <f t="shared" si="13"/>
        <v>1</v>
      </c>
      <c r="F115" t="s">
        <v>1355</v>
      </c>
      <c r="G115">
        <v>0.05</v>
      </c>
      <c r="H115" t="str">
        <f t="shared" ca="1" si="9"/>
        <v>L</v>
      </c>
      <c r="I115" t="str">
        <f t="shared" ca="1" si="10"/>
        <v>Pseudocymopterus montanus</v>
      </c>
      <c r="J115" t="str">
        <f t="shared" ca="1" si="11"/>
        <v>alpine false springparsley, anise, false springparsley</v>
      </c>
      <c r="O115" t="str">
        <f t="shared" ca="1" si="12"/>
        <v>ce96ee56-6431-4d53-ac75-c41545fac95a</v>
      </c>
    </row>
    <row r="116" spans="1:15" x14ac:dyDescent="0.25">
      <c r="A116">
        <f t="shared" si="8"/>
        <v>115</v>
      </c>
      <c r="B116">
        <f t="shared" si="15"/>
        <v>34.199999999999996</v>
      </c>
      <c r="C116">
        <f t="shared" si="14"/>
        <v>1</v>
      </c>
      <c r="D116">
        <v>114</v>
      </c>
      <c r="E116">
        <f t="shared" si="13"/>
        <v>1</v>
      </c>
      <c r="F116" t="s">
        <v>1355</v>
      </c>
      <c r="G116">
        <v>0.01</v>
      </c>
      <c r="H116" t="str">
        <f t="shared" ca="1" si="9"/>
        <v>L</v>
      </c>
      <c r="I116" t="str">
        <f t="shared" ca="1" si="10"/>
        <v>Pseudocymopterus montanus</v>
      </c>
      <c r="J116" t="str">
        <f t="shared" ca="1" si="11"/>
        <v>alpine false springparsley, anise, false springparsley</v>
      </c>
      <c r="O116" t="str">
        <f t="shared" ca="1" si="12"/>
        <v>ce96ee56-6431-4d53-ac75-c41545fac95a</v>
      </c>
    </row>
    <row r="117" spans="1:15" x14ac:dyDescent="0.25">
      <c r="A117">
        <f t="shared" si="8"/>
        <v>116</v>
      </c>
      <c r="B117">
        <f t="shared" si="15"/>
        <v>34.5</v>
      </c>
      <c r="C117">
        <f t="shared" si="14"/>
        <v>1</v>
      </c>
      <c r="D117">
        <v>115</v>
      </c>
      <c r="E117">
        <f t="shared" si="13"/>
        <v>1</v>
      </c>
      <c r="F117" t="s">
        <v>37</v>
      </c>
      <c r="H117" t="str">
        <f t="shared" ca="1" si="9"/>
        <v>D</v>
      </c>
      <c r="I117">
        <f t="shared" ca="1" si="10"/>
        <v>0</v>
      </c>
      <c r="J117" t="str">
        <f t="shared" ca="1" si="11"/>
        <v>litter</v>
      </c>
      <c r="O117" t="str">
        <f t="shared" ca="1" si="12"/>
        <v>bc6f27f4-199e-4b4d-8290-ede468f28f97</v>
      </c>
    </row>
    <row r="118" spans="1:15" x14ac:dyDescent="0.25">
      <c r="A118">
        <f t="shared" si="8"/>
        <v>117</v>
      </c>
      <c r="B118">
        <f t="shared" si="15"/>
        <v>34.799999999999997</v>
      </c>
      <c r="C118">
        <f t="shared" si="14"/>
        <v>1</v>
      </c>
      <c r="D118">
        <v>116</v>
      </c>
      <c r="E118">
        <f t="shared" si="13"/>
        <v>1</v>
      </c>
      <c r="F118" t="s">
        <v>37</v>
      </c>
      <c r="H118" t="str">
        <f t="shared" ca="1" si="9"/>
        <v>D</v>
      </c>
      <c r="I118">
        <f t="shared" ca="1" si="10"/>
        <v>0</v>
      </c>
      <c r="J118" t="str">
        <f t="shared" ca="1" si="11"/>
        <v>litter</v>
      </c>
      <c r="O118" t="str">
        <f t="shared" ca="1" si="12"/>
        <v>bc6f27f4-199e-4b4d-8290-ede468f28f97</v>
      </c>
    </row>
    <row r="119" spans="1:15" x14ac:dyDescent="0.25">
      <c r="A119">
        <f t="shared" si="8"/>
        <v>118</v>
      </c>
      <c r="B119">
        <f t="shared" si="15"/>
        <v>35.1</v>
      </c>
      <c r="C119">
        <f t="shared" si="14"/>
        <v>1</v>
      </c>
      <c r="D119">
        <v>117</v>
      </c>
      <c r="E119">
        <f t="shared" si="13"/>
        <v>1</v>
      </c>
      <c r="F119" t="s">
        <v>37</v>
      </c>
      <c r="H119" t="str">
        <f t="shared" ca="1" si="9"/>
        <v>D</v>
      </c>
      <c r="I119">
        <f t="shared" ca="1" si="10"/>
        <v>0</v>
      </c>
      <c r="J119" t="str">
        <f t="shared" ca="1" si="11"/>
        <v>litter</v>
      </c>
      <c r="O119" t="str">
        <f t="shared" ca="1" si="12"/>
        <v>bc6f27f4-199e-4b4d-8290-ede468f28f97</v>
      </c>
    </row>
    <row r="120" spans="1:15" x14ac:dyDescent="0.25">
      <c r="A120">
        <f t="shared" si="8"/>
        <v>119</v>
      </c>
      <c r="B120">
        <f t="shared" si="15"/>
        <v>35.4</v>
      </c>
      <c r="C120">
        <f t="shared" si="14"/>
        <v>1</v>
      </c>
      <c r="D120">
        <v>118</v>
      </c>
      <c r="E120">
        <f t="shared" si="13"/>
        <v>1</v>
      </c>
      <c r="F120" t="s">
        <v>37</v>
      </c>
      <c r="H120" t="str">
        <f t="shared" ca="1" si="9"/>
        <v>D</v>
      </c>
      <c r="I120">
        <f t="shared" ca="1" si="10"/>
        <v>0</v>
      </c>
      <c r="J120" t="str">
        <f t="shared" ca="1" si="11"/>
        <v>litter</v>
      </c>
      <c r="O120" t="str">
        <f t="shared" ca="1" si="12"/>
        <v>bc6f27f4-199e-4b4d-8290-ede468f28f97</v>
      </c>
    </row>
    <row r="121" spans="1:15" x14ac:dyDescent="0.25">
      <c r="A121">
        <f t="shared" si="8"/>
        <v>120</v>
      </c>
      <c r="B121">
        <f t="shared" si="15"/>
        <v>35.699999999999996</v>
      </c>
      <c r="C121">
        <f t="shared" si="14"/>
        <v>1</v>
      </c>
      <c r="D121">
        <v>119</v>
      </c>
      <c r="E121">
        <f t="shared" si="13"/>
        <v>1</v>
      </c>
      <c r="F121" t="s">
        <v>1291</v>
      </c>
      <c r="G121">
        <v>0.01</v>
      </c>
      <c r="H121" t="str">
        <f t="shared" ca="1" si="9"/>
        <v>L</v>
      </c>
      <c r="I121" t="str">
        <f t="shared" ca="1" si="10"/>
        <v>Poa fendleriana</v>
      </c>
      <c r="J121" t="str">
        <f t="shared" ca="1" si="11"/>
        <v>mutton grass, muttongrass</v>
      </c>
      <c r="O121" t="str">
        <f t="shared" ca="1" si="12"/>
        <v>4019fce8-c72f-4cac-9a90-e34eec35f7b1</v>
      </c>
    </row>
    <row r="122" spans="1:15" x14ac:dyDescent="0.25">
      <c r="A122">
        <f t="shared" si="8"/>
        <v>121</v>
      </c>
      <c r="B122">
        <f t="shared" si="15"/>
        <v>36</v>
      </c>
      <c r="C122">
        <f t="shared" si="14"/>
        <v>1</v>
      </c>
      <c r="D122">
        <v>120</v>
      </c>
      <c r="E122">
        <f t="shared" si="13"/>
        <v>1</v>
      </c>
      <c r="F122" t="s">
        <v>37</v>
      </c>
      <c r="H122" t="str">
        <f t="shared" ca="1" si="9"/>
        <v>D</v>
      </c>
      <c r="I122">
        <f t="shared" ca="1" si="10"/>
        <v>0</v>
      </c>
      <c r="J122" t="str">
        <f t="shared" ca="1" si="11"/>
        <v>litter</v>
      </c>
      <c r="O122" t="str">
        <f t="shared" ca="1" si="12"/>
        <v>bc6f27f4-199e-4b4d-8290-ede468f28f97</v>
      </c>
    </row>
    <row r="123" spans="1:15" x14ac:dyDescent="0.25">
      <c r="A123">
        <f t="shared" si="8"/>
        <v>122</v>
      </c>
      <c r="B123">
        <f t="shared" si="15"/>
        <v>36.299999999999997</v>
      </c>
      <c r="C123">
        <f t="shared" si="14"/>
        <v>1</v>
      </c>
      <c r="D123">
        <v>121</v>
      </c>
      <c r="E123">
        <f t="shared" si="13"/>
        <v>1</v>
      </c>
      <c r="F123" t="s">
        <v>613</v>
      </c>
      <c r="G123">
        <v>0.15</v>
      </c>
      <c r="H123" t="str">
        <f t="shared" ca="1" si="9"/>
        <v>L</v>
      </c>
      <c r="I123" t="str">
        <f t="shared" ca="1" si="10"/>
        <v>Elymus elymoides</v>
      </c>
      <c r="J123" t="str">
        <f t="shared" ca="1" si="11"/>
        <v>squirreltail</v>
      </c>
      <c r="O123" t="str">
        <f t="shared" ca="1" si="12"/>
        <v>7d999ddf-ec89-45c0-8ea3-188979172c4d</v>
      </c>
    </row>
    <row r="124" spans="1:15" x14ac:dyDescent="0.25">
      <c r="A124">
        <f t="shared" si="8"/>
        <v>123</v>
      </c>
      <c r="B124">
        <f t="shared" si="15"/>
        <v>36.6</v>
      </c>
      <c r="C124">
        <f t="shared" si="14"/>
        <v>1</v>
      </c>
      <c r="D124">
        <v>122</v>
      </c>
      <c r="E124">
        <f t="shared" si="13"/>
        <v>1</v>
      </c>
      <c r="F124" t="s">
        <v>117</v>
      </c>
      <c r="G124">
        <v>0.1</v>
      </c>
      <c r="H124" t="str">
        <f t="shared" ca="1" si="9"/>
        <v>L</v>
      </c>
      <c r="I124" t="str">
        <f t="shared" ca="1" si="10"/>
        <v>Agoseris glauca</v>
      </c>
      <c r="J124" t="str">
        <f t="shared" ca="1" si="11"/>
        <v>pale agoseris, pale dandelion, pale dandylion, prairie dandelion</v>
      </c>
      <c r="O124" t="str">
        <f t="shared" ca="1" si="12"/>
        <v>0f37cf7f-8136-48a0-90b2-1ac07e8900a2</v>
      </c>
    </row>
    <row r="125" spans="1:15" x14ac:dyDescent="0.25">
      <c r="A125">
        <f t="shared" si="8"/>
        <v>124</v>
      </c>
      <c r="B125">
        <f t="shared" si="15"/>
        <v>36.9</v>
      </c>
      <c r="C125">
        <f t="shared" si="14"/>
        <v>1</v>
      </c>
      <c r="D125">
        <v>123</v>
      </c>
      <c r="E125">
        <f t="shared" si="13"/>
        <v>1</v>
      </c>
      <c r="F125" t="s">
        <v>37</v>
      </c>
      <c r="H125" t="str">
        <f t="shared" ca="1" si="9"/>
        <v>D</v>
      </c>
      <c r="I125">
        <f t="shared" ca="1" si="10"/>
        <v>0</v>
      </c>
      <c r="J125" t="str">
        <f t="shared" ca="1" si="11"/>
        <v>litter</v>
      </c>
      <c r="O125" t="str">
        <f t="shared" ca="1" si="12"/>
        <v>bc6f27f4-199e-4b4d-8290-ede468f28f97</v>
      </c>
    </row>
    <row r="126" spans="1:15" x14ac:dyDescent="0.25">
      <c r="A126">
        <f t="shared" si="8"/>
        <v>125</v>
      </c>
      <c r="B126">
        <f t="shared" si="15"/>
        <v>37.199999999999996</v>
      </c>
      <c r="C126">
        <f t="shared" si="14"/>
        <v>1</v>
      </c>
      <c r="D126">
        <v>124</v>
      </c>
      <c r="E126">
        <f t="shared" si="13"/>
        <v>1</v>
      </c>
      <c r="F126" t="s">
        <v>37</v>
      </c>
      <c r="H126" t="str">
        <f t="shared" ca="1" si="9"/>
        <v>D</v>
      </c>
      <c r="I126">
        <f t="shared" ca="1" si="10"/>
        <v>0</v>
      </c>
      <c r="J126" t="str">
        <f t="shared" ca="1" si="11"/>
        <v>litter</v>
      </c>
      <c r="O126" t="str">
        <f t="shared" ca="1" si="12"/>
        <v>bc6f27f4-199e-4b4d-8290-ede468f28f97</v>
      </c>
    </row>
    <row r="127" spans="1:15" x14ac:dyDescent="0.25">
      <c r="A127">
        <f t="shared" si="8"/>
        <v>126</v>
      </c>
      <c r="B127">
        <f t="shared" si="15"/>
        <v>37.5</v>
      </c>
      <c r="C127">
        <f t="shared" si="14"/>
        <v>1</v>
      </c>
      <c r="D127">
        <v>125</v>
      </c>
      <c r="E127">
        <f t="shared" si="13"/>
        <v>1</v>
      </c>
      <c r="F127" t="s">
        <v>37</v>
      </c>
      <c r="H127" t="str">
        <f t="shared" ca="1" si="9"/>
        <v>D</v>
      </c>
      <c r="I127">
        <f t="shared" ca="1" si="10"/>
        <v>0</v>
      </c>
      <c r="J127" t="str">
        <f t="shared" ca="1" si="11"/>
        <v>litter</v>
      </c>
      <c r="O127" t="str">
        <f t="shared" ca="1" si="12"/>
        <v>bc6f27f4-199e-4b4d-8290-ede468f28f97</v>
      </c>
    </row>
    <row r="128" spans="1:15" x14ac:dyDescent="0.25">
      <c r="A128">
        <f t="shared" si="8"/>
        <v>127</v>
      </c>
      <c r="B128">
        <f t="shared" si="15"/>
        <v>37.799999999999997</v>
      </c>
      <c r="C128">
        <f t="shared" si="14"/>
        <v>1</v>
      </c>
      <c r="D128">
        <v>126</v>
      </c>
      <c r="E128">
        <f t="shared" si="13"/>
        <v>1</v>
      </c>
      <c r="F128" t="s">
        <v>37</v>
      </c>
      <c r="H128" t="str">
        <f t="shared" ca="1" si="9"/>
        <v>D</v>
      </c>
      <c r="I128">
        <f t="shared" ca="1" si="10"/>
        <v>0</v>
      </c>
      <c r="J128" t="str">
        <f t="shared" ca="1" si="11"/>
        <v>litter</v>
      </c>
      <c r="O128" t="str">
        <f t="shared" ca="1" si="12"/>
        <v>bc6f27f4-199e-4b4d-8290-ede468f28f97</v>
      </c>
    </row>
    <row r="129" spans="1:15" x14ac:dyDescent="0.25">
      <c r="A129">
        <f t="shared" si="8"/>
        <v>128</v>
      </c>
      <c r="B129">
        <f t="shared" si="15"/>
        <v>38.1</v>
      </c>
      <c r="C129">
        <f t="shared" si="14"/>
        <v>1</v>
      </c>
      <c r="D129">
        <v>127</v>
      </c>
      <c r="E129">
        <f t="shared" si="13"/>
        <v>1</v>
      </c>
      <c r="F129" t="s">
        <v>37</v>
      </c>
      <c r="H129" t="str">
        <f t="shared" ca="1" si="9"/>
        <v>D</v>
      </c>
      <c r="I129">
        <f t="shared" ca="1" si="10"/>
        <v>0</v>
      </c>
      <c r="J129" t="str">
        <f t="shared" ca="1" si="11"/>
        <v>litter</v>
      </c>
      <c r="O129" t="str">
        <f t="shared" ca="1" si="12"/>
        <v>bc6f27f4-199e-4b4d-8290-ede468f28f97</v>
      </c>
    </row>
    <row r="130" spans="1:15" x14ac:dyDescent="0.25">
      <c r="A130">
        <f t="shared" si="8"/>
        <v>129</v>
      </c>
      <c r="B130">
        <f t="shared" si="15"/>
        <v>38.4</v>
      </c>
      <c r="C130">
        <f t="shared" si="14"/>
        <v>1</v>
      </c>
      <c r="D130">
        <v>128</v>
      </c>
      <c r="E130">
        <f t="shared" si="13"/>
        <v>1</v>
      </c>
      <c r="F130" t="s">
        <v>37</v>
      </c>
      <c r="H130" t="str">
        <f t="shared" ca="1" si="9"/>
        <v>D</v>
      </c>
      <c r="I130">
        <f t="shared" ca="1" si="10"/>
        <v>0</v>
      </c>
      <c r="J130" t="str">
        <f t="shared" ca="1" si="11"/>
        <v>litter</v>
      </c>
      <c r="O130" t="str">
        <f t="shared" ca="1" si="12"/>
        <v>bc6f27f4-199e-4b4d-8290-ede468f28f97</v>
      </c>
    </row>
    <row r="131" spans="1:15" x14ac:dyDescent="0.25">
      <c r="A131">
        <f t="shared" ref="A131:A195" si="16">ROW()-1</f>
        <v>130</v>
      </c>
      <c r="B131">
        <f t="shared" si="15"/>
        <v>38.699999999999996</v>
      </c>
      <c r="C131">
        <f t="shared" si="14"/>
        <v>1</v>
      </c>
      <c r="D131">
        <v>129</v>
      </c>
      <c r="E131">
        <f t="shared" si="13"/>
        <v>1</v>
      </c>
      <c r="F131" t="s">
        <v>1291</v>
      </c>
      <c r="G131">
        <v>0.1</v>
      </c>
      <c r="H131" t="str">
        <f t="shared" ref="H131:H195" ca="1" si="17">VLOOKUP(F131,Species_List,3,FALSE)</f>
        <v>L</v>
      </c>
      <c r="I131" t="str">
        <f t="shared" ref="I131:I195" ca="1" si="18">VLOOKUP(F131,Species_List,4,FALSE)</f>
        <v>Poa fendleriana</v>
      </c>
      <c r="J131" t="str">
        <f t="shared" ref="J131:J195" ca="1" si="19">VLOOKUP(F131,Species_List,5,FALSE)</f>
        <v>mutton grass, muttongrass</v>
      </c>
      <c r="O131" t="str">
        <f t="shared" ref="O131:O195" ca="1" si="20">VLOOKUP(F131,Species_List,2,FALSE)</f>
        <v>4019fce8-c72f-4cac-9a90-e34eec35f7b1</v>
      </c>
    </row>
    <row r="132" spans="1:15" x14ac:dyDescent="0.25">
      <c r="A132">
        <f t="shared" si="16"/>
        <v>131</v>
      </c>
      <c r="B132">
        <f t="shared" si="15"/>
        <v>39</v>
      </c>
      <c r="C132">
        <f t="shared" si="14"/>
        <v>1</v>
      </c>
      <c r="D132">
        <v>130</v>
      </c>
      <c r="E132">
        <f t="shared" ref="E132:E196" si="21">IF(D132=D131, E131+1,1)</f>
        <v>1</v>
      </c>
      <c r="F132" t="s">
        <v>1291</v>
      </c>
      <c r="G132">
        <v>0.1</v>
      </c>
      <c r="H132" t="str">
        <f t="shared" ca="1" si="17"/>
        <v>L</v>
      </c>
      <c r="I132" t="str">
        <f t="shared" ca="1" si="18"/>
        <v>Poa fendleriana</v>
      </c>
      <c r="J132" t="str">
        <f t="shared" ca="1" si="19"/>
        <v>mutton grass, muttongrass</v>
      </c>
      <c r="O132" t="str">
        <f t="shared" ca="1" si="20"/>
        <v>4019fce8-c72f-4cac-9a90-e34eec35f7b1</v>
      </c>
    </row>
    <row r="133" spans="1:15" x14ac:dyDescent="0.25">
      <c r="A133">
        <f t="shared" si="16"/>
        <v>132</v>
      </c>
      <c r="B133">
        <f t="shared" si="15"/>
        <v>39.299999999999997</v>
      </c>
      <c r="C133">
        <f t="shared" ref="C133:C197" si="22">IF(D132="Point",1, IF(D132&gt;D133,C132+1, C132))</f>
        <v>1</v>
      </c>
      <c r="D133">
        <v>131</v>
      </c>
      <c r="E133">
        <f t="shared" si="21"/>
        <v>1</v>
      </c>
      <c r="F133" t="s">
        <v>37</v>
      </c>
      <c r="H133" t="str">
        <f t="shared" ca="1" si="17"/>
        <v>D</v>
      </c>
      <c r="I133">
        <f t="shared" ca="1" si="18"/>
        <v>0</v>
      </c>
      <c r="J133" t="str">
        <f t="shared" ca="1" si="19"/>
        <v>litter</v>
      </c>
      <c r="O133" t="str">
        <f t="shared" ca="1" si="20"/>
        <v>bc6f27f4-199e-4b4d-8290-ede468f28f97</v>
      </c>
    </row>
    <row r="134" spans="1:15" x14ac:dyDescent="0.25">
      <c r="A134">
        <f t="shared" si="16"/>
        <v>133</v>
      </c>
      <c r="B134">
        <f t="shared" ref="B134:B198" si="23">D134*0.3</f>
        <v>39.6</v>
      </c>
      <c r="C134">
        <f t="shared" si="22"/>
        <v>1</v>
      </c>
      <c r="D134">
        <v>132</v>
      </c>
      <c r="E134">
        <f t="shared" si="21"/>
        <v>1</v>
      </c>
      <c r="F134" t="s">
        <v>1291</v>
      </c>
      <c r="G134">
        <v>0.1</v>
      </c>
      <c r="H134" t="str">
        <f t="shared" ca="1" si="17"/>
        <v>L</v>
      </c>
      <c r="I134" t="str">
        <f t="shared" ca="1" si="18"/>
        <v>Poa fendleriana</v>
      </c>
      <c r="J134" t="str">
        <f t="shared" ca="1" si="19"/>
        <v>mutton grass, muttongrass</v>
      </c>
      <c r="O134" t="str">
        <f t="shared" ca="1" si="20"/>
        <v>4019fce8-c72f-4cac-9a90-e34eec35f7b1</v>
      </c>
    </row>
    <row r="135" spans="1:15" x14ac:dyDescent="0.25">
      <c r="A135">
        <f t="shared" si="16"/>
        <v>134</v>
      </c>
      <c r="B135">
        <f t="shared" si="23"/>
        <v>39.9</v>
      </c>
      <c r="C135">
        <f t="shared" si="22"/>
        <v>1</v>
      </c>
      <c r="D135">
        <v>133</v>
      </c>
      <c r="E135">
        <f t="shared" si="21"/>
        <v>1</v>
      </c>
      <c r="F135" t="s">
        <v>37</v>
      </c>
      <c r="H135" t="str">
        <f t="shared" ca="1" si="17"/>
        <v>D</v>
      </c>
      <c r="I135">
        <f t="shared" ca="1" si="18"/>
        <v>0</v>
      </c>
      <c r="J135" t="str">
        <f t="shared" ca="1" si="19"/>
        <v>litter</v>
      </c>
      <c r="O135" t="str">
        <f t="shared" ca="1" si="20"/>
        <v>bc6f27f4-199e-4b4d-8290-ede468f28f97</v>
      </c>
    </row>
    <row r="136" spans="1:15" x14ac:dyDescent="0.25">
      <c r="A136">
        <f t="shared" si="16"/>
        <v>135</v>
      </c>
      <c r="B136">
        <f t="shared" si="23"/>
        <v>40.199999999999996</v>
      </c>
      <c r="C136">
        <f t="shared" si="22"/>
        <v>1</v>
      </c>
      <c r="D136">
        <v>134</v>
      </c>
      <c r="E136">
        <f t="shared" si="21"/>
        <v>1</v>
      </c>
      <c r="F136" t="s">
        <v>1291</v>
      </c>
      <c r="G136">
        <v>0.05</v>
      </c>
      <c r="H136" t="str">
        <f t="shared" ca="1" si="17"/>
        <v>L</v>
      </c>
      <c r="I136" t="str">
        <f t="shared" ca="1" si="18"/>
        <v>Poa fendleriana</v>
      </c>
      <c r="J136" t="str">
        <f t="shared" ca="1" si="19"/>
        <v>mutton grass, muttongrass</v>
      </c>
      <c r="O136" t="str">
        <f t="shared" ca="1" si="20"/>
        <v>4019fce8-c72f-4cac-9a90-e34eec35f7b1</v>
      </c>
    </row>
    <row r="137" spans="1:15" x14ac:dyDescent="0.25">
      <c r="A137">
        <f t="shared" si="16"/>
        <v>136</v>
      </c>
      <c r="B137">
        <f t="shared" si="23"/>
        <v>40.5</v>
      </c>
      <c r="C137">
        <f t="shared" si="22"/>
        <v>1</v>
      </c>
      <c r="D137">
        <v>135</v>
      </c>
      <c r="E137">
        <f t="shared" si="21"/>
        <v>1</v>
      </c>
      <c r="F137" t="s">
        <v>1291</v>
      </c>
      <c r="G137">
        <v>0.1</v>
      </c>
      <c r="H137" t="str">
        <f t="shared" ca="1" si="17"/>
        <v>L</v>
      </c>
      <c r="I137" t="str">
        <f t="shared" ca="1" si="18"/>
        <v>Poa fendleriana</v>
      </c>
      <c r="J137" t="str">
        <f t="shared" ca="1" si="19"/>
        <v>mutton grass, muttongrass</v>
      </c>
      <c r="O137" t="str">
        <f t="shared" ca="1" si="20"/>
        <v>4019fce8-c72f-4cac-9a90-e34eec35f7b1</v>
      </c>
    </row>
    <row r="138" spans="1:15" x14ac:dyDescent="0.25">
      <c r="A138">
        <f t="shared" si="16"/>
        <v>137</v>
      </c>
      <c r="B138">
        <f t="shared" si="23"/>
        <v>40.799999999999997</v>
      </c>
      <c r="C138">
        <f t="shared" si="22"/>
        <v>1</v>
      </c>
      <c r="D138">
        <v>136</v>
      </c>
      <c r="E138">
        <f t="shared" si="21"/>
        <v>1</v>
      </c>
      <c r="F138" t="s">
        <v>37</v>
      </c>
      <c r="H138" t="str">
        <f t="shared" ca="1" si="17"/>
        <v>D</v>
      </c>
      <c r="I138">
        <f t="shared" ca="1" si="18"/>
        <v>0</v>
      </c>
      <c r="J138" t="str">
        <f t="shared" ca="1" si="19"/>
        <v>litter</v>
      </c>
      <c r="O138" t="str">
        <f t="shared" ca="1" si="20"/>
        <v>bc6f27f4-199e-4b4d-8290-ede468f28f97</v>
      </c>
    </row>
    <row r="139" spans="1:15" x14ac:dyDescent="0.25">
      <c r="A139">
        <f t="shared" si="16"/>
        <v>138</v>
      </c>
      <c r="B139">
        <f t="shared" si="23"/>
        <v>41.1</v>
      </c>
      <c r="C139">
        <f t="shared" si="22"/>
        <v>1</v>
      </c>
      <c r="D139">
        <v>137</v>
      </c>
      <c r="E139">
        <f t="shared" si="21"/>
        <v>1</v>
      </c>
      <c r="F139" t="s">
        <v>37</v>
      </c>
      <c r="H139" t="str">
        <f t="shared" ca="1" si="17"/>
        <v>D</v>
      </c>
      <c r="I139">
        <f t="shared" ca="1" si="18"/>
        <v>0</v>
      </c>
      <c r="J139" t="str">
        <f t="shared" ca="1" si="19"/>
        <v>litter</v>
      </c>
      <c r="O139" t="str">
        <f t="shared" ca="1" si="20"/>
        <v>bc6f27f4-199e-4b4d-8290-ede468f28f97</v>
      </c>
    </row>
    <row r="140" spans="1:15" x14ac:dyDescent="0.25">
      <c r="A140">
        <f t="shared" si="16"/>
        <v>139</v>
      </c>
      <c r="B140">
        <f t="shared" si="23"/>
        <v>41.4</v>
      </c>
      <c r="C140">
        <f t="shared" si="22"/>
        <v>1</v>
      </c>
      <c r="D140">
        <v>138</v>
      </c>
      <c r="E140">
        <f t="shared" si="21"/>
        <v>1</v>
      </c>
      <c r="F140" t="s">
        <v>37</v>
      </c>
      <c r="H140" t="str">
        <f t="shared" ca="1" si="17"/>
        <v>D</v>
      </c>
      <c r="I140">
        <f t="shared" ca="1" si="18"/>
        <v>0</v>
      </c>
      <c r="J140" t="str">
        <f t="shared" ca="1" si="19"/>
        <v>litter</v>
      </c>
      <c r="O140" t="str">
        <f t="shared" ca="1" si="20"/>
        <v>bc6f27f4-199e-4b4d-8290-ede468f28f97</v>
      </c>
    </row>
    <row r="141" spans="1:15" x14ac:dyDescent="0.25">
      <c r="A141">
        <f t="shared" si="16"/>
        <v>140</v>
      </c>
      <c r="B141">
        <f t="shared" si="23"/>
        <v>41.699999999999996</v>
      </c>
      <c r="C141">
        <f t="shared" si="22"/>
        <v>1</v>
      </c>
      <c r="D141">
        <v>139</v>
      </c>
      <c r="E141">
        <f t="shared" si="21"/>
        <v>1</v>
      </c>
      <c r="F141" t="s">
        <v>37</v>
      </c>
      <c r="H141" t="str">
        <f t="shared" ca="1" si="17"/>
        <v>D</v>
      </c>
      <c r="I141">
        <f t="shared" ca="1" si="18"/>
        <v>0</v>
      </c>
      <c r="J141" t="str">
        <f t="shared" ca="1" si="19"/>
        <v>litter</v>
      </c>
      <c r="O141" t="str">
        <f t="shared" ca="1" si="20"/>
        <v>bc6f27f4-199e-4b4d-8290-ede468f28f97</v>
      </c>
    </row>
    <row r="142" spans="1:15" x14ac:dyDescent="0.25">
      <c r="A142">
        <f t="shared" si="16"/>
        <v>141</v>
      </c>
      <c r="B142">
        <f t="shared" si="23"/>
        <v>42</v>
      </c>
      <c r="C142">
        <f t="shared" si="22"/>
        <v>1</v>
      </c>
      <c r="D142">
        <v>140</v>
      </c>
      <c r="E142">
        <f t="shared" si="21"/>
        <v>1</v>
      </c>
      <c r="F142" t="s">
        <v>1291</v>
      </c>
      <c r="G142">
        <v>0.05</v>
      </c>
      <c r="H142" t="str">
        <f t="shared" ca="1" si="17"/>
        <v>L</v>
      </c>
      <c r="I142" t="str">
        <f t="shared" ca="1" si="18"/>
        <v>Poa fendleriana</v>
      </c>
      <c r="J142" t="str">
        <f t="shared" ca="1" si="19"/>
        <v>mutton grass, muttongrass</v>
      </c>
      <c r="O142" t="str">
        <f t="shared" ca="1" si="20"/>
        <v>4019fce8-c72f-4cac-9a90-e34eec35f7b1</v>
      </c>
    </row>
    <row r="143" spans="1:15" x14ac:dyDescent="0.25">
      <c r="A143" s="1">
        <f>ROW()-1</f>
        <v>142</v>
      </c>
      <c r="B143">
        <f>D143*0.3</f>
        <v>42</v>
      </c>
      <c r="C143">
        <f>IF(D142="Point",1, IF(D142&gt;D143,C142+1, C142))</f>
        <v>1</v>
      </c>
      <c r="D143">
        <v>140</v>
      </c>
      <c r="E143">
        <f>IF(D143=D142, E142+1,1)</f>
        <v>2</v>
      </c>
      <c r="F143" t="s">
        <v>768</v>
      </c>
      <c r="H143" s="1" t="str">
        <f ca="1">VLOOKUP(F143,Species_List,3,FALSE)</f>
        <v>L</v>
      </c>
      <c r="I143" s="1" t="str">
        <f ca="1">VLOOKUP(F143,Species_List,4,FALSE)</f>
        <v>Gayophytum diffusum ssp. parviflorum</v>
      </c>
      <c r="J143" s="1" t="str">
        <f ca="1">VLOOKUP(F143,Species_List,5,FALSE)</f>
        <v>spreading groundsmoke</v>
      </c>
      <c r="O143" s="1" t="str">
        <f ca="1">VLOOKUP(F143,Species_List,2,FALSE)</f>
        <v>cb94ba4d-146d-4f53-8a00-1f51f72f12cc</v>
      </c>
    </row>
    <row r="144" spans="1:15" x14ac:dyDescent="0.25">
      <c r="A144">
        <f t="shared" si="16"/>
        <v>143</v>
      </c>
      <c r="B144">
        <f t="shared" si="23"/>
        <v>42.3</v>
      </c>
      <c r="C144">
        <f>IF(D142="Point",1, IF(D142&gt;D144,C142+1, C142))</f>
        <v>1</v>
      </c>
      <c r="D144">
        <v>141</v>
      </c>
      <c r="E144">
        <f>IF(D144=D142, E142+1,1)</f>
        <v>1</v>
      </c>
      <c r="F144" t="s">
        <v>37</v>
      </c>
      <c r="H144" t="str">
        <f t="shared" ca="1" si="17"/>
        <v>D</v>
      </c>
      <c r="I144">
        <f t="shared" ca="1" si="18"/>
        <v>0</v>
      </c>
      <c r="J144" t="str">
        <f t="shared" ca="1" si="19"/>
        <v>litter</v>
      </c>
      <c r="O144" t="str">
        <f t="shared" ca="1" si="20"/>
        <v>bc6f27f4-199e-4b4d-8290-ede468f28f97</v>
      </c>
    </row>
    <row r="145" spans="1:15" x14ac:dyDescent="0.25">
      <c r="A145">
        <f t="shared" si="16"/>
        <v>144</v>
      </c>
      <c r="B145">
        <f t="shared" si="23"/>
        <v>42.6</v>
      </c>
      <c r="C145">
        <f t="shared" si="22"/>
        <v>1</v>
      </c>
      <c r="D145">
        <v>142</v>
      </c>
      <c r="E145">
        <f t="shared" si="21"/>
        <v>1</v>
      </c>
      <c r="F145" t="s">
        <v>37</v>
      </c>
      <c r="H145" t="str">
        <f t="shared" ca="1" si="17"/>
        <v>D</v>
      </c>
      <c r="I145">
        <f t="shared" ca="1" si="18"/>
        <v>0</v>
      </c>
      <c r="J145" t="str">
        <f t="shared" ca="1" si="19"/>
        <v>litter</v>
      </c>
      <c r="O145" t="str">
        <f t="shared" ca="1" si="20"/>
        <v>bc6f27f4-199e-4b4d-8290-ede468f28f97</v>
      </c>
    </row>
    <row r="146" spans="1:15" x14ac:dyDescent="0.25">
      <c r="A146">
        <f t="shared" si="16"/>
        <v>145</v>
      </c>
      <c r="B146">
        <f t="shared" si="23"/>
        <v>42.9</v>
      </c>
      <c r="C146">
        <f t="shared" si="22"/>
        <v>1</v>
      </c>
      <c r="D146">
        <v>143</v>
      </c>
      <c r="E146">
        <f t="shared" si="21"/>
        <v>1</v>
      </c>
      <c r="F146" t="s">
        <v>37</v>
      </c>
      <c r="H146" t="str">
        <f t="shared" ca="1" si="17"/>
        <v>D</v>
      </c>
      <c r="I146">
        <f t="shared" ca="1" si="18"/>
        <v>0</v>
      </c>
      <c r="J146" t="str">
        <f t="shared" ca="1" si="19"/>
        <v>litter</v>
      </c>
      <c r="O146" t="str">
        <f t="shared" ca="1" si="20"/>
        <v>bc6f27f4-199e-4b4d-8290-ede468f28f97</v>
      </c>
    </row>
    <row r="147" spans="1:15" x14ac:dyDescent="0.25">
      <c r="A147">
        <f t="shared" si="16"/>
        <v>146</v>
      </c>
      <c r="B147">
        <f t="shared" si="23"/>
        <v>43.199999999999996</v>
      </c>
      <c r="C147">
        <f t="shared" si="22"/>
        <v>1</v>
      </c>
      <c r="D147">
        <v>144</v>
      </c>
      <c r="E147">
        <f t="shared" si="21"/>
        <v>1</v>
      </c>
      <c r="F147" t="s">
        <v>37</v>
      </c>
      <c r="H147" t="str">
        <f t="shared" ca="1" si="17"/>
        <v>D</v>
      </c>
      <c r="I147">
        <f t="shared" ca="1" si="18"/>
        <v>0</v>
      </c>
      <c r="J147" t="str">
        <f t="shared" ca="1" si="19"/>
        <v>litter</v>
      </c>
      <c r="O147" t="str">
        <f t="shared" ca="1" si="20"/>
        <v>bc6f27f4-199e-4b4d-8290-ede468f28f97</v>
      </c>
    </row>
    <row r="148" spans="1:15" x14ac:dyDescent="0.25">
      <c r="A148">
        <f t="shared" si="16"/>
        <v>147</v>
      </c>
      <c r="B148">
        <f t="shared" si="23"/>
        <v>43.5</v>
      </c>
      <c r="C148">
        <f t="shared" si="22"/>
        <v>1</v>
      </c>
      <c r="D148">
        <v>145</v>
      </c>
      <c r="E148">
        <f t="shared" si="21"/>
        <v>1</v>
      </c>
      <c r="F148" t="s">
        <v>1291</v>
      </c>
      <c r="G148">
        <v>0.01</v>
      </c>
      <c r="H148" t="str">
        <f t="shared" ca="1" si="17"/>
        <v>L</v>
      </c>
      <c r="I148" t="str">
        <f t="shared" ca="1" si="18"/>
        <v>Poa fendleriana</v>
      </c>
      <c r="J148" t="str">
        <f t="shared" ca="1" si="19"/>
        <v>mutton grass, muttongrass</v>
      </c>
      <c r="O148" t="str">
        <f t="shared" ca="1" si="20"/>
        <v>4019fce8-c72f-4cac-9a90-e34eec35f7b1</v>
      </c>
    </row>
    <row r="149" spans="1:15" x14ac:dyDescent="0.25">
      <c r="A149">
        <f t="shared" si="16"/>
        <v>148</v>
      </c>
      <c r="B149">
        <f t="shared" si="23"/>
        <v>43.8</v>
      </c>
      <c r="C149">
        <f t="shared" si="22"/>
        <v>1</v>
      </c>
      <c r="D149">
        <v>146</v>
      </c>
      <c r="E149">
        <f t="shared" si="21"/>
        <v>1</v>
      </c>
      <c r="F149" t="s">
        <v>37</v>
      </c>
      <c r="H149" t="str">
        <f t="shared" ca="1" si="17"/>
        <v>D</v>
      </c>
      <c r="I149">
        <f t="shared" ca="1" si="18"/>
        <v>0</v>
      </c>
      <c r="J149" t="str">
        <f t="shared" ca="1" si="19"/>
        <v>litter</v>
      </c>
      <c r="O149" t="str">
        <f t="shared" ca="1" si="20"/>
        <v>bc6f27f4-199e-4b4d-8290-ede468f28f97</v>
      </c>
    </row>
    <row r="150" spans="1:15" x14ac:dyDescent="0.25">
      <c r="A150">
        <f t="shared" si="16"/>
        <v>149</v>
      </c>
      <c r="B150">
        <f t="shared" si="23"/>
        <v>44.1</v>
      </c>
      <c r="C150">
        <f t="shared" si="22"/>
        <v>1</v>
      </c>
      <c r="D150">
        <v>147</v>
      </c>
      <c r="E150">
        <f t="shared" si="21"/>
        <v>1</v>
      </c>
      <c r="F150" t="s">
        <v>37</v>
      </c>
      <c r="H150" t="str">
        <f t="shared" ca="1" si="17"/>
        <v>D</v>
      </c>
      <c r="I150">
        <f t="shared" ca="1" si="18"/>
        <v>0</v>
      </c>
      <c r="J150" t="str">
        <f t="shared" ca="1" si="19"/>
        <v>litter</v>
      </c>
      <c r="O150" t="str">
        <f t="shared" ca="1" si="20"/>
        <v>bc6f27f4-199e-4b4d-8290-ede468f28f97</v>
      </c>
    </row>
    <row r="151" spans="1:15" x14ac:dyDescent="0.25">
      <c r="A151">
        <f t="shared" si="16"/>
        <v>150</v>
      </c>
      <c r="B151">
        <f t="shared" si="23"/>
        <v>44.4</v>
      </c>
      <c r="C151">
        <f t="shared" si="22"/>
        <v>1</v>
      </c>
      <c r="D151">
        <v>148</v>
      </c>
      <c r="E151">
        <f t="shared" si="21"/>
        <v>1</v>
      </c>
      <c r="F151" t="s">
        <v>1355</v>
      </c>
      <c r="G151">
        <v>0.01</v>
      </c>
      <c r="H151" t="str">
        <f t="shared" ca="1" si="17"/>
        <v>L</v>
      </c>
      <c r="I151" t="str">
        <f t="shared" ca="1" si="18"/>
        <v>Pseudocymopterus montanus</v>
      </c>
      <c r="J151" t="str">
        <f t="shared" ca="1" si="19"/>
        <v>alpine false springparsley, anise, false springparsley</v>
      </c>
      <c r="O151" t="str">
        <f t="shared" ca="1" si="20"/>
        <v>ce96ee56-6431-4d53-ac75-c41545fac95a</v>
      </c>
    </row>
    <row r="152" spans="1:15" x14ac:dyDescent="0.25">
      <c r="A152">
        <f t="shared" si="16"/>
        <v>151</v>
      </c>
      <c r="B152">
        <f t="shared" si="23"/>
        <v>44.699999999999996</v>
      </c>
      <c r="C152">
        <f t="shared" si="22"/>
        <v>1</v>
      </c>
      <c r="D152">
        <v>149</v>
      </c>
      <c r="E152">
        <f t="shared" si="21"/>
        <v>1</v>
      </c>
      <c r="F152" t="s">
        <v>1291</v>
      </c>
      <c r="G152">
        <v>0.6</v>
      </c>
      <c r="H152" t="str">
        <f t="shared" ca="1" si="17"/>
        <v>L</v>
      </c>
      <c r="I152" t="str">
        <f t="shared" ca="1" si="18"/>
        <v>Poa fendleriana</v>
      </c>
      <c r="J152" t="str">
        <f t="shared" ca="1" si="19"/>
        <v>mutton grass, muttongrass</v>
      </c>
      <c r="O152" t="str">
        <f t="shared" ca="1" si="20"/>
        <v>4019fce8-c72f-4cac-9a90-e34eec35f7b1</v>
      </c>
    </row>
    <row r="153" spans="1:15" x14ac:dyDescent="0.25">
      <c r="A153">
        <f t="shared" si="16"/>
        <v>152</v>
      </c>
      <c r="B153">
        <f t="shared" si="23"/>
        <v>45</v>
      </c>
      <c r="C153">
        <f t="shared" si="22"/>
        <v>1</v>
      </c>
      <c r="D153">
        <v>150</v>
      </c>
      <c r="E153">
        <f t="shared" si="21"/>
        <v>1</v>
      </c>
      <c r="F153" t="s">
        <v>1355</v>
      </c>
      <c r="G153">
        <v>0.01</v>
      </c>
      <c r="H153" t="str">
        <f t="shared" ca="1" si="17"/>
        <v>L</v>
      </c>
      <c r="I153" t="str">
        <f t="shared" ca="1" si="18"/>
        <v>Pseudocymopterus montanus</v>
      </c>
      <c r="J153" t="str">
        <f t="shared" ca="1" si="19"/>
        <v>alpine false springparsley, anise, false springparsley</v>
      </c>
      <c r="O153" t="str">
        <f t="shared" ca="1" si="20"/>
        <v>ce96ee56-6431-4d53-ac75-c41545fac95a</v>
      </c>
    </row>
    <row r="154" spans="1:15" x14ac:dyDescent="0.25">
      <c r="A154">
        <f t="shared" si="16"/>
        <v>153</v>
      </c>
      <c r="B154">
        <f t="shared" si="23"/>
        <v>45.3</v>
      </c>
      <c r="C154">
        <f t="shared" si="22"/>
        <v>1</v>
      </c>
      <c r="D154">
        <v>151</v>
      </c>
      <c r="E154">
        <f t="shared" si="21"/>
        <v>1</v>
      </c>
      <c r="F154" t="s">
        <v>420</v>
      </c>
      <c r="G154">
        <v>0.1</v>
      </c>
      <c r="H154" t="str">
        <f t="shared" ca="1" si="17"/>
        <v>L</v>
      </c>
      <c r="I154" t="str">
        <f t="shared" ca="1" si="18"/>
        <v>Carex</v>
      </c>
      <c r="J154" t="str">
        <f t="shared" ca="1" si="19"/>
        <v>unknown sedge</v>
      </c>
      <c r="O154" t="str">
        <f t="shared" ca="1" si="20"/>
        <v>9f5025b5-1cd6-4045-a051-c14e3b216101</v>
      </c>
    </row>
    <row r="155" spans="1:15" x14ac:dyDescent="0.25">
      <c r="A155">
        <f t="shared" si="16"/>
        <v>154</v>
      </c>
      <c r="B155">
        <f t="shared" si="23"/>
        <v>45.6</v>
      </c>
      <c r="C155">
        <f t="shared" si="22"/>
        <v>1</v>
      </c>
      <c r="D155">
        <v>152</v>
      </c>
      <c r="E155">
        <f t="shared" si="21"/>
        <v>1</v>
      </c>
      <c r="F155" t="s">
        <v>37</v>
      </c>
      <c r="H155" t="str">
        <f t="shared" ca="1" si="17"/>
        <v>D</v>
      </c>
      <c r="I155">
        <f t="shared" ca="1" si="18"/>
        <v>0</v>
      </c>
      <c r="J155" t="str">
        <f t="shared" ca="1" si="19"/>
        <v>litter</v>
      </c>
      <c r="O155" t="str">
        <f t="shared" ca="1" si="20"/>
        <v>bc6f27f4-199e-4b4d-8290-ede468f28f97</v>
      </c>
    </row>
    <row r="156" spans="1:15" x14ac:dyDescent="0.25">
      <c r="A156">
        <f t="shared" si="16"/>
        <v>155</v>
      </c>
      <c r="B156">
        <f t="shared" si="23"/>
        <v>45.9</v>
      </c>
      <c r="C156">
        <f t="shared" si="22"/>
        <v>1</v>
      </c>
      <c r="D156">
        <v>153</v>
      </c>
      <c r="E156">
        <f t="shared" si="21"/>
        <v>1</v>
      </c>
      <c r="F156" t="s">
        <v>37</v>
      </c>
      <c r="H156" t="str">
        <f t="shared" ca="1" si="17"/>
        <v>D</v>
      </c>
      <c r="I156">
        <f t="shared" ca="1" si="18"/>
        <v>0</v>
      </c>
      <c r="J156" t="str">
        <f t="shared" ca="1" si="19"/>
        <v>litter</v>
      </c>
      <c r="O156" t="str">
        <f t="shared" ca="1" si="20"/>
        <v>bc6f27f4-199e-4b4d-8290-ede468f28f97</v>
      </c>
    </row>
    <row r="157" spans="1:15" x14ac:dyDescent="0.25">
      <c r="A157">
        <f t="shared" si="16"/>
        <v>156</v>
      </c>
      <c r="B157">
        <f t="shared" si="23"/>
        <v>46.199999999999996</v>
      </c>
      <c r="C157">
        <f t="shared" si="22"/>
        <v>1</v>
      </c>
      <c r="D157">
        <v>154</v>
      </c>
      <c r="E157">
        <f t="shared" si="21"/>
        <v>1</v>
      </c>
      <c r="F157" t="s">
        <v>1291</v>
      </c>
      <c r="G157">
        <v>0.05</v>
      </c>
      <c r="H157" t="str">
        <f t="shared" ca="1" si="17"/>
        <v>L</v>
      </c>
      <c r="I157" t="str">
        <f t="shared" ca="1" si="18"/>
        <v>Poa fendleriana</v>
      </c>
      <c r="J157" t="str">
        <f t="shared" ca="1" si="19"/>
        <v>mutton grass, muttongrass</v>
      </c>
      <c r="O157" t="str">
        <f t="shared" ca="1" si="20"/>
        <v>4019fce8-c72f-4cac-9a90-e34eec35f7b1</v>
      </c>
    </row>
    <row r="158" spans="1:15" x14ac:dyDescent="0.25">
      <c r="A158">
        <f t="shared" si="16"/>
        <v>157</v>
      </c>
      <c r="B158">
        <f t="shared" si="23"/>
        <v>46.5</v>
      </c>
      <c r="C158">
        <f t="shared" si="22"/>
        <v>1</v>
      </c>
      <c r="D158">
        <v>155</v>
      </c>
      <c r="E158">
        <f t="shared" si="21"/>
        <v>1</v>
      </c>
      <c r="F158" t="s">
        <v>37</v>
      </c>
      <c r="H158" t="str">
        <f t="shared" ca="1" si="17"/>
        <v>D</v>
      </c>
      <c r="I158">
        <f t="shared" ca="1" si="18"/>
        <v>0</v>
      </c>
      <c r="J158" t="str">
        <f t="shared" ca="1" si="19"/>
        <v>litter</v>
      </c>
      <c r="O158" t="str">
        <f t="shared" ca="1" si="20"/>
        <v>bc6f27f4-199e-4b4d-8290-ede468f28f97</v>
      </c>
    </row>
    <row r="159" spans="1:15" x14ac:dyDescent="0.25">
      <c r="A159">
        <f t="shared" si="16"/>
        <v>158</v>
      </c>
      <c r="B159">
        <f t="shared" si="23"/>
        <v>46.8</v>
      </c>
      <c r="C159">
        <f t="shared" si="22"/>
        <v>1</v>
      </c>
      <c r="D159">
        <v>156</v>
      </c>
      <c r="E159">
        <f t="shared" si="21"/>
        <v>1</v>
      </c>
      <c r="F159" t="s">
        <v>37</v>
      </c>
      <c r="H159" t="str">
        <f t="shared" ca="1" si="17"/>
        <v>D</v>
      </c>
      <c r="I159">
        <f t="shared" ca="1" si="18"/>
        <v>0</v>
      </c>
      <c r="J159" t="str">
        <f t="shared" ca="1" si="19"/>
        <v>litter</v>
      </c>
      <c r="O159" t="str">
        <f t="shared" ca="1" si="20"/>
        <v>bc6f27f4-199e-4b4d-8290-ede468f28f97</v>
      </c>
    </row>
    <row r="160" spans="1:15" x14ac:dyDescent="0.25">
      <c r="A160">
        <f t="shared" si="16"/>
        <v>159</v>
      </c>
      <c r="B160">
        <f t="shared" si="23"/>
        <v>47.1</v>
      </c>
      <c r="C160">
        <f t="shared" si="22"/>
        <v>1</v>
      </c>
      <c r="D160">
        <v>157</v>
      </c>
      <c r="E160">
        <f t="shared" si="21"/>
        <v>1</v>
      </c>
      <c r="F160" t="s">
        <v>37</v>
      </c>
      <c r="H160" t="str">
        <f t="shared" ca="1" si="17"/>
        <v>D</v>
      </c>
      <c r="I160">
        <f t="shared" ca="1" si="18"/>
        <v>0</v>
      </c>
      <c r="J160" t="str">
        <f t="shared" ca="1" si="19"/>
        <v>litter</v>
      </c>
      <c r="O160" t="str">
        <f t="shared" ca="1" si="20"/>
        <v>bc6f27f4-199e-4b4d-8290-ede468f28f97</v>
      </c>
    </row>
    <row r="161" spans="1:15" x14ac:dyDescent="0.25">
      <c r="A161">
        <f t="shared" si="16"/>
        <v>160</v>
      </c>
      <c r="B161">
        <f t="shared" si="23"/>
        <v>47.4</v>
      </c>
      <c r="C161">
        <f t="shared" si="22"/>
        <v>1</v>
      </c>
      <c r="D161">
        <v>158</v>
      </c>
      <c r="E161">
        <f t="shared" si="21"/>
        <v>1</v>
      </c>
      <c r="F161" t="s">
        <v>37</v>
      </c>
      <c r="H161" t="str">
        <f t="shared" ca="1" si="17"/>
        <v>D</v>
      </c>
      <c r="I161">
        <f t="shared" ca="1" si="18"/>
        <v>0</v>
      </c>
      <c r="J161" t="str">
        <f t="shared" ca="1" si="19"/>
        <v>litter</v>
      </c>
      <c r="O161" t="str">
        <f t="shared" ca="1" si="20"/>
        <v>bc6f27f4-199e-4b4d-8290-ede468f28f97</v>
      </c>
    </row>
    <row r="162" spans="1:15" x14ac:dyDescent="0.25">
      <c r="A162">
        <f t="shared" si="16"/>
        <v>161</v>
      </c>
      <c r="B162">
        <f t="shared" si="23"/>
        <v>47.699999999999996</v>
      </c>
      <c r="C162">
        <f t="shared" si="22"/>
        <v>1</v>
      </c>
      <c r="D162">
        <v>159</v>
      </c>
      <c r="E162">
        <f t="shared" si="21"/>
        <v>1</v>
      </c>
      <c r="F162" t="s">
        <v>37</v>
      </c>
      <c r="H162" t="str">
        <f t="shared" ca="1" si="17"/>
        <v>D</v>
      </c>
      <c r="I162">
        <f t="shared" ca="1" si="18"/>
        <v>0</v>
      </c>
      <c r="J162" t="str">
        <f t="shared" ca="1" si="19"/>
        <v>litter</v>
      </c>
      <c r="O162" t="str">
        <f t="shared" ca="1" si="20"/>
        <v>bc6f27f4-199e-4b4d-8290-ede468f28f97</v>
      </c>
    </row>
    <row r="163" spans="1:15" x14ac:dyDescent="0.25">
      <c r="A163">
        <f t="shared" si="16"/>
        <v>162</v>
      </c>
      <c r="B163">
        <f t="shared" si="23"/>
        <v>48</v>
      </c>
      <c r="C163">
        <f t="shared" si="22"/>
        <v>1</v>
      </c>
      <c r="D163">
        <v>160</v>
      </c>
      <c r="E163">
        <f t="shared" si="21"/>
        <v>1</v>
      </c>
      <c r="F163" t="s">
        <v>37</v>
      </c>
      <c r="H163" t="str">
        <f t="shared" ca="1" si="17"/>
        <v>D</v>
      </c>
      <c r="I163">
        <f t="shared" ca="1" si="18"/>
        <v>0</v>
      </c>
      <c r="J163" t="str">
        <f t="shared" ca="1" si="19"/>
        <v>litter</v>
      </c>
      <c r="O163" t="str">
        <f t="shared" ca="1" si="20"/>
        <v>bc6f27f4-199e-4b4d-8290-ede468f28f97</v>
      </c>
    </row>
    <row r="164" spans="1:15" x14ac:dyDescent="0.25">
      <c r="A164">
        <f t="shared" si="16"/>
        <v>163</v>
      </c>
      <c r="B164">
        <f t="shared" si="23"/>
        <v>48.3</v>
      </c>
      <c r="C164">
        <f t="shared" si="22"/>
        <v>1</v>
      </c>
      <c r="D164">
        <v>161</v>
      </c>
      <c r="E164">
        <f t="shared" si="21"/>
        <v>1</v>
      </c>
      <c r="F164" t="s">
        <v>37</v>
      </c>
      <c r="H164" t="str">
        <f t="shared" ca="1" si="17"/>
        <v>D</v>
      </c>
      <c r="I164">
        <f t="shared" ca="1" si="18"/>
        <v>0</v>
      </c>
      <c r="J164" t="str">
        <f t="shared" ca="1" si="19"/>
        <v>litter</v>
      </c>
      <c r="O164" t="str">
        <f t="shared" ca="1" si="20"/>
        <v>bc6f27f4-199e-4b4d-8290-ede468f28f97</v>
      </c>
    </row>
    <row r="165" spans="1:15" x14ac:dyDescent="0.25">
      <c r="A165">
        <f t="shared" si="16"/>
        <v>164</v>
      </c>
      <c r="B165">
        <f t="shared" si="23"/>
        <v>48.6</v>
      </c>
      <c r="C165">
        <f t="shared" si="22"/>
        <v>1</v>
      </c>
      <c r="D165">
        <v>162</v>
      </c>
      <c r="E165">
        <f t="shared" si="21"/>
        <v>1</v>
      </c>
      <c r="F165" t="s">
        <v>37</v>
      </c>
      <c r="H165" t="str">
        <f t="shared" ca="1" si="17"/>
        <v>D</v>
      </c>
      <c r="I165">
        <f t="shared" ca="1" si="18"/>
        <v>0</v>
      </c>
      <c r="J165" t="str">
        <f t="shared" ca="1" si="19"/>
        <v>litter</v>
      </c>
      <c r="O165" t="str">
        <f t="shared" ca="1" si="20"/>
        <v>bc6f27f4-199e-4b4d-8290-ede468f28f97</v>
      </c>
    </row>
    <row r="166" spans="1:15" x14ac:dyDescent="0.25">
      <c r="A166">
        <f t="shared" si="16"/>
        <v>165</v>
      </c>
      <c r="B166">
        <f t="shared" si="23"/>
        <v>48.9</v>
      </c>
      <c r="C166">
        <f t="shared" si="22"/>
        <v>1</v>
      </c>
      <c r="D166">
        <v>163</v>
      </c>
      <c r="E166">
        <f t="shared" si="21"/>
        <v>1</v>
      </c>
      <c r="F166" t="s">
        <v>37</v>
      </c>
      <c r="H166" t="str">
        <f t="shared" ca="1" si="17"/>
        <v>D</v>
      </c>
      <c r="I166">
        <f t="shared" ca="1" si="18"/>
        <v>0</v>
      </c>
      <c r="J166" t="str">
        <f t="shared" ca="1" si="19"/>
        <v>litter</v>
      </c>
      <c r="O166" t="str">
        <f t="shared" ca="1" si="20"/>
        <v>bc6f27f4-199e-4b4d-8290-ede468f28f97</v>
      </c>
    </row>
    <row r="167" spans="1:15" x14ac:dyDescent="0.25">
      <c r="A167">
        <f t="shared" si="16"/>
        <v>166</v>
      </c>
      <c r="B167">
        <f t="shared" si="23"/>
        <v>49.199999999999996</v>
      </c>
      <c r="C167">
        <f t="shared" si="22"/>
        <v>1</v>
      </c>
      <c r="D167">
        <v>164</v>
      </c>
      <c r="E167">
        <f t="shared" si="21"/>
        <v>1</v>
      </c>
      <c r="F167" t="s">
        <v>37</v>
      </c>
      <c r="H167" t="str">
        <f t="shared" ca="1" si="17"/>
        <v>D</v>
      </c>
      <c r="I167">
        <f t="shared" ca="1" si="18"/>
        <v>0</v>
      </c>
      <c r="J167" t="str">
        <f t="shared" ca="1" si="19"/>
        <v>litter</v>
      </c>
      <c r="O167" t="str">
        <f t="shared" ca="1" si="20"/>
        <v>bc6f27f4-199e-4b4d-8290-ede468f28f97</v>
      </c>
    </row>
    <row r="168" spans="1:15" x14ac:dyDescent="0.25">
      <c r="A168">
        <f t="shared" si="16"/>
        <v>167</v>
      </c>
      <c r="B168">
        <f t="shared" si="23"/>
        <v>49.5</v>
      </c>
      <c r="C168">
        <f t="shared" si="22"/>
        <v>1</v>
      </c>
      <c r="D168">
        <v>165</v>
      </c>
      <c r="E168">
        <f t="shared" si="21"/>
        <v>1</v>
      </c>
      <c r="F168" t="s">
        <v>1522</v>
      </c>
      <c r="G168">
        <v>0.01</v>
      </c>
      <c r="H168" t="str">
        <f t="shared" ca="1" si="17"/>
        <v>L</v>
      </c>
      <c r="I168" t="str">
        <f t="shared" ca="1" si="18"/>
        <v>Solidago</v>
      </c>
      <c r="J168" t="str">
        <f t="shared" ca="1" si="19"/>
        <v>unknown goldenrod</v>
      </c>
      <c r="O168" t="str">
        <f t="shared" ca="1" si="20"/>
        <v>98204414-b972-4818-bddd-21b0751b75b1</v>
      </c>
    </row>
    <row r="169" spans="1:15" x14ac:dyDescent="0.25">
      <c r="A169">
        <f t="shared" si="16"/>
        <v>168</v>
      </c>
      <c r="B169">
        <f t="shared" si="23"/>
        <v>49.8</v>
      </c>
      <c r="C169">
        <f t="shared" si="22"/>
        <v>1</v>
      </c>
      <c r="D169">
        <v>166</v>
      </c>
      <c r="E169">
        <f t="shared" si="21"/>
        <v>1</v>
      </c>
      <c r="F169" t="s">
        <v>37</v>
      </c>
      <c r="H169" t="str">
        <f t="shared" ca="1" si="17"/>
        <v>D</v>
      </c>
      <c r="I169">
        <f t="shared" ca="1" si="18"/>
        <v>0</v>
      </c>
      <c r="J169" t="str">
        <f t="shared" ca="1" si="19"/>
        <v>litter</v>
      </c>
      <c r="O169" t="str">
        <f t="shared" ca="1" si="20"/>
        <v>bc6f27f4-199e-4b4d-8290-ede468f28f97</v>
      </c>
    </row>
    <row r="170" spans="1:15" x14ac:dyDescent="0.25">
      <c r="A170">
        <f t="shared" si="16"/>
        <v>169</v>
      </c>
      <c r="B170">
        <f t="shared" si="23"/>
        <v>0.3</v>
      </c>
      <c r="C170">
        <f t="shared" si="22"/>
        <v>2</v>
      </c>
      <c r="D170">
        <v>1</v>
      </c>
      <c r="E170">
        <f t="shared" si="21"/>
        <v>1</v>
      </c>
      <c r="F170" t="s">
        <v>1291</v>
      </c>
      <c r="G170">
        <v>0.05</v>
      </c>
      <c r="H170" t="str">
        <f t="shared" ca="1" si="17"/>
        <v>L</v>
      </c>
      <c r="I170" t="str">
        <f t="shared" ca="1" si="18"/>
        <v>Poa fendleriana</v>
      </c>
      <c r="J170" t="str">
        <f t="shared" ca="1" si="19"/>
        <v>mutton grass, muttongrass</v>
      </c>
      <c r="O170" t="str">
        <f t="shared" ca="1" si="20"/>
        <v>4019fce8-c72f-4cac-9a90-e34eec35f7b1</v>
      </c>
    </row>
    <row r="171" spans="1:15" x14ac:dyDescent="0.25">
      <c r="A171">
        <f t="shared" si="16"/>
        <v>170</v>
      </c>
      <c r="B171">
        <f t="shared" si="23"/>
        <v>0.6</v>
      </c>
      <c r="C171">
        <f t="shared" si="22"/>
        <v>2</v>
      </c>
      <c r="D171">
        <v>2</v>
      </c>
      <c r="E171">
        <f t="shared" si="21"/>
        <v>1</v>
      </c>
      <c r="F171" t="s">
        <v>37</v>
      </c>
      <c r="H171" t="str">
        <f t="shared" ca="1" si="17"/>
        <v>D</v>
      </c>
      <c r="I171">
        <f t="shared" ca="1" si="18"/>
        <v>0</v>
      </c>
      <c r="J171" t="str">
        <f t="shared" ca="1" si="19"/>
        <v>litter</v>
      </c>
      <c r="O171" t="str">
        <f t="shared" ca="1" si="20"/>
        <v>bc6f27f4-199e-4b4d-8290-ede468f28f97</v>
      </c>
    </row>
    <row r="172" spans="1:15" x14ac:dyDescent="0.25">
      <c r="A172">
        <f t="shared" si="16"/>
        <v>171</v>
      </c>
      <c r="B172">
        <f t="shared" si="23"/>
        <v>0.89999999999999991</v>
      </c>
      <c r="C172">
        <f t="shared" si="22"/>
        <v>2</v>
      </c>
      <c r="D172">
        <v>3</v>
      </c>
      <c r="E172">
        <f t="shared" si="21"/>
        <v>1</v>
      </c>
      <c r="F172" t="s">
        <v>1291</v>
      </c>
      <c r="G172">
        <v>0.1</v>
      </c>
      <c r="H172" t="str">
        <f t="shared" ca="1" si="17"/>
        <v>L</v>
      </c>
      <c r="I172" t="str">
        <f t="shared" ca="1" si="18"/>
        <v>Poa fendleriana</v>
      </c>
      <c r="J172" t="str">
        <f t="shared" ca="1" si="19"/>
        <v>mutton grass, muttongrass</v>
      </c>
      <c r="O172" t="str">
        <f t="shared" ca="1" si="20"/>
        <v>4019fce8-c72f-4cac-9a90-e34eec35f7b1</v>
      </c>
    </row>
    <row r="173" spans="1:15" x14ac:dyDescent="0.25">
      <c r="A173">
        <f t="shared" si="16"/>
        <v>172</v>
      </c>
      <c r="B173">
        <f t="shared" si="23"/>
        <v>1.2</v>
      </c>
      <c r="C173">
        <f t="shared" si="22"/>
        <v>2</v>
      </c>
      <c r="D173">
        <v>4</v>
      </c>
      <c r="E173">
        <f t="shared" si="21"/>
        <v>1</v>
      </c>
      <c r="F173" t="s">
        <v>37</v>
      </c>
      <c r="H173" t="str">
        <f t="shared" ca="1" si="17"/>
        <v>D</v>
      </c>
      <c r="I173">
        <f t="shared" ca="1" si="18"/>
        <v>0</v>
      </c>
      <c r="J173" t="str">
        <f t="shared" ca="1" si="19"/>
        <v>litter</v>
      </c>
      <c r="O173" t="str">
        <f t="shared" ca="1" si="20"/>
        <v>bc6f27f4-199e-4b4d-8290-ede468f28f97</v>
      </c>
    </row>
    <row r="174" spans="1:15" x14ac:dyDescent="0.25">
      <c r="A174">
        <f t="shared" si="16"/>
        <v>173</v>
      </c>
      <c r="B174">
        <f t="shared" si="23"/>
        <v>1.5</v>
      </c>
      <c r="C174">
        <f t="shared" si="22"/>
        <v>2</v>
      </c>
      <c r="D174">
        <v>5</v>
      </c>
      <c r="E174">
        <f t="shared" si="21"/>
        <v>1</v>
      </c>
      <c r="F174" t="s">
        <v>1291</v>
      </c>
      <c r="G174">
        <v>0.1</v>
      </c>
      <c r="H174" t="str">
        <f t="shared" ca="1" si="17"/>
        <v>L</v>
      </c>
      <c r="I174" t="str">
        <f t="shared" ca="1" si="18"/>
        <v>Poa fendleriana</v>
      </c>
      <c r="J174" t="str">
        <f t="shared" ca="1" si="19"/>
        <v>mutton grass, muttongrass</v>
      </c>
      <c r="O174" t="str">
        <f t="shared" ca="1" si="20"/>
        <v>4019fce8-c72f-4cac-9a90-e34eec35f7b1</v>
      </c>
    </row>
    <row r="175" spans="1:15" x14ac:dyDescent="0.25">
      <c r="A175">
        <f t="shared" si="16"/>
        <v>174</v>
      </c>
      <c r="B175">
        <f t="shared" si="23"/>
        <v>1.7999999999999998</v>
      </c>
      <c r="C175">
        <f t="shared" si="22"/>
        <v>2</v>
      </c>
      <c r="D175">
        <v>6</v>
      </c>
      <c r="E175">
        <f t="shared" si="21"/>
        <v>1</v>
      </c>
      <c r="F175" t="s">
        <v>37</v>
      </c>
      <c r="H175" t="str">
        <f t="shared" ca="1" si="17"/>
        <v>D</v>
      </c>
      <c r="I175">
        <f t="shared" ca="1" si="18"/>
        <v>0</v>
      </c>
      <c r="J175" t="str">
        <f t="shared" ca="1" si="19"/>
        <v>litter</v>
      </c>
      <c r="O175" t="str">
        <f t="shared" ca="1" si="20"/>
        <v>bc6f27f4-199e-4b4d-8290-ede468f28f97</v>
      </c>
    </row>
    <row r="176" spans="1:15" x14ac:dyDescent="0.25">
      <c r="A176">
        <f t="shared" si="16"/>
        <v>175</v>
      </c>
      <c r="B176">
        <f t="shared" si="23"/>
        <v>2.1</v>
      </c>
      <c r="C176">
        <f t="shared" si="22"/>
        <v>2</v>
      </c>
      <c r="D176">
        <v>7</v>
      </c>
      <c r="E176">
        <f t="shared" si="21"/>
        <v>1</v>
      </c>
      <c r="F176" t="s">
        <v>37</v>
      </c>
      <c r="H176" t="str">
        <f t="shared" ca="1" si="17"/>
        <v>D</v>
      </c>
      <c r="I176">
        <f t="shared" ca="1" si="18"/>
        <v>0</v>
      </c>
      <c r="J176" t="str">
        <f t="shared" ca="1" si="19"/>
        <v>litter</v>
      </c>
      <c r="O176" t="str">
        <f t="shared" ca="1" si="20"/>
        <v>bc6f27f4-199e-4b4d-8290-ede468f28f97</v>
      </c>
    </row>
    <row r="177" spans="1:15" x14ac:dyDescent="0.25">
      <c r="A177">
        <f t="shared" si="16"/>
        <v>176</v>
      </c>
      <c r="B177">
        <f t="shared" si="23"/>
        <v>2.4</v>
      </c>
      <c r="C177">
        <f t="shared" si="22"/>
        <v>2</v>
      </c>
      <c r="D177">
        <v>8</v>
      </c>
      <c r="E177">
        <f t="shared" si="21"/>
        <v>1</v>
      </c>
      <c r="F177" t="s">
        <v>37</v>
      </c>
      <c r="H177" t="str">
        <f t="shared" ca="1" si="17"/>
        <v>D</v>
      </c>
      <c r="I177">
        <f t="shared" ca="1" si="18"/>
        <v>0</v>
      </c>
      <c r="J177" t="str">
        <f t="shared" ca="1" si="19"/>
        <v>litter</v>
      </c>
      <c r="O177" t="str">
        <f t="shared" ca="1" si="20"/>
        <v>bc6f27f4-199e-4b4d-8290-ede468f28f97</v>
      </c>
    </row>
    <row r="178" spans="1:15" x14ac:dyDescent="0.25">
      <c r="A178">
        <f t="shared" si="16"/>
        <v>177</v>
      </c>
      <c r="B178">
        <f t="shared" si="23"/>
        <v>2.6999999999999997</v>
      </c>
      <c r="C178">
        <f t="shared" si="22"/>
        <v>2</v>
      </c>
      <c r="D178">
        <v>9</v>
      </c>
      <c r="E178">
        <f t="shared" si="21"/>
        <v>1</v>
      </c>
      <c r="F178" t="s">
        <v>1291</v>
      </c>
      <c r="G178">
        <v>0.15</v>
      </c>
      <c r="H178" t="str">
        <f t="shared" ca="1" si="17"/>
        <v>L</v>
      </c>
      <c r="I178" t="str">
        <f t="shared" ca="1" si="18"/>
        <v>Poa fendleriana</v>
      </c>
      <c r="J178" t="str">
        <f t="shared" ca="1" si="19"/>
        <v>mutton grass, muttongrass</v>
      </c>
      <c r="O178" t="str">
        <f t="shared" ca="1" si="20"/>
        <v>4019fce8-c72f-4cac-9a90-e34eec35f7b1</v>
      </c>
    </row>
    <row r="179" spans="1:15" x14ac:dyDescent="0.25">
      <c r="A179">
        <f t="shared" si="16"/>
        <v>178</v>
      </c>
      <c r="B179">
        <f t="shared" si="23"/>
        <v>3</v>
      </c>
      <c r="C179">
        <f t="shared" si="22"/>
        <v>2</v>
      </c>
      <c r="D179">
        <v>10</v>
      </c>
      <c r="E179">
        <f t="shared" si="21"/>
        <v>1</v>
      </c>
      <c r="F179" t="s">
        <v>1291</v>
      </c>
      <c r="G179">
        <v>0.1</v>
      </c>
      <c r="H179" t="str">
        <f t="shared" ca="1" si="17"/>
        <v>L</v>
      </c>
      <c r="I179" t="str">
        <f t="shared" ca="1" si="18"/>
        <v>Poa fendleriana</v>
      </c>
      <c r="J179" t="str">
        <f t="shared" ca="1" si="19"/>
        <v>mutton grass, muttongrass</v>
      </c>
      <c r="O179" t="str">
        <f t="shared" ca="1" si="20"/>
        <v>4019fce8-c72f-4cac-9a90-e34eec35f7b1</v>
      </c>
    </row>
    <row r="180" spans="1:15" x14ac:dyDescent="0.25">
      <c r="A180">
        <f t="shared" si="16"/>
        <v>179</v>
      </c>
      <c r="B180">
        <f t="shared" si="23"/>
        <v>3.3</v>
      </c>
      <c r="C180">
        <f t="shared" si="22"/>
        <v>2</v>
      </c>
      <c r="D180">
        <v>11</v>
      </c>
      <c r="E180">
        <f t="shared" si="21"/>
        <v>1</v>
      </c>
      <c r="F180" t="s">
        <v>1291</v>
      </c>
      <c r="G180">
        <v>0.1</v>
      </c>
      <c r="H180" t="str">
        <f t="shared" ca="1" si="17"/>
        <v>L</v>
      </c>
      <c r="I180" t="str">
        <f t="shared" ca="1" si="18"/>
        <v>Poa fendleriana</v>
      </c>
      <c r="J180" t="str">
        <f t="shared" ca="1" si="19"/>
        <v>mutton grass, muttongrass</v>
      </c>
      <c r="O180" t="str">
        <f t="shared" ca="1" si="20"/>
        <v>4019fce8-c72f-4cac-9a90-e34eec35f7b1</v>
      </c>
    </row>
    <row r="181" spans="1:15" x14ac:dyDescent="0.25">
      <c r="A181">
        <f t="shared" si="16"/>
        <v>180</v>
      </c>
      <c r="B181">
        <f t="shared" si="23"/>
        <v>3.5999999999999996</v>
      </c>
      <c r="C181">
        <f t="shared" si="22"/>
        <v>2</v>
      </c>
      <c r="D181">
        <v>12</v>
      </c>
      <c r="E181">
        <f t="shared" si="21"/>
        <v>1</v>
      </c>
      <c r="F181" t="s">
        <v>37</v>
      </c>
      <c r="H181" t="str">
        <f t="shared" ca="1" si="17"/>
        <v>D</v>
      </c>
      <c r="I181">
        <f t="shared" ca="1" si="18"/>
        <v>0</v>
      </c>
      <c r="J181" t="str">
        <f t="shared" ca="1" si="19"/>
        <v>litter</v>
      </c>
      <c r="O181" t="str">
        <f t="shared" ca="1" si="20"/>
        <v>bc6f27f4-199e-4b4d-8290-ede468f28f97</v>
      </c>
    </row>
    <row r="182" spans="1:15" x14ac:dyDescent="0.25">
      <c r="A182">
        <f t="shared" si="16"/>
        <v>181</v>
      </c>
      <c r="B182">
        <f t="shared" si="23"/>
        <v>3.9</v>
      </c>
      <c r="C182">
        <f t="shared" si="22"/>
        <v>2</v>
      </c>
      <c r="D182">
        <v>13</v>
      </c>
      <c r="E182">
        <f t="shared" si="21"/>
        <v>1</v>
      </c>
      <c r="F182" t="s">
        <v>37</v>
      </c>
      <c r="H182" t="str">
        <f t="shared" ca="1" si="17"/>
        <v>D</v>
      </c>
      <c r="I182">
        <f t="shared" ca="1" si="18"/>
        <v>0</v>
      </c>
      <c r="J182" t="str">
        <f t="shared" ca="1" si="19"/>
        <v>litter</v>
      </c>
      <c r="O182" t="str">
        <f t="shared" ca="1" si="20"/>
        <v>bc6f27f4-199e-4b4d-8290-ede468f28f97</v>
      </c>
    </row>
    <row r="183" spans="1:15" x14ac:dyDescent="0.25">
      <c r="A183">
        <f t="shared" si="16"/>
        <v>182</v>
      </c>
      <c r="B183">
        <f t="shared" si="23"/>
        <v>4.2</v>
      </c>
      <c r="C183">
        <f t="shared" si="22"/>
        <v>2</v>
      </c>
      <c r="D183">
        <v>14</v>
      </c>
      <c r="E183">
        <f t="shared" si="21"/>
        <v>1</v>
      </c>
      <c r="F183" t="s">
        <v>420</v>
      </c>
      <c r="G183">
        <v>0.2</v>
      </c>
      <c r="H183" t="str">
        <f t="shared" ca="1" si="17"/>
        <v>L</v>
      </c>
      <c r="I183" t="str">
        <f t="shared" ca="1" si="18"/>
        <v>Carex</v>
      </c>
      <c r="J183" t="str">
        <f t="shared" ca="1" si="19"/>
        <v>unknown sedge</v>
      </c>
      <c r="O183" t="str">
        <f t="shared" ca="1" si="20"/>
        <v>9f5025b5-1cd6-4045-a051-c14e3b216101</v>
      </c>
    </row>
    <row r="184" spans="1:15" x14ac:dyDescent="0.25">
      <c r="A184">
        <f t="shared" si="16"/>
        <v>183</v>
      </c>
      <c r="B184">
        <f t="shared" si="23"/>
        <v>4.5</v>
      </c>
      <c r="C184">
        <f t="shared" si="22"/>
        <v>2</v>
      </c>
      <c r="D184">
        <v>15</v>
      </c>
      <c r="E184">
        <f t="shared" si="21"/>
        <v>1</v>
      </c>
      <c r="F184" t="s">
        <v>37</v>
      </c>
      <c r="H184" t="str">
        <f t="shared" ca="1" si="17"/>
        <v>D</v>
      </c>
      <c r="I184">
        <f t="shared" ca="1" si="18"/>
        <v>0</v>
      </c>
      <c r="J184" t="str">
        <f t="shared" ca="1" si="19"/>
        <v>litter</v>
      </c>
      <c r="O184" t="str">
        <f t="shared" ca="1" si="20"/>
        <v>bc6f27f4-199e-4b4d-8290-ede468f28f97</v>
      </c>
    </row>
    <row r="185" spans="1:15" x14ac:dyDescent="0.25">
      <c r="A185">
        <f t="shared" si="16"/>
        <v>184</v>
      </c>
      <c r="B185">
        <f t="shared" si="23"/>
        <v>4.8</v>
      </c>
      <c r="C185">
        <f t="shared" si="22"/>
        <v>2</v>
      </c>
      <c r="D185">
        <v>16</v>
      </c>
      <c r="E185">
        <f t="shared" si="21"/>
        <v>1</v>
      </c>
      <c r="F185" t="s">
        <v>37</v>
      </c>
      <c r="H185" t="str">
        <f t="shared" ca="1" si="17"/>
        <v>D</v>
      </c>
      <c r="I185">
        <f t="shared" ca="1" si="18"/>
        <v>0</v>
      </c>
      <c r="J185" t="str">
        <f t="shared" ca="1" si="19"/>
        <v>litter</v>
      </c>
      <c r="O185" t="str">
        <f t="shared" ca="1" si="20"/>
        <v>bc6f27f4-199e-4b4d-8290-ede468f28f97</v>
      </c>
    </row>
    <row r="186" spans="1:15" x14ac:dyDescent="0.25">
      <c r="A186">
        <f t="shared" si="16"/>
        <v>185</v>
      </c>
      <c r="B186">
        <f t="shared" si="23"/>
        <v>5.0999999999999996</v>
      </c>
      <c r="C186">
        <f t="shared" si="22"/>
        <v>2</v>
      </c>
      <c r="D186">
        <v>17</v>
      </c>
      <c r="E186">
        <f t="shared" si="21"/>
        <v>1</v>
      </c>
      <c r="F186" t="s">
        <v>420</v>
      </c>
      <c r="G186">
        <v>0.05</v>
      </c>
      <c r="H186" t="str">
        <f t="shared" ca="1" si="17"/>
        <v>L</v>
      </c>
      <c r="I186" t="str">
        <f t="shared" ca="1" si="18"/>
        <v>Carex</v>
      </c>
      <c r="J186" t="str">
        <f t="shared" ca="1" si="19"/>
        <v>unknown sedge</v>
      </c>
      <c r="O186" t="str">
        <f t="shared" ca="1" si="20"/>
        <v>9f5025b5-1cd6-4045-a051-c14e3b216101</v>
      </c>
    </row>
    <row r="187" spans="1:15" x14ac:dyDescent="0.25">
      <c r="A187">
        <f t="shared" si="16"/>
        <v>186</v>
      </c>
      <c r="B187">
        <f t="shared" si="23"/>
        <v>5.3999999999999995</v>
      </c>
      <c r="C187">
        <f t="shared" si="22"/>
        <v>2</v>
      </c>
      <c r="D187">
        <v>18</v>
      </c>
      <c r="E187">
        <f t="shared" si="21"/>
        <v>1</v>
      </c>
      <c r="F187" t="s">
        <v>37</v>
      </c>
      <c r="H187" t="str">
        <f t="shared" ca="1" si="17"/>
        <v>D</v>
      </c>
      <c r="I187">
        <f t="shared" ca="1" si="18"/>
        <v>0</v>
      </c>
      <c r="J187" t="str">
        <f t="shared" ca="1" si="19"/>
        <v>litter</v>
      </c>
      <c r="O187" t="str">
        <f t="shared" ca="1" si="20"/>
        <v>bc6f27f4-199e-4b4d-8290-ede468f28f97</v>
      </c>
    </row>
    <row r="188" spans="1:15" x14ac:dyDescent="0.25">
      <c r="A188">
        <f t="shared" si="16"/>
        <v>187</v>
      </c>
      <c r="B188">
        <f t="shared" si="23"/>
        <v>5.7</v>
      </c>
      <c r="C188">
        <f t="shared" si="22"/>
        <v>2</v>
      </c>
      <c r="D188">
        <v>19</v>
      </c>
      <c r="E188">
        <f t="shared" si="21"/>
        <v>1</v>
      </c>
      <c r="F188" t="s">
        <v>1291</v>
      </c>
      <c r="G188">
        <v>0.05</v>
      </c>
      <c r="H188" t="str">
        <f t="shared" ca="1" si="17"/>
        <v>L</v>
      </c>
      <c r="I188" t="str">
        <f t="shared" ca="1" si="18"/>
        <v>Poa fendleriana</v>
      </c>
      <c r="J188" t="str">
        <f t="shared" ca="1" si="19"/>
        <v>mutton grass, muttongrass</v>
      </c>
      <c r="O188" t="str">
        <f t="shared" ca="1" si="20"/>
        <v>4019fce8-c72f-4cac-9a90-e34eec35f7b1</v>
      </c>
    </row>
    <row r="189" spans="1:15" x14ac:dyDescent="0.25">
      <c r="A189">
        <f t="shared" si="16"/>
        <v>188</v>
      </c>
      <c r="B189">
        <f t="shared" si="23"/>
        <v>6</v>
      </c>
      <c r="C189">
        <f t="shared" si="22"/>
        <v>2</v>
      </c>
      <c r="D189">
        <v>20</v>
      </c>
      <c r="E189">
        <f t="shared" si="21"/>
        <v>1</v>
      </c>
      <c r="F189" t="s">
        <v>37</v>
      </c>
      <c r="H189" t="str">
        <f t="shared" ca="1" si="17"/>
        <v>D</v>
      </c>
      <c r="I189">
        <f t="shared" ca="1" si="18"/>
        <v>0</v>
      </c>
      <c r="J189" t="str">
        <f t="shared" ca="1" si="19"/>
        <v>litter</v>
      </c>
      <c r="O189" t="str">
        <f t="shared" ca="1" si="20"/>
        <v>bc6f27f4-199e-4b4d-8290-ede468f28f97</v>
      </c>
    </row>
    <row r="190" spans="1:15" x14ac:dyDescent="0.25">
      <c r="A190">
        <f t="shared" si="16"/>
        <v>189</v>
      </c>
      <c r="B190">
        <f t="shared" si="23"/>
        <v>6.3</v>
      </c>
      <c r="C190">
        <f t="shared" si="22"/>
        <v>2</v>
      </c>
      <c r="D190">
        <v>21</v>
      </c>
      <c r="E190">
        <f t="shared" si="21"/>
        <v>1</v>
      </c>
      <c r="F190" t="s">
        <v>37</v>
      </c>
      <c r="H190" t="str">
        <f t="shared" ca="1" si="17"/>
        <v>D</v>
      </c>
      <c r="I190">
        <f t="shared" ca="1" si="18"/>
        <v>0</v>
      </c>
      <c r="J190" t="str">
        <f t="shared" ca="1" si="19"/>
        <v>litter</v>
      </c>
      <c r="O190" t="str">
        <f t="shared" ca="1" si="20"/>
        <v>bc6f27f4-199e-4b4d-8290-ede468f28f97</v>
      </c>
    </row>
    <row r="191" spans="1:15" x14ac:dyDescent="0.25">
      <c r="A191">
        <f t="shared" si="16"/>
        <v>190</v>
      </c>
      <c r="B191">
        <f t="shared" si="23"/>
        <v>6.6</v>
      </c>
      <c r="C191">
        <f t="shared" si="22"/>
        <v>2</v>
      </c>
      <c r="D191">
        <v>22</v>
      </c>
      <c r="E191">
        <f t="shared" si="21"/>
        <v>1</v>
      </c>
      <c r="F191" t="s">
        <v>1291</v>
      </c>
      <c r="G191">
        <v>0.15</v>
      </c>
      <c r="H191" t="str">
        <f t="shared" ca="1" si="17"/>
        <v>L</v>
      </c>
      <c r="I191" t="str">
        <f t="shared" ca="1" si="18"/>
        <v>Poa fendleriana</v>
      </c>
      <c r="J191" t="str">
        <f t="shared" ca="1" si="19"/>
        <v>mutton grass, muttongrass</v>
      </c>
      <c r="O191" t="str">
        <f t="shared" ca="1" si="20"/>
        <v>4019fce8-c72f-4cac-9a90-e34eec35f7b1</v>
      </c>
    </row>
    <row r="192" spans="1:15" x14ac:dyDescent="0.25">
      <c r="A192">
        <f t="shared" si="16"/>
        <v>191</v>
      </c>
      <c r="B192">
        <f t="shared" si="23"/>
        <v>6.8999999999999995</v>
      </c>
      <c r="C192">
        <f t="shared" si="22"/>
        <v>2</v>
      </c>
      <c r="D192">
        <v>23</v>
      </c>
      <c r="E192">
        <f t="shared" si="21"/>
        <v>1</v>
      </c>
      <c r="F192" t="s">
        <v>37</v>
      </c>
      <c r="H192" t="str">
        <f t="shared" ca="1" si="17"/>
        <v>D</v>
      </c>
      <c r="I192">
        <f t="shared" ca="1" si="18"/>
        <v>0</v>
      </c>
      <c r="J192" t="str">
        <f t="shared" ca="1" si="19"/>
        <v>litter</v>
      </c>
      <c r="O192" t="str">
        <f t="shared" ca="1" si="20"/>
        <v>bc6f27f4-199e-4b4d-8290-ede468f28f97</v>
      </c>
    </row>
    <row r="193" spans="1:15" x14ac:dyDescent="0.25">
      <c r="A193">
        <f t="shared" si="16"/>
        <v>192</v>
      </c>
      <c r="B193">
        <f t="shared" si="23"/>
        <v>7.1999999999999993</v>
      </c>
      <c r="C193">
        <f t="shared" si="22"/>
        <v>2</v>
      </c>
      <c r="D193">
        <v>24</v>
      </c>
      <c r="E193">
        <f t="shared" si="21"/>
        <v>1</v>
      </c>
      <c r="F193" t="s">
        <v>613</v>
      </c>
      <c r="G193">
        <v>0.15</v>
      </c>
      <c r="H193" t="str">
        <f t="shared" ca="1" si="17"/>
        <v>L</v>
      </c>
      <c r="I193" t="str">
        <f t="shared" ca="1" si="18"/>
        <v>Elymus elymoides</v>
      </c>
      <c r="J193" t="str">
        <f t="shared" ca="1" si="19"/>
        <v>squirreltail</v>
      </c>
      <c r="O193" t="str">
        <f t="shared" ca="1" si="20"/>
        <v>7d999ddf-ec89-45c0-8ea3-188979172c4d</v>
      </c>
    </row>
    <row r="194" spans="1:15" x14ac:dyDescent="0.25">
      <c r="A194">
        <f t="shared" si="16"/>
        <v>193</v>
      </c>
      <c r="B194">
        <f t="shared" si="23"/>
        <v>7.5</v>
      </c>
      <c r="C194">
        <f t="shared" si="22"/>
        <v>2</v>
      </c>
      <c r="D194">
        <v>25</v>
      </c>
      <c r="E194">
        <f t="shared" si="21"/>
        <v>1</v>
      </c>
      <c r="F194" t="s">
        <v>37</v>
      </c>
      <c r="H194" t="str">
        <f t="shared" ca="1" si="17"/>
        <v>D</v>
      </c>
      <c r="I194">
        <f t="shared" ca="1" si="18"/>
        <v>0</v>
      </c>
      <c r="J194" t="str">
        <f t="shared" ca="1" si="19"/>
        <v>litter</v>
      </c>
      <c r="O194" t="str">
        <f t="shared" ca="1" si="20"/>
        <v>bc6f27f4-199e-4b4d-8290-ede468f28f97</v>
      </c>
    </row>
    <row r="195" spans="1:15" x14ac:dyDescent="0.25">
      <c r="A195">
        <f t="shared" si="16"/>
        <v>194</v>
      </c>
      <c r="B195">
        <f t="shared" si="23"/>
        <v>7.8</v>
      </c>
      <c r="C195">
        <f t="shared" si="22"/>
        <v>2</v>
      </c>
      <c r="D195">
        <v>26</v>
      </c>
      <c r="E195">
        <f t="shared" si="21"/>
        <v>1</v>
      </c>
      <c r="F195" t="s">
        <v>37</v>
      </c>
      <c r="H195" t="str">
        <f t="shared" ca="1" si="17"/>
        <v>D</v>
      </c>
      <c r="I195">
        <f t="shared" ca="1" si="18"/>
        <v>0</v>
      </c>
      <c r="J195" t="str">
        <f t="shared" ca="1" si="19"/>
        <v>litter</v>
      </c>
      <c r="O195" t="str">
        <f t="shared" ca="1" si="20"/>
        <v>bc6f27f4-199e-4b4d-8290-ede468f28f97</v>
      </c>
    </row>
    <row r="196" spans="1:15" x14ac:dyDescent="0.25">
      <c r="A196">
        <f t="shared" ref="A196:A260" si="24">ROW()-1</f>
        <v>195</v>
      </c>
      <c r="B196">
        <f t="shared" si="23"/>
        <v>8.1</v>
      </c>
      <c r="C196">
        <f t="shared" si="22"/>
        <v>2</v>
      </c>
      <c r="D196">
        <v>27</v>
      </c>
      <c r="E196">
        <f t="shared" si="21"/>
        <v>1</v>
      </c>
      <c r="F196" t="s">
        <v>37</v>
      </c>
      <c r="H196" t="str">
        <f t="shared" ref="H196:H260" ca="1" si="25">VLOOKUP(F196,Species_List,3,FALSE)</f>
        <v>D</v>
      </c>
      <c r="I196">
        <f t="shared" ref="I196:I260" ca="1" si="26">VLOOKUP(F196,Species_List,4,FALSE)</f>
        <v>0</v>
      </c>
      <c r="J196" t="str">
        <f t="shared" ref="J196:J260" ca="1" si="27">VLOOKUP(F196,Species_List,5,FALSE)</f>
        <v>litter</v>
      </c>
      <c r="O196" t="str">
        <f t="shared" ref="O196:O260" ca="1" si="28">VLOOKUP(F196,Species_List,2,FALSE)</f>
        <v>bc6f27f4-199e-4b4d-8290-ede468f28f97</v>
      </c>
    </row>
    <row r="197" spans="1:15" x14ac:dyDescent="0.25">
      <c r="A197">
        <f t="shared" si="24"/>
        <v>196</v>
      </c>
      <c r="B197">
        <f t="shared" si="23"/>
        <v>8.4</v>
      </c>
      <c r="C197">
        <f t="shared" si="22"/>
        <v>2</v>
      </c>
      <c r="D197">
        <v>28</v>
      </c>
      <c r="E197">
        <f t="shared" ref="E197:E261" si="29">IF(D197=D196, E196+1,1)</f>
        <v>1</v>
      </c>
      <c r="F197" t="s">
        <v>1291</v>
      </c>
      <c r="G197">
        <v>0.2</v>
      </c>
      <c r="H197" t="str">
        <f t="shared" ca="1" si="25"/>
        <v>L</v>
      </c>
      <c r="I197" t="str">
        <f t="shared" ca="1" si="26"/>
        <v>Poa fendleriana</v>
      </c>
      <c r="J197" t="str">
        <f t="shared" ca="1" si="27"/>
        <v>mutton grass, muttongrass</v>
      </c>
      <c r="O197" t="str">
        <f t="shared" ca="1" si="28"/>
        <v>4019fce8-c72f-4cac-9a90-e34eec35f7b1</v>
      </c>
    </row>
    <row r="198" spans="1:15" x14ac:dyDescent="0.25">
      <c r="A198">
        <f t="shared" si="24"/>
        <v>197</v>
      </c>
      <c r="B198">
        <f t="shared" si="23"/>
        <v>8.6999999999999993</v>
      </c>
      <c r="C198">
        <f t="shared" ref="C198:C262" si="30">IF(D197="Point",1, IF(D197&gt;D198,C197+1, C197))</f>
        <v>2</v>
      </c>
      <c r="D198">
        <v>29</v>
      </c>
      <c r="E198">
        <f t="shared" si="29"/>
        <v>1</v>
      </c>
      <c r="F198" t="s">
        <v>1291</v>
      </c>
      <c r="G198">
        <v>0.4</v>
      </c>
      <c r="H198" t="str">
        <f t="shared" ca="1" si="25"/>
        <v>L</v>
      </c>
      <c r="I198" t="str">
        <f t="shared" ca="1" si="26"/>
        <v>Poa fendleriana</v>
      </c>
      <c r="J198" t="str">
        <f t="shared" ca="1" si="27"/>
        <v>mutton grass, muttongrass</v>
      </c>
      <c r="O198" t="str">
        <f t="shared" ca="1" si="28"/>
        <v>4019fce8-c72f-4cac-9a90-e34eec35f7b1</v>
      </c>
    </row>
    <row r="199" spans="1:15" x14ac:dyDescent="0.25">
      <c r="A199">
        <f t="shared" si="24"/>
        <v>198</v>
      </c>
      <c r="B199">
        <f t="shared" ref="B199:B263" si="31">D199*0.3</f>
        <v>9</v>
      </c>
      <c r="C199">
        <f t="shared" si="30"/>
        <v>2</v>
      </c>
      <c r="D199">
        <v>30</v>
      </c>
      <c r="E199">
        <f t="shared" si="29"/>
        <v>1</v>
      </c>
      <c r="F199" t="s">
        <v>37</v>
      </c>
      <c r="H199" t="str">
        <f t="shared" ca="1" si="25"/>
        <v>D</v>
      </c>
      <c r="I199">
        <f t="shared" ca="1" si="26"/>
        <v>0</v>
      </c>
      <c r="J199" t="str">
        <f t="shared" ca="1" si="27"/>
        <v>litter</v>
      </c>
      <c r="O199" t="str">
        <f t="shared" ca="1" si="28"/>
        <v>bc6f27f4-199e-4b4d-8290-ede468f28f97</v>
      </c>
    </row>
    <row r="200" spans="1:15" x14ac:dyDescent="0.25">
      <c r="A200">
        <f t="shared" si="24"/>
        <v>199</v>
      </c>
      <c r="B200">
        <f t="shared" si="31"/>
        <v>9.2999999999999989</v>
      </c>
      <c r="C200">
        <f t="shared" si="30"/>
        <v>2</v>
      </c>
      <c r="D200">
        <v>31</v>
      </c>
      <c r="E200">
        <f t="shared" si="29"/>
        <v>1</v>
      </c>
      <c r="F200" t="s">
        <v>1291</v>
      </c>
      <c r="G200">
        <v>0.05</v>
      </c>
      <c r="H200" t="str">
        <f t="shared" ca="1" si="25"/>
        <v>L</v>
      </c>
      <c r="I200" t="str">
        <f t="shared" ca="1" si="26"/>
        <v>Poa fendleriana</v>
      </c>
      <c r="J200" t="str">
        <f t="shared" ca="1" si="27"/>
        <v>mutton grass, muttongrass</v>
      </c>
      <c r="O200" t="str">
        <f t="shared" ca="1" si="28"/>
        <v>4019fce8-c72f-4cac-9a90-e34eec35f7b1</v>
      </c>
    </row>
    <row r="201" spans="1:15" x14ac:dyDescent="0.25">
      <c r="A201">
        <f t="shared" si="24"/>
        <v>200</v>
      </c>
      <c r="B201">
        <f t="shared" si="31"/>
        <v>9.6</v>
      </c>
      <c r="C201">
        <f t="shared" si="30"/>
        <v>2</v>
      </c>
      <c r="D201">
        <v>32</v>
      </c>
      <c r="E201">
        <f t="shared" si="29"/>
        <v>1</v>
      </c>
      <c r="F201" t="s">
        <v>37</v>
      </c>
      <c r="H201" t="str">
        <f t="shared" ca="1" si="25"/>
        <v>D</v>
      </c>
      <c r="I201">
        <f t="shared" ca="1" si="26"/>
        <v>0</v>
      </c>
      <c r="J201" t="str">
        <f t="shared" ca="1" si="27"/>
        <v>litter</v>
      </c>
      <c r="O201" t="str">
        <f t="shared" ca="1" si="28"/>
        <v>bc6f27f4-199e-4b4d-8290-ede468f28f97</v>
      </c>
    </row>
    <row r="202" spans="1:15" x14ac:dyDescent="0.25">
      <c r="A202">
        <f t="shared" si="24"/>
        <v>201</v>
      </c>
      <c r="B202">
        <f t="shared" si="31"/>
        <v>9.9</v>
      </c>
      <c r="C202">
        <f t="shared" si="30"/>
        <v>2</v>
      </c>
      <c r="D202">
        <v>33</v>
      </c>
      <c r="E202">
        <f t="shared" si="29"/>
        <v>1</v>
      </c>
      <c r="F202" t="s">
        <v>1291</v>
      </c>
      <c r="G202">
        <v>0.15</v>
      </c>
      <c r="H202" t="str">
        <f t="shared" ca="1" si="25"/>
        <v>L</v>
      </c>
      <c r="I202" t="str">
        <f t="shared" ca="1" si="26"/>
        <v>Poa fendleriana</v>
      </c>
      <c r="J202" t="str">
        <f t="shared" ca="1" si="27"/>
        <v>mutton grass, muttongrass</v>
      </c>
      <c r="O202" t="str">
        <f t="shared" ca="1" si="28"/>
        <v>4019fce8-c72f-4cac-9a90-e34eec35f7b1</v>
      </c>
    </row>
    <row r="203" spans="1:15" x14ac:dyDescent="0.25">
      <c r="A203">
        <f t="shared" si="24"/>
        <v>202</v>
      </c>
      <c r="B203">
        <f t="shared" si="31"/>
        <v>10.199999999999999</v>
      </c>
      <c r="C203">
        <f t="shared" si="30"/>
        <v>2</v>
      </c>
      <c r="D203">
        <v>34</v>
      </c>
      <c r="E203">
        <f t="shared" si="29"/>
        <v>1</v>
      </c>
      <c r="F203" t="s">
        <v>37</v>
      </c>
      <c r="H203" t="str">
        <f t="shared" ca="1" si="25"/>
        <v>D</v>
      </c>
      <c r="I203">
        <f t="shared" ca="1" si="26"/>
        <v>0</v>
      </c>
      <c r="J203" t="str">
        <f t="shared" ca="1" si="27"/>
        <v>litter</v>
      </c>
      <c r="O203" t="str">
        <f t="shared" ca="1" si="28"/>
        <v>bc6f27f4-199e-4b4d-8290-ede468f28f97</v>
      </c>
    </row>
    <row r="204" spans="1:15" x14ac:dyDescent="0.25">
      <c r="A204">
        <f t="shared" si="24"/>
        <v>203</v>
      </c>
      <c r="B204">
        <f t="shared" si="31"/>
        <v>10.5</v>
      </c>
      <c r="C204">
        <f t="shared" si="30"/>
        <v>2</v>
      </c>
      <c r="D204">
        <v>35</v>
      </c>
      <c r="E204">
        <f t="shared" si="29"/>
        <v>1</v>
      </c>
      <c r="F204" t="s">
        <v>1291</v>
      </c>
      <c r="G204">
        <v>0.01</v>
      </c>
      <c r="H204" t="str">
        <f t="shared" ca="1" si="25"/>
        <v>L</v>
      </c>
      <c r="I204" t="str">
        <f t="shared" ca="1" si="26"/>
        <v>Poa fendleriana</v>
      </c>
      <c r="J204" t="str">
        <f t="shared" ca="1" si="27"/>
        <v>mutton grass, muttongrass</v>
      </c>
      <c r="O204" t="str">
        <f t="shared" ca="1" si="28"/>
        <v>4019fce8-c72f-4cac-9a90-e34eec35f7b1</v>
      </c>
    </row>
    <row r="205" spans="1:15" x14ac:dyDescent="0.25">
      <c r="A205">
        <f t="shared" si="24"/>
        <v>204</v>
      </c>
      <c r="B205">
        <f t="shared" si="31"/>
        <v>10.799999999999999</v>
      </c>
      <c r="C205">
        <f t="shared" si="30"/>
        <v>2</v>
      </c>
      <c r="D205">
        <v>36</v>
      </c>
      <c r="E205">
        <f t="shared" si="29"/>
        <v>1</v>
      </c>
      <c r="F205" t="s">
        <v>37</v>
      </c>
      <c r="H205" t="str">
        <f t="shared" ca="1" si="25"/>
        <v>D</v>
      </c>
      <c r="I205">
        <f t="shared" ca="1" si="26"/>
        <v>0</v>
      </c>
      <c r="J205" t="str">
        <f t="shared" ca="1" si="27"/>
        <v>litter</v>
      </c>
      <c r="O205" t="str">
        <f t="shared" ca="1" si="28"/>
        <v>bc6f27f4-199e-4b4d-8290-ede468f28f97</v>
      </c>
    </row>
    <row r="206" spans="1:15" x14ac:dyDescent="0.25">
      <c r="A206">
        <f t="shared" si="24"/>
        <v>205</v>
      </c>
      <c r="B206">
        <f t="shared" si="31"/>
        <v>11.1</v>
      </c>
      <c r="C206">
        <f t="shared" si="30"/>
        <v>2</v>
      </c>
      <c r="D206">
        <v>37</v>
      </c>
      <c r="E206">
        <f t="shared" si="29"/>
        <v>1</v>
      </c>
      <c r="F206" t="s">
        <v>37</v>
      </c>
      <c r="H206" t="str">
        <f t="shared" ca="1" si="25"/>
        <v>D</v>
      </c>
      <c r="I206">
        <f t="shared" ca="1" si="26"/>
        <v>0</v>
      </c>
      <c r="J206" t="str">
        <f t="shared" ca="1" si="27"/>
        <v>litter</v>
      </c>
      <c r="O206" t="str">
        <f t="shared" ca="1" si="28"/>
        <v>bc6f27f4-199e-4b4d-8290-ede468f28f97</v>
      </c>
    </row>
    <row r="207" spans="1:15" x14ac:dyDescent="0.25">
      <c r="A207">
        <f t="shared" si="24"/>
        <v>206</v>
      </c>
      <c r="B207">
        <f t="shared" si="31"/>
        <v>11.4</v>
      </c>
      <c r="C207">
        <f t="shared" si="30"/>
        <v>2</v>
      </c>
      <c r="D207">
        <v>38</v>
      </c>
      <c r="E207">
        <f t="shared" si="29"/>
        <v>1</v>
      </c>
      <c r="F207" t="s">
        <v>37</v>
      </c>
      <c r="H207" t="str">
        <f t="shared" ca="1" si="25"/>
        <v>D</v>
      </c>
      <c r="I207">
        <f t="shared" ca="1" si="26"/>
        <v>0</v>
      </c>
      <c r="J207" t="str">
        <f t="shared" ca="1" si="27"/>
        <v>litter</v>
      </c>
      <c r="O207" t="str">
        <f t="shared" ca="1" si="28"/>
        <v>bc6f27f4-199e-4b4d-8290-ede468f28f97</v>
      </c>
    </row>
    <row r="208" spans="1:15" x14ac:dyDescent="0.25">
      <c r="A208">
        <f t="shared" si="24"/>
        <v>207</v>
      </c>
      <c r="B208">
        <f t="shared" si="31"/>
        <v>11.7</v>
      </c>
      <c r="C208">
        <f t="shared" si="30"/>
        <v>2</v>
      </c>
      <c r="D208">
        <v>39</v>
      </c>
      <c r="E208">
        <f t="shared" si="29"/>
        <v>1</v>
      </c>
      <c r="F208" t="s">
        <v>37</v>
      </c>
      <c r="H208" t="str">
        <f t="shared" ca="1" si="25"/>
        <v>D</v>
      </c>
      <c r="I208">
        <f t="shared" ca="1" si="26"/>
        <v>0</v>
      </c>
      <c r="J208" t="str">
        <f t="shared" ca="1" si="27"/>
        <v>litter</v>
      </c>
      <c r="O208" t="str">
        <f t="shared" ca="1" si="28"/>
        <v>bc6f27f4-199e-4b4d-8290-ede468f28f97</v>
      </c>
    </row>
    <row r="209" spans="1:15" x14ac:dyDescent="0.25">
      <c r="A209">
        <f t="shared" si="24"/>
        <v>208</v>
      </c>
      <c r="B209">
        <f t="shared" si="31"/>
        <v>12</v>
      </c>
      <c r="C209">
        <f t="shared" si="30"/>
        <v>2</v>
      </c>
      <c r="D209">
        <v>40</v>
      </c>
      <c r="E209">
        <f t="shared" si="29"/>
        <v>1</v>
      </c>
      <c r="F209" t="s">
        <v>37</v>
      </c>
      <c r="H209" t="str">
        <f t="shared" ca="1" si="25"/>
        <v>D</v>
      </c>
      <c r="I209">
        <f t="shared" ca="1" si="26"/>
        <v>0</v>
      </c>
      <c r="J209" t="str">
        <f t="shared" ca="1" si="27"/>
        <v>litter</v>
      </c>
      <c r="O209" t="str">
        <f t="shared" ca="1" si="28"/>
        <v>bc6f27f4-199e-4b4d-8290-ede468f28f97</v>
      </c>
    </row>
    <row r="210" spans="1:15" x14ac:dyDescent="0.25">
      <c r="A210">
        <f t="shared" si="24"/>
        <v>209</v>
      </c>
      <c r="B210">
        <f t="shared" si="31"/>
        <v>12.299999999999999</v>
      </c>
      <c r="C210">
        <f t="shared" si="30"/>
        <v>2</v>
      </c>
      <c r="D210">
        <v>41</v>
      </c>
      <c r="E210">
        <f t="shared" si="29"/>
        <v>1</v>
      </c>
      <c r="F210" t="s">
        <v>37</v>
      </c>
      <c r="H210" t="str">
        <f t="shared" ca="1" si="25"/>
        <v>D</v>
      </c>
      <c r="I210">
        <f t="shared" ca="1" si="26"/>
        <v>0</v>
      </c>
      <c r="J210" t="str">
        <f t="shared" ca="1" si="27"/>
        <v>litter</v>
      </c>
      <c r="O210" t="str">
        <f t="shared" ca="1" si="28"/>
        <v>bc6f27f4-199e-4b4d-8290-ede468f28f97</v>
      </c>
    </row>
    <row r="211" spans="1:15" x14ac:dyDescent="0.25">
      <c r="A211">
        <f t="shared" si="24"/>
        <v>210</v>
      </c>
      <c r="B211">
        <f t="shared" si="31"/>
        <v>12.6</v>
      </c>
      <c r="C211">
        <f t="shared" si="30"/>
        <v>2</v>
      </c>
      <c r="D211">
        <v>42</v>
      </c>
      <c r="E211">
        <f t="shared" si="29"/>
        <v>1</v>
      </c>
      <c r="F211" t="s">
        <v>1291</v>
      </c>
      <c r="G211">
        <v>0.01</v>
      </c>
      <c r="H211" t="str">
        <f t="shared" ca="1" si="25"/>
        <v>L</v>
      </c>
      <c r="I211" t="str">
        <f t="shared" ca="1" si="26"/>
        <v>Poa fendleriana</v>
      </c>
      <c r="J211" t="str">
        <f t="shared" ca="1" si="27"/>
        <v>mutton grass, muttongrass</v>
      </c>
      <c r="O211" t="str">
        <f t="shared" ca="1" si="28"/>
        <v>4019fce8-c72f-4cac-9a90-e34eec35f7b1</v>
      </c>
    </row>
    <row r="212" spans="1:15" x14ac:dyDescent="0.25">
      <c r="A212">
        <f t="shared" si="24"/>
        <v>211</v>
      </c>
      <c r="B212">
        <f t="shared" si="31"/>
        <v>12.9</v>
      </c>
      <c r="C212">
        <f t="shared" si="30"/>
        <v>2</v>
      </c>
      <c r="D212">
        <v>43</v>
      </c>
      <c r="E212">
        <f t="shared" si="29"/>
        <v>1</v>
      </c>
      <c r="F212" t="s">
        <v>37</v>
      </c>
      <c r="H212" t="str">
        <f t="shared" ca="1" si="25"/>
        <v>D</v>
      </c>
      <c r="I212">
        <f t="shared" ca="1" si="26"/>
        <v>0</v>
      </c>
      <c r="J212" t="str">
        <f t="shared" ca="1" si="27"/>
        <v>litter</v>
      </c>
      <c r="O212" t="str">
        <f t="shared" ca="1" si="28"/>
        <v>bc6f27f4-199e-4b4d-8290-ede468f28f97</v>
      </c>
    </row>
    <row r="213" spans="1:15" x14ac:dyDescent="0.25">
      <c r="A213">
        <f t="shared" si="24"/>
        <v>212</v>
      </c>
      <c r="B213">
        <f t="shared" si="31"/>
        <v>13.2</v>
      </c>
      <c r="C213">
        <f t="shared" si="30"/>
        <v>2</v>
      </c>
      <c r="D213">
        <v>44</v>
      </c>
      <c r="E213">
        <f t="shared" si="29"/>
        <v>1</v>
      </c>
      <c r="F213" t="s">
        <v>37</v>
      </c>
      <c r="H213" t="str">
        <f t="shared" ca="1" si="25"/>
        <v>D</v>
      </c>
      <c r="I213">
        <f t="shared" ca="1" si="26"/>
        <v>0</v>
      </c>
      <c r="J213" t="str">
        <f t="shared" ca="1" si="27"/>
        <v>litter</v>
      </c>
      <c r="O213" t="str">
        <f t="shared" ca="1" si="28"/>
        <v>bc6f27f4-199e-4b4d-8290-ede468f28f97</v>
      </c>
    </row>
    <row r="214" spans="1:15" x14ac:dyDescent="0.25">
      <c r="A214">
        <f t="shared" si="24"/>
        <v>213</v>
      </c>
      <c r="B214">
        <f t="shared" si="31"/>
        <v>13.5</v>
      </c>
      <c r="C214">
        <f t="shared" si="30"/>
        <v>2</v>
      </c>
      <c r="D214">
        <v>45</v>
      </c>
      <c r="E214">
        <f t="shared" si="29"/>
        <v>1</v>
      </c>
      <c r="F214" t="s">
        <v>1291</v>
      </c>
      <c r="G214">
        <v>0.4</v>
      </c>
      <c r="H214" t="str">
        <f t="shared" ca="1" si="25"/>
        <v>L</v>
      </c>
      <c r="I214" t="str">
        <f t="shared" ca="1" si="26"/>
        <v>Poa fendleriana</v>
      </c>
      <c r="J214" t="str">
        <f t="shared" ca="1" si="27"/>
        <v>mutton grass, muttongrass</v>
      </c>
      <c r="O214" t="str">
        <f t="shared" ca="1" si="28"/>
        <v>4019fce8-c72f-4cac-9a90-e34eec35f7b1</v>
      </c>
    </row>
    <row r="215" spans="1:15" x14ac:dyDescent="0.25">
      <c r="A215">
        <f t="shared" si="24"/>
        <v>214</v>
      </c>
      <c r="B215">
        <f t="shared" si="31"/>
        <v>13.799999999999999</v>
      </c>
      <c r="C215">
        <f t="shared" si="30"/>
        <v>2</v>
      </c>
      <c r="D215">
        <v>46</v>
      </c>
      <c r="E215">
        <f t="shared" si="29"/>
        <v>1</v>
      </c>
      <c r="F215" t="s">
        <v>37</v>
      </c>
      <c r="H215" t="str">
        <f t="shared" ca="1" si="25"/>
        <v>D</v>
      </c>
      <c r="I215">
        <f t="shared" ca="1" si="26"/>
        <v>0</v>
      </c>
      <c r="J215" t="str">
        <f t="shared" ca="1" si="27"/>
        <v>litter</v>
      </c>
      <c r="O215" t="str">
        <f t="shared" ca="1" si="28"/>
        <v>bc6f27f4-199e-4b4d-8290-ede468f28f97</v>
      </c>
    </row>
    <row r="216" spans="1:15" x14ac:dyDescent="0.25">
      <c r="A216">
        <f t="shared" si="24"/>
        <v>215</v>
      </c>
      <c r="B216">
        <f t="shared" si="31"/>
        <v>14.1</v>
      </c>
      <c r="C216">
        <f t="shared" si="30"/>
        <v>2</v>
      </c>
      <c r="D216">
        <v>47</v>
      </c>
      <c r="E216">
        <f t="shared" si="29"/>
        <v>1</v>
      </c>
      <c r="F216" t="s">
        <v>37</v>
      </c>
      <c r="H216" t="str">
        <f t="shared" ca="1" si="25"/>
        <v>D</v>
      </c>
      <c r="I216">
        <f t="shared" ca="1" si="26"/>
        <v>0</v>
      </c>
      <c r="J216" t="str">
        <f t="shared" ca="1" si="27"/>
        <v>litter</v>
      </c>
      <c r="O216" t="str">
        <f t="shared" ca="1" si="28"/>
        <v>bc6f27f4-199e-4b4d-8290-ede468f28f97</v>
      </c>
    </row>
    <row r="217" spans="1:15" x14ac:dyDescent="0.25">
      <c r="A217">
        <f t="shared" si="24"/>
        <v>216</v>
      </c>
      <c r="B217">
        <f t="shared" si="31"/>
        <v>14.399999999999999</v>
      </c>
      <c r="C217">
        <f t="shared" si="30"/>
        <v>2</v>
      </c>
      <c r="D217">
        <v>48</v>
      </c>
      <c r="E217">
        <f t="shared" si="29"/>
        <v>1</v>
      </c>
      <c r="F217" t="s">
        <v>37</v>
      </c>
      <c r="H217" t="str">
        <f t="shared" ca="1" si="25"/>
        <v>D</v>
      </c>
      <c r="I217">
        <f t="shared" ca="1" si="26"/>
        <v>0</v>
      </c>
      <c r="J217" t="str">
        <f t="shared" ca="1" si="27"/>
        <v>litter</v>
      </c>
      <c r="O217" t="str">
        <f t="shared" ca="1" si="28"/>
        <v>bc6f27f4-199e-4b4d-8290-ede468f28f97</v>
      </c>
    </row>
    <row r="218" spans="1:15" x14ac:dyDescent="0.25">
      <c r="A218">
        <f t="shared" si="24"/>
        <v>217</v>
      </c>
      <c r="B218">
        <f t="shared" si="31"/>
        <v>14.7</v>
      </c>
      <c r="C218">
        <f t="shared" si="30"/>
        <v>2</v>
      </c>
      <c r="D218">
        <v>49</v>
      </c>
      <c r="E218">
        <f t="shared" si="29"/>
        <v>1</v>
      </c>
      <c r="F218" t="s">
        <v>37</v>
      </c>
      <c r="H218" t="str">
        <f t="shared" ca="1" si="25"/>
        <v>D</v>
      </c>
      <c r="I218">
        <f t="shared" ca="1" si="26"/>
        <v>0</v>
      </c>
      <c r="J218" t="str">
        <f t="shared" ca="1" si="27"/>
        <v>litter</v>
      </c>
      <c r="O218" t="str">
        <f t="shared" ca="1" si="28"/>
        <v>bc6f27f4-199e-4b4d-8290-ede468f28f97</v>
      </c>
    </row>
    <row r="219" spans="1:15" x14ac:dyDescent="0.25">
      <c r="A219">
        <f t="shared" si="24"/>
        <v>218</v>
      </c>
      <c r="B219">
        <f t="shared" si="31"/>
        <v>15</v>
      </c>
      <c r="C219">
        <f t="shared" si="30"/>
        <v>2</v>
      </c>
      <c r="D219">
        <v>50</v>
      </c>
      <c r="E219">
        <f t="shared" si="29"/>
        <v>1</v>
      </c>
      <c r="F219" t="s">
        <v>37</v>
      </c>
      <c r="H219" t="str">
        <f t="shared" ca="1" si="25"/>
        <v>D</v>
      </c>
      <c r="I219">
        <f t="shared" ca="1" si="26"/>
        <v>0</v>
      </c>
      <c r="J219" t="str">
        <f t="shared" ca="1" si="27"/>
        <v>litter</v>
      </c>
      <c r="O219" t="str">
        <f t="shared" ca="1" si="28"/>
        <v>bc6f27f4-199e-4b4d-8290-ede468f28f97</v>
      </c>
    </row>
    <row r="220" spans="1:15" x14ac:dyDescent="0.25">
      <c r="A220">
        <f t="shared" si="24"/>
        <v>219</v>
      </c>
      <c r="B220">
        <f t="shared" si="31"/>
        <v>15.299999999999999</v>
      </c>
      <c r="C220">
        <f t="shared" si="30"/>
        <v>2</v>
      </c>
      <c r="D220">
        <v>51</v>
      </c>
      <c r="E220">
        <f t="shared" si="29"/>
        <v>1</v>
      </c>
      <c r="F220" t="s">
        <v>37</v>
      </c>
      <c r="H220" t="str">
        <f t="shared" ca="1" si="25"/>
        <v>D</v>
      </c>
      <c r="I220">
        <f t="shared" ca="1" si="26"/>
        <v>0</v>
      </c>
      <c r="J220" t="str">
        <f t="shared" ca="1" si="27"/>
        <v>litter</v>
      </c>
      <c r="O220" t="str">
        <f t="shared" ca="1" si="28"/>
        <v>bc6f27f4-199e-4b4d-8290-ede468f28f97</v>
      </c>
    </row>
    <row r="221" spans="1:15" x14ac:dyDescent="0.25">
      <c r="A221">
        <f t="shared" si="24"/>
        <v>220</v>
      </c>
      <c r="B221">
        <f t="shared" si="31"/>
        <v>15.6</v>
      </c>
      <c r="C221">
        <f t="shared" si="30"/>
        <v>2</v>
      </c>
      <c r="D221">
        <v>52</v>
      </c>
      <c r="E221">
        <f t="shared" si="29"/>
        <v>1</v>
      </c>
      <c r="F221" t="s">
        <v>1291</v>
      </c>
      <c r="G221">
        <v>0.05</v>
      </c>
      <c r="H221" t="str">
        <f t="shared" ca="1" si="25"/>
        <v>L</v>
      </c>
      <c r="I221" t="str">
        <f t="shared" ca="1" si="26"/>
        <v>Poa fendleriana</v>
      </c>
      <c r="J221" t="str">
        <f t="shared" ca="1" si="27"/>
        <v>mutton grass, muttongrass</v>
      </c>
      <c r="O221" t="str">
        <f t="shared" ca="1" si="28"/>
        <v>4019fce8-c72f-4cac-9a90-e34eec35f7b1</v>
      </c>
    </row>
    <row r="222" spans="1:15" x14ac:dyDescent="0.25">
      <c r="A222">
        <f t="shared" si="24"/>
        <v>221</v>
      </c>
      <c r="B222">
        <f t="shared" si="31"/>
        <v>15.899999999999999</v>
      </c>
      <c r="C222">
        <f t="shared" si="30"/>
        <v>2</v>
      </c>
      <c r="D222">
        <v>53</v>
      </c>
      <c r="E222">
        <f t="shared" si="29"/>
        <v>1</v>
      </c>
      <c r="F222" t="s">
        <v>1291</v>
      </c>
      <c r="G222">
        <v>0.1</v>
      </c>
      <c r="H222" t="str">
        <f t="shared" ca="1" si="25"/>
        <v>L</v>
      </c>
      <c r="I222" t="str">
        <f t="shared" ca="1" si="26"/>
        <v>Poa fendleriana</v>
      </c>
      <c r="J222" t="str">
        <f t="shared" ca="1" si="27"/>
        <v>mutton grass, muttongrass</v>
      </c>
      <c r="O222" t="str">
        <f t="shared" ca="1" si="28"/>
        <v>4019fce8-c72f-4cac-9a90-e34eec35f7b1</v>
      </c>
    </row>
    <row r="223" spans="1:15" x14ac:dyDescent="0.25">
      <c r="A223">
        <f t="shared" si="24"/>
        <v>222</v>
      </c>
      <c r="B223">
        <f t="shared" si="31"/>
        <v>16.2</v>
      </c>
      <c r="C223">
        <f t="shared" si="30"/>
        <v>2</v>
      </c>
      <c r="D223">
        <v>54</v>
      </c>
      <c r="E223">
        <f t="shared" si="29"/>
        <v>1</v>
      </c>
      <c r="F223" t="s">
        <v>1291</v>
      </c>
      <c r="G223">
        <v>0.1</v>
      </c>
      <c r="H223" t="str">
        <f t="shared" ca="1" si="25"/>
        <v>L</v>
      </c>
      <c r="I223" t="str">
        <f t="shared" ca="1" si="26"/>
        <v>Poa fendleriana</v>
      </c>
      <c r="J223" t="str">
        <f t="shared" ca="1" si="27"/>
        <v>mutton grass, muttongrass</v>
      </c>
      <c r="O223" t="str">
        <f t="shared" ca="1" si="28"/>
        <v>4019fce8-c72f-4cac-9a90-e34eec35f7b1</v>
      </c>
    </row>
    <row r="224" spans="1:15" x14ac:dyDescent="0.25">
      <c r="A224">
        <f t="shared" si="24"/>
        <v>223</v>
      </c>
      <c r="B224">
        <f t="shared" si="31"/>
        <v>16.5</v>
      </c>
      <c r="C224">
        <f t="shared" si="30"/>
        <v>2</v>
      </c>
      <c r="D224">
        <v>55</v>
      </c>
      <c r="E224">
        <f t="shared" si="29"/>
        <v>1</v>
      </c>
      <c r="F224" t="s">
        <v>1291</v>
      </c>
      <c r="G224">
        <v>0.15</v>
      </c>
      <c r="H224" t="str">
        <f t="shared" ca="1" si="25"/>
        <v>L</v>
      </c>
      <c r="I224" t="str">
        <f t="shared" ca="1" si="26"/>
        <v>Poa fendleriana</v>
      </c>
      <c r="J224" t="str">
        <f t="shared" ca="1" si="27"/>
        <v>mutton grass, muttongrass</v>
      </c>
      <c r="O224" t="str">
        <f t="shared" ca="1" si="28"/>
        <v>4019fce8-c72f-4cac-9a90-e34eec35f7b1</v>
      </c>
    </row>
    <row r="225" spans="1:15" x14ac:dyDescent="0.25">
      <c r="A225">
        <f t="shared" si="24"/>
        <v>224</v>
      </c>
      <c r="B225">
        <f t="shared" si="31"/>
        <v>16.8</v>
      </c>
      <c r="C225">
        <f t="shared" si="30"/>
        <v>2</v>
      </c>
      <c r="D225">
        <v>56</v>
      </c>
      <c r="E225">
        <f t="shared" si="29"/>
        <v>1</v>
      </c>
      <c r="F225" t="s">
        <v>37</v>
      </c>
      <c r="H225" t="str">
        <f t="shared" ca="1" si="25"/>
        <v>D</v>
      </c>
      <c r="I225">
        <f t="shared" ca="1" si="26"/>
        <v>0</v>
      </c>
      <c r="J225" t="str">
        <f t="shared" ca="1" si="27"/>
        <v>litter</v>
      </c>
      <c r="O225" t="str">
        <f t="shared" ca="1" si="28"/>
        <v>bc6f27f4-199e-4b4d-8290-ede468f28f97</v>
      </c>
    </row>
    <row r="226" spans="1:15" x14ac:dyDescent="0.25">
      <c r="A226">
        <f t="shared" si="24"/>
        <v>225</v>
      </c>
      <c r="B226">
        <f t="shared" si="31"/>
        <v>17.099999999999998</v>
      </c>
      <c r="C226">
        <f t="shared" si="30"/>
        <v>2</v>
      </c>
      <c r="D226">
        <v>57</v>
      </c>
      <c r="E226">
        <f t="shared" si="29"/>
        <v>1</v>
      </c>
      <c r="F226" t="s">
        <v>37</v>
      </c>
      <c r="H226" t="str">
        <f t="shared" ca="1" si="25"/>
        <v>D</v>
      </c>
      <c r="I226">
        <f t="shared" ca="1" si="26"/>
        <v>0</v>
      </c>
      <c r="J226" t="str">
        <f t="shared" ca="1" si="27"/>
        <v>litter</v>
      </c>
      <c r="O226" t="str">
        <f t="shared" ca="1" si="28"/>
        <v>bc6f27f4-199e-4b4d-8290-ede468f28f97</v>
      </c>
    </row>
    <row r="227" spans="1:15" x14ac:dyDescent="0.25">
      <c r="A227">
        <f t="shared" si="24"/>
        <v>226</v>
      </c>
      <c r="B227">
        <f t="shared" si="31"/>
        <v>17.399999999999999</v>
      </c>
      <c r="C227">
        <f t="shared" si="30"/>
        <v>2</v>
      </c>
      <c r="D227">
        <v>58</v>
      </c>
      <c r="E227">
        <f t="shared" si="29"/>
        <v>1</v>
      </c>
      <c r="F227" t="s">
        <v>37</v>
      </c>
      <c r="H227" t="str">
        <f t="shared" ca="1" si="25"/>
        <v>D</v>
      </c>
      <c r="I227">
        <f t="shared" ca="1" si="26"/>
        <v>0</v>
      </c>
      <c r="J227" t="str">
        <f t="shared" ca="1" si="27"/>
        <v>litter</v>
      </c>
      <c r="O227" t="str">
        <f t="shared" ca="1" si="28"/>
        <v>bc6f27f4-199e-4b4d-8290-ede468f28f97</v>
      </c>
    </row>
    <row r="228" spans="1:15" x14ac:dyDescent="0.25">
      <c r="A228">
        <f t="shared" si="24"/>
        <v>227</v>
      </c>
      <c r="B228">
        <f t="shared" si="31"/>
        <v>17.7</v>
      </c>
      <c r="C228">
        <f t="shared" si="30"/>
        <v>2</v>
      </c>
      <c r="D228">
        <v>59</v>
      </c>
      <c r="E228">
        <f t="shared" si="29"/>
        <v>1</v>
      </c>
      <c r="F228" t="s">
        <v>1291</v>
      </c>
      <c r="G228">
        <v>0.1</v>
      </c>
      <c r="H228" t="str">
        <f t="shared" ca="1" si="25"/>
        <v>L</v>
      </c>
      <c r="I228" t="str">
        <f t="shared" ca="1" si="26"/>
        <v>Poa fendleriana</v>
      </c>
      <c r="J228" t="str">
        <f t="shared" ca="1" si="27"/>
        <v>mutton grass, muttongrass</v>
      </c>
      <c r="O228" t="str">
        <f t="shared" ca="1" si="28"/>
        <v>4019fce8-c72f-4cac-9a90-e34eec35f7b1</v>
      </c>
    </row>
    <row r="229" spans="1:15" x14ac:dyDescent="0.25">
      <c r="A229">
        <f t="shared" si="24"/>
        <v>228</v>
      </c>
      <c r="B229">
        <f t="shared" si="31"/>
        <v>18</v>
      </c>
      <c r="C229">
        <f t="shared" si="30"/>
        <v>2</v>
      </c>
      <c r="D229">
        <v>60</v>
      </c>
      <c r="E229">
        <f t="shared" si="29"/>
        <v>1</v>
      </c>
      <c r="F229" t="s">
        <v>1291</v>
      </c>
      <c r="G229">
        <v>0.35</v>
      </c>
      <c r="H229" t="str">
        <f t="shared" ca="1" si="25"/>
        <v>L</v>
      </c>
      <c r="I229" t="str">
        <f t="shared" ca="1" si="26"/>
        <v>Poa fendleriana</v>
      </c>
      <c r="J229" t="str">
        <f t="shared" ca="1" si="27"/>
        <v>mutton grass, muttongrass</v>
      </c>
      <c r="O229" t="str">
        <f t="shared" ca="1" si="28"/>
        <v>4019fce8-c72f-4cac-9a90-e34eec35f7b1</v>
      </c>
    </row>
    <row r="230" spans="1:15" x14ac:dyDescent="0.25">
      <c r="A230">
        <f t="shared" si="24"/>
        <v>229</v>
      </c>
      <c r="B230">
        <f t="shared" si="31"/>
        <v>18.3</v>
      </c>
      <c r="C230">
        <f t="shared" si="30"/>
        <v>2</v>
      </c>
      <c r="D230">
        <v>61</v>
      </c>
      <c r="E230">
        <f t="shared" si="29"/>
        <v>1</v>
      </c>
      <c r="F230" t="s">
        <v>37</v>
      </c>
      <c r="H230" t="str">
        <f t="shared" ca="1" si="25"/>
        <v>D</v>
      </c>
      <c r="I230">
        <f t="shared" ca="1" si="26"/>
        <v>0</v>
      </c>
      <c r="J230" t="str">
        <f t="shared" ca="1" si="27"/>
        <v>litter</v>
      </c>
      <c r="O230" t="str">
        <f t="shared" ca="1" si="28"/>
        <v>bc6f27f4-199e-4b4d-8290-ede468f28f97</v>
      </c>
    </row>
    <row r="231" spans="1:15" x14ac:dyDescent="0.25">
      <c r="A231">
        <f t="shared" si="24"/>
        <v>230</v>
      </c>
      <c r="B231">
        <f t="shared" si="31"/>
        <v>18.599999999999998</v>
      </c>
      <c r="C231">
        <f t="shared" si="30"/>
        <v>2</v>
      </c>
      <c r="D231">
        <v>62</v>
      </c>
      <c r="E231">
        <f t="shared" si="29"/>
        <v>1</v>
      </c>
      <c r="F231" t="s">
        <v>37</v>
      </c>
      <c r="H231" t="str">
        <f t="shared" ca="1" si="25"/>
        <v>D</v>
      </c>
      <c r="I231">
        <f t="shared" ca="1" si="26"/>
        <v>0</v>
      </c>
      <c r="J231" t="str">
        <f t="shared" ca="1" si="27"/>
        <v>litter</v>
      </c>
      <c r="O231" t="str">
        <f t="shared" ca="1" si="28"/>
        <v>bc6f27f4-199e-4b4d-8290-ede468f28f97</v>
      </c>
    </row>
    <row r="232" spans="1:15" x14ac:dyDescent="0.25">
      <c r="A232">
        <f t="shared" si="24"/>
        <v>231</v>
      </c>
      <c r="B232">
        <f t="shared" si="31"/>
        <v>18.899999999999999</v>
      </c>
      <c r="C232">
        <f t="shared" si="30"/>
        <v>2</v>
      </c>
      <c r="D232">
        <v>63</v>
      </c>
      <c r="E232">
        <f t="shared" si="29"/>
        <v>1</v>
      </c>
      <c r="F232" t="s">
        <v>37</v>
      </c>
      <c r="H232" t="str">
        <f t="shared" ca="1" si="25"/>
        <v>D</v>
      </c>
      <c r="I232">
        <f t="shared" ca="1" si="26"/>
        <v>0</v>
      </c>
      <c r="J232" t="str">
        <f t="shared" ca="1" si="27"/>
        <v>litter</v>
      </c>
      <c r="O232" t="str">
        <f t="shared" ca="1" si="28"/>
        <v>bc6f27f4-199e-4b4d-8290-ede468f28f97</v>
      </c>
    </row>
    <row r="233" spans="1:15" x14ac:dyDescent="0.25">
      <c r="A233">
        <f t="shared" si="24"/>
        <v>232</v>
      </c>
      <c r="B233">
        <f t="shared" si="31"/>
        <v>19.2</v>
      </c>
      <c r="C233">
        <f t="shared" si="30"/>
        <v>2</v>
      </c>
      <c r="D233">
        <v>64</v>
      </c>
      <c r="E233">
        <f t="shared" si="29"/>
        <v>1</v>
      </c>
      <c r="F233" t="s">
        <v>37</v>
      </c>
      <c r="H233" t="str">
        <f t="shared" ca="1" si="25"/>
        <v>D</v>
      </c>
      <c r="I233">
        <f t="shared" ca="1" si="26"/>
        <v>0</v>
      </c>
      <c r="J233" t="str">
        <f t="shared" ca="1" si="27"/>
        <v>litter</v>
      </c>
      <c r="O233" t="str">
        <f t="shared" ca="1" si="28"/>
        <v>bc6f27f4-199e-4b4d-8290-ede468f28f97</v>
      </c>
    </row>
    <row r="234" spans="1:15" x14ac:dyDescent="0.25">
      <c r="A234">
        <f t="shared" si="24"/>
        <v>233</v>
      </c>
      <c r="B234">
        <f t="shared" si="31"/>
        <v>19.5</v>
      </c>
      <c r="C234">
        <f t="shared" si="30"/>
        <v>2</v>
      </c>
      <c r="D234">
        <v>65</v>
      </c>
      <c r="E234">
        <f t="shared" si="29"/>
        <v>1</v>
      </c>
      <c r="F234" t="s">
        <v>1016</v>
      </c>
      <c r="G234">
        <v>0.1</v>
      </c>
      <c r="H234" t="str">
        <f t="shared" ca="1" si="25"/>
        <v>L</v>
      </c>
      <c r="I234" t="str">
        <f t="shared" ca="1" si="26"/>
        <v>Lotus utahensis</v>
      </c>
      <c r="J234" t="str">
        <f t="shared" ca="1" si="27"/>
        <v>Utah bird's-foot trefoil, Utah bird's-foot-trefoil, Utah birdsfoot trefoil</v>
      </c>
      <c r="O234" t="str">
        <f t="shared" ca="1" si="28"/>
        <v>b17fa8d1-f6fa-4494-b84e-d416c5d2261c</v>
      </c>
    </row>
    <row r="235" spans="1:15" x14ac:dyDescent="0.25">
      <c r="A235">
        <f t="shared" si="24"/>
        <v>234</v>
      </c>
      <c r="B235">
        <f t="shared" si="31"/>
        <v>19.8</v>
      </c>
      <c r="C235">
        <f t="shared" si="30"/>
        <v>2</v>
      </c>
      <c r="D235">
        <v>66</v>
      </c>
      <c r="E235">
        <f t="shared" si="29"/>
        <v>1</v>
      </c>
      <c r="F235" t="s">
        <v>1291</v>
      </c>
      <c r="G235">
        <v>0.05</v>
      </c>
      <c r="H235" t="str">
        <f t="shared" ca="1" si="25"/>
        <v>L</v>
      </c>
      <c r="I235" t="str">
        <f t="shared" ca="1" si="26"/>
        <v>Poa fendleriana</v>
      </c>
      <c r="J235" t="str">
        <f t="shared" ca="1" si="27"/>
        <v>mutton grass, muttongrass</v>
      </c>
      <c r="O235" t="str">
        <f t="shared" ca="1" si="28"/>
        <v>4019fce8-c72f-4cac-9a90-e34eec35f7b1</v>
      </c>
    </row>
    <row r="236" spans="1:15" x14ac:dyDescent="0.25">
      <c r="A236">
        <f t="shared" si="24"/>
        <v>235</v>
      </c>
      <c r="B236">
        <f t="shared" si="31"/>
        <v>20.099999999999998</v>
      </c>
      <c r="C236">
        <f t="shared" si="30"/>
        <v>2</v>
      </c>
      <c r="D236">
        <v>67</v>
      </c>
      <c r="E236">
        <f t="shared" si="29"/>
        <v>1</v>
      </c>
      <c r="F236" t="s">
        <v>37</v>
      </c>
      <c r="H236" t="str">
        <f t="shared" ca="1" si="25"/>
        <v>D</v>
      </c>
      <c r="I236">
        <f t="shared" ca="1" si="26"/>
        <v>0</v>
      </c>
      <c r="J236" t="str">
        <f t="shared" ca="1" si="27"/>
        <v>litter</v>
      </c>
      <c r="O236" t="str">
        <f t="shared" ca="1" si="28"/>
        <v>bc6f27f4-199e-4b4d-8290-ede468f28f97</v>
      </c>
    </row>
    <row r="237" spans="1:15" x14ac:dyDescent="0.25">
      <c r="A237">
        <f t="shared" si="24"/>
        <v>236</v>
      </c>
      <c r="B237">
        <f t="shared" si="31"/>
        <v>20.399999999999999</v>
      </c>
      <c r="C237">
        <f t="shared" si="30"/>
        <v>2</v>
      </c>
      <c r="D237">
        <v>68</v>
      </c>
      <c r="E237">
        <f t="shared" si="29"/>
        <v>1</v>
      </c>
      <c r="F237" t="s">
        <v>37</v>
      </c>
      <c r="H237" t="str">
        <f t="shared" ca="1" si="25"/>
        <v>D</v>
      </c>
      <c r="I237">
        <f t="shared" ca="1" si="26"/>
        <v>0</v>
      </c>
      <c r="J237" t="str">
        <f t="shared" ca="1" si="27"/>
        <v>litter</v>
      </c>
      <c r="O237" t="str">
        <f t="shared" ca="1" si="28"/>
        <v>bc6f27f4-199e-4b4d-8290-ede468f28f97</v>
      </c>
    </row>
    <row r="238" spans="1:15" x14ac:dyDescent="0.25">
      <c r="A238">
        <f t="shared" si="24"/>
        <v>237</v>
      </c>
      <c r="B238">
        <f t="shared" si="31"/>
        <v>20.7</v>
      </c>
      <c r="C238">
        <f t="shared" si="30"/>
        <v>2</v>
      </c>
      <c r="D238">
        <v>69</v>
      </c>
      <c r="E238">
        <f t="shared" si="29"/>
        <v>1</v>
      </c>
      <c r="F238" t="s">
        <v>1291</v>
      </c>
      <c r="G238">
        <v>0.15</v>
      </c>
      <c r="H238" t="str">
        <f t="shared" ca="1" si="25"/>
        <v>L</v>
      </c>
      <c r="I238" t="str">
        <f t="shared" ca="1" si="26"/>
        <v>Poa fendleriana</v>
      </c>
      <c r="J238" t="str">
        <f t="shared" ca="1" si="27"/>
        <v>mutton grass, muttongrass</v>
      </c>
      <c r="O238" t="str">
        <f t="shared" ca="1" si="28"/>
        <v>4019fce8-c72f-4cac-9a90-e34eec35f7b1</v>
      </c>
    </row>
    <row r="239" spans="1:15" x14ac:dyDescent="0.25">
      <c r="A239">
        <f t="shared" si="24"/>
        <v>238</v>
      </c>
      <c r="B239">
        <f t="shared" si="31"/>
        <v>21</v>
      </c>
      <c r="C239">
        <f t="shared" si="30"/>
        <v>2</v>
      </c>
      <c r="D239">
        <v>70</v>
      </c>
      <c r="E239">
        <f t="shared" si="29"/>
        <v>1</v>
      </c>
      <c r="F239" t="s">
        <v>37</v>
      </c>
      <c r="H239" t="str">
        <f t="shared" ca="1" si="25"/>
        <v>D</v>
      </c>
      <c r="I239">
        <f t="shared" ca="1" si="26"/>
        <v>0</v>
      </c>
      <c r="J239" t="str">
        <f t="shared" ca="1" si="27"/>
        <v>litter</v>
      </c>
      <c r="O239" t="str">
        <f t="shared" ca="1" si="28"/>
        <v>bc6f27f4-199e-4b4d-8290-ede468f28f97</v>
      </c>
    </row>
    <row r="240" spans="1:15" x14ac:dyDescent="0.25">
      <c r="A240">
        <f t="shared" si="24"/>
        <v>239</v>
      </c>
      <c r="B240">
        <f t="shared" si="31"/>
        <v>21.3</v>
      </c>
      <c r="C240">
        <f t="shared" si="30"/>
        <v>2</v>
      </c>
      <c r="D240">
        <v>71</v>
      </c>
      <c r="E240">
        <f t="shared" si="29"/>
        <v>1</v>
      </c>
      <c r="F240" t="s">
        <v>37</v>
      </c>
      <c r="H240" t="str">
        <f t="shared" ca="1" si="25"/>
        <v>D</v>
      </c>
      <c r="I240">
        <f t="shared" ca="1" si="26"/>
        <v>0</v>
      </c>
      <c r="J240" t="str">
        <f t="shared" ca="1" si="27"/>
        <v>litter</v>
      </c>
      <c r="O240" t="str">
        <f t="shared" ca="1" si="28"/>
        <v>bc6f27f4-199e-4b4d-8290-ede468f28f97</v>
      </c>
    </row>
    <row r="241" spans="1:15" x14ac:dyDescent="0.25">
      <c r="A241">
        <f t="shared" si="24"/>
        <v>240</v>
      </c>
      <c r="B241">
        <f t="shared" si="31"/>
        <v>21.599999999999998</v>
      </c>
      <c r="C241">
        <f t="shared" si="30"/>
        <v>2</v>
      </c>
      <c r="D241">
        <v>72</v>
      </c>
      <c r="E241">
        <f t="shared" si="29"/>
        <v>1</v>
      </c>
      <c r="F241" t="s">
        <v>37</v>
      </c>
      <c r="H241" t="str">
        <f t="shared" ca="1" si="25"/>
        <v>D</v>
      </c>
      <c r="I241">
        <f t="shared" ca="1" si="26"/>
        <v>0</v>
      </c>
      <c r="J241" t="str">
        <f t="shared" ca="1" si="27"/>
        <v>litter</v>
      </c>
      <c r="O241" t="str">
        <f t="shared" ca="1" si="28"/>
        <v>bc6f27f4-199e-4b4d-8290-ede468f28f97</v>
      </c>
    </row>
    <row r="242" spans="1:15" x14ac:dyDescent="0.25">
      <c r="A242">
        <f t="shared" si="24"/>
        <v>241</v>
      </c>
      <c r="B242">
        <f t="shared" si="31"/>
        <v>21.9</v>
      </c>
      <c r="C242">
        <f t="shared" si="30"/>
        <v>2</v>
      </c>
      <c r="D242">
        <v>73</v>
      </c>
      <c r="E242">
        <f t="shared" si="29"/>
        <v>1</v>
      </c>
      <c r="F242" t="s">
        <v>1291</v>
      </c>
      <c r="G242">
        <v>0.1</v>
      </c>
      <c r="H242" t="str">
        <f t="shared" ca="1" si="25"/>
        <v>L</v>
      </c>
      <c r="I242" t="str">
        <f t="shared" ca="1" si="26"/>
        <v>Poa fendleriana</v>
      </c>
      <c r="J242" t="str">
        <f t="shared" ca="1" si="27"/>
        <v>mutton grass, muttongrass</v>
      </c>
      <c r="O242" t="str">
        <f t="shared" ca="1" si="28"/>
        <v>4019fce8-c72f-4cac-9a90-e34eec35f7b1</v>
      </c>
    </row>
    <row r="243" spans="1:15" x14ac:dyDescent="0.25">
      <c r="A243">
        <f t="shared" si="24"/>
        <v>242</v>
      </c>
      <c r="B243">
        <f t="shared" si="31"/>
        <v>22.2</v>
      </c>
      <c r="C243">
        <f t="shared" si="30"/>
        <v>2</v>
      </c>
      <c r="D243">
        <v>74</v>
      </c>
      <c r="E243">
        <f t="shared" si="29"/>
        <v>1</v>
      </c>
      <c r="F243" t="s">
        <v>37</v>
      </c>
      <c r="H243" t="str">
        <f t="shared" ca="1" si="25"/>
        <v>D</v>
      </c>
      <c r="I243">
        <f t="shared" ca="1" si="26"/>
        <v>0</v>
      </c>
      <c r="J243" t="str">
        <f t="shared" ca="1" si="27"/>
        <v>litter</v>
      </c>
      <c r="O243" t="str">
        <f t="shared" ca="1" si="28"/>
        <v>bc6f27f4-199e-4b4d-8290-ede468f28f97</v>
      </c>
    </row>
    <row r="244" spans="1:15" x14ac:dyDescent="0.25">
      <c r="A244">
        <f t="shared" si="24"/>
        <v>243</v>
      </c>
      <c r="B244">
        <f t="shared" si="31"/>
        <v>22.5</v>
      </c>
      <c r="C244">
        <f t="shared" si="30"/>
        <v>2</v>
      </c>
      <c r="D244">
        <v>75</v>
      </c>
      <c r="E244">
        <f t="shared" si="29"/>
        <v>1</v>
      </c>
      <c r="F244" t="s">
        <v>37</v>
      </c>
      <c r="H244" t="str">
        <f t="shared" ca="1" si="25"/>
        <v>D</v>
      </c>
      <c r="I244">
        <f t="shared" ca="1" si="26"/>
        <v>0</v>
      </c>
      <c r="J244" t="str">
        <f t="shared" ca="1" si="27"/>
        <v>litter</v>
      </c>
      <c r="O244" t="str">
        <f t="shared" ca="1" si="28"/>
        <v>bc6f27f4-199e-4b4d-8290-ede468f28f97</v>
      </c>
    </row>
    <row r="245" spans="1:15" x14ac:dyDescent="0.25">
      <c r="A245">
        <f t="shared" si="24"/>
        <v>244</v>
      </c>
      <c r="B245">
        <f t="shared" si="31"/>
        <v>22.8</v>
      </c>
      <c r="C245">
        <f t="shared" si="30"/>
        <v>2</v>
      </c>
      <c r="D245">
        <v>76</v>
      </c>
      <c r="E245">
        <f t="shared" si="29"/>
        <v>1</v>
      </c>
      <c r="F245" t="s">
        <v>420</v>
      </c>
      <c r="G245">
        <v>0.15</v>
      </c>
      <c r="H245" t="str">
        <f t="shared" ca="1" si="25"/>
        <v>L</v>
      </c>
      <c r="I245" t="str">
        <f t="shared" ca="1" si="26"/>
        <v>Carex</v>
      </c>
      <c r="J245" t="str">
        <f t="shared" ca="1" si="27"/>
        <v>unknown sedge</v>
      </c>
      <c r="O245" t="str">
        <f t="shared" ca="1" si="28"/>
        <v>9f5025b5-1cd6-4045-a051-c14e3b216101</v>
      </c>
    </row>
    <row r="246" spans="1:15" x14ac:dyDescent="0.25">
      <c r="A246">
        <f t="shared" si="24"/>
        <v>245</v>
      </c>
      <c r="B246">
        <f t="shared" si="31"/>
        <v>23.099999999999998</v>
      </c>
      <c r="C246">
        <f t="shared" si="30"/>
        <v>2</v>
      </c>
      <c r="D246">
        <v>77</v>
      </c>
      <c r="E246">
        <f t="shared" si="29"/>
        <v>1</v>
      </c>
      <c r="F246" t="s">
        <v>420</v>
      </c>
      <c r="G246">
        <v>0.1</v>
      </c>
      <c r="H246" t="str">
        <f t="shared" ca="1" si="25"/>
        <v>L</v>
      </c>
      <c r="I246" t="str">
        <f t="shared" ca="1" si="26"/>
        <v>Carex</v>
      </c>
      <c r="J246" t="str">
        <f t="shared" ca="1" si="27"/>
        <v>unknown sedge</v>
      </c>
      <c r="O246" t="str">
        <f t="shared" ca="1" si="28"/>
        <v>9f5025b5-1cd6-4045-a051-c14e3b216101</v>
      </c>
    </row>
    <row r="247" spans="1:15" x14ac:dyDescent="0.25">
      <c r="A247">
        <f t="shared" si="24"/>
        <v>246</v>
      </c>
      <c r="B247">
        <f t="shared" si="31"/>
        <v>23.4</v>
      </c>
      <c r="C247">
        <f t="shared" si="30"/>
        <v>2</v>
      </c>
      <c r="D247">
        <v>78</v>
      </c>
      <c r="E247">
        <f t="shared" si="29"/>
        <v>1</v>
      </c>
      <c r="F247" t="s">
        <v>37</v>
      </c>
      <c r="H247" t="str">
        <f t="shared" ca="1" si="25"/>
        <v>D</v>
      </c>
      <c r="I247">
        <f t="shared" ca="1" si="26"/>
        <v>0</v>
      </c>
      <c r="J247" t="str">
        <f t="shared" ca="1" si="27"/>
        <v>litter</v>
      </c>
      <c r="O247" t="str">
        <f t="shared" ca="1" si="28"/>
        <v>bc6f27f4-199e-4b4d-8290-ede468f28f97</v>
      </c>
    </row>
    <row r="248" spans="1:15" x14ac:dyDescent="0.25">
      <c r="A248">
        <f t="shared" si="24"/>
        <v>247</v>
      </c>
      <c r="B248">
        <f t="shared" si="31"/>
        <v>23.7</v>
      </c>
      <c r="C248">
        <f t="shared" si="30"/>
        <v>2</v>
      </c>
      <c r="D248">
        <v>79</v>
      </c>
      <c r="E248">
        <f t="shared" si="29"/>
        <v>1</v>
      </c>
      <c r="F248" t="s">
        <v>37</v>
      </c>
      <c r="H248" t="str">
        <f t="shared" ca="1" si="25"/>
        <v>D</v>
      </c>
      <c r="I248">
        <f t="shared" ca="1" si="26"/>
        <v>0</v>
      </c>
      <c r="J248" t="str">
        <f t="shared" ca="1" si="27"/>
        <v>litter</v>
      </c>
      <c r="O248" t="str">
        <f t="shared" ca="1" si="28"/>
        <v>bc6f27f4-199e-4b4d-8290-ede468f28f97</v>
      </c>
    </row>
    <row r="249" spans="1:15" x14ac:dyDescent="0.25">
      <c r="A249">
        <f t="shared" si="24"/>
        <v>248</v>
      </c>
      <c r="B249">
        <f t="shared" si="31"/>
        <v>24</v>
      </c>
      <c r="C249">
        <f t="shared" si="30"/>
        <v>2</v>
      </c>
      <c r="D249">
        <v>80</v>
      </c>
      <c r="E249">
        <f t="shared" si="29"/>
        <v>1</v>
      </c>
      <c r="F249" t="s">
        <v>1355</v>
      </c>
      <c r="G249">
        <v>0.1</v>
      </c>
      <c r="H249" t="str">
        <f t="shared" ca="1" si="25"/>
        <v>L</v>
      </c>
      <c r="I249" t="str">
        <f t="shared" ca="1" si="26"/>
        <v>Pseudocymopterus montanus</v>
      </c>
      <c r="J249" t="str">
        <f t="shared" ca="1" si="27"/>
        <v>alpine false springparsley, anise, false springparsley</v>
      </c>
      <c r="O249" t="str">
        <f t="shared" ca="1" si="28"/>
        <v>ce96ee56-6431-4d53-ac75-c41545fac95a</v>
      </c>
    </row>
    <row r="250" spans="1:15" x14ac:dyDescent="0.25">
      <c r="A250" s="1">
        <f>ROW()-1</f>
        <v>249</v>
      </c>
      <c r="B250">
        <f>D250*0.3</f>
        <v>24</v>
      </c>
      <c r="C250">
        <f>IF(D249="Point",1, IF(D249&gt;D250,C249+1, C249))</f>
        <v>2</v>
      </c>
      <c r="D250">
        <v>80</v>
      </c>
      <c r="E250">
        <f>IF(D250=D249, E249+1,1)</f>
        <v>2</v>
      </c>
      <c r="F250" t="s">
        <v>1291</v>
      </c>
      <c r="H250" s="1" t="str">
        <f ca="1">VLOOKUP(F250,Species_List,3,FALSE)</f>
        <v>L</v>
      </c>
      <c r="I250" s="1" t="str">
        <f ca="1">VLOOKUP(F250,Species_List,4,FALSE)</f>
        <v>Poa fendleriana</v>
      </c>
      <c r="J250" s="1" t="str">
        <f ca="1">VLOOKUP(F250,Species_List,5,FALSE)</f>
        <v>mutton grass, muttongrass</v>
      </c>
      <c r="O250" s="1" t="str">
        <f ca="1">VLOOKUP(F250,Species_List,2,FALSE)</f>
        <v>4019fce8-c72f-4cac-9a90-e34eec35f7b1</v>
      </c>
    </row>
    <row r="251" spans="1:15" x14ac:dyDescent="0.25">
      <c r="A251">
        <f t="shared" si="24"/>
        <v>250</v>
      </c>
      <c r="B251">
        <f t="shared" si="31"/>
        <v>24.3</v>
      </c>
      <c r="C251">
        <f>IF(D249="Point",1, IF(D249&gt;D251,C249+1, C249))</f>
        <v>2</v>
      </c>
      <c r="D251">
        <v>81</v>
      </c>
      <c r="E251">
        <f>IF(D251=D249, E249+1,1)</f>
        <v>1</v>
      </c>
      <c r="F251" t="s">
        <v>37</v>
      </c>
      <c r="H251" t="str">
        <f t="shared" ca="1" si="25"/>
        <v>D</v>
      </c>
      <c r="I251">
        <f t="shared" ca="1" si="26"/>
        <v>0</v>
      </c>
      <c r="J251" t="str">
        <f t="shared" ca="1" si="27"/>
        <v>litter</v>
      </c>
      <c r="O251" t="str">
        <f t="shared" ca="1" si="28"/>
        <v>bc6f27f4-199e-4b4d-8290-ede468f28f97</v>
      </c>
    </row>
    <row r="252" spans="1:15" x14ac:dyDescent="0.25">
      <c r="A252">
        <f t="shared" si="24"/>
        <v>251</v>
      </c>
      <c r="B252">
        <f t="shared" si="31"/>
        <v>24.599999999999998</v>
      </c>
      <c r="C252">
        <f t="shared" si="30"/>
        <v>2</v>
      </c>
      <c r="D252">
        <v>82</v>
      </c>
      <c r="E252">
        <f t="shared" si="29"/>
        <v>1</v>
      </c>
      <c r="F252" t="s">
        <v>37</v>
      </c>
      <c r="H252" t="str">
        <f t="shared" ca="1" si="25"/>
        <v>D</v>
      </c>
      <c r="I252">
        <f t="shared" ca="1" si="26"/>
        <v>0</v>
      </c>
      <c r="J252" t="str">
        <f t="shared" ca="1" si="27"/>
        <v>litter</v>
      </c>
      <c r="O252" t="str">
        <f t="shared" ca="1" si="28"/>
        <v>bc6f27f4-199e-4b4d-8290-ede468f28f97</v>
      </c>
    </row>
    <row r="253" spans="1:15" x14ac:dyDescent="0.25">
      <c r="A253">
        <f t="shared" si="24"/>
        <v>252</v>
      </c>
      <c r="B253">
        <f t="shared" si="31"/>
        <v>24.9</v>
      </c>
      <c r="C253">
        <f t="shared" si="30"/>
        <v>2</v>
      </c>
      <c r="D253">
        <v>83</v>
      </c>
      <c r="E253">
        <f t="shared" si="29"/>
        <v>1</v>
      </c>
      <c r="F253" t="s">
        <v>37</v>
      </c>
      <c r="H253" t="str">
        <f t="shared" ca="1" si="25"/>
        <v>D</v>
      </c>
      <c r="I253">
        <f t="shared" ca="1" si="26"/>
        <v>0</v>
      </c>
      <c r="J253" t="str">
        <f t="shared" ca="1" si="27"/>
        <v>litter</v>
      </c>
      <c r="O253" t="str">
        <f t="shared" ca="1" si="28"/>
        <v>bc6f27f4-199e-4b4d-8290-ede468f28f97</v>
      </c>
    </row>
    <row r="254" spans="1:15" x14ac:dyDescent="0.25">
      <c r="A254">
        <f t="shared" si="24"/>
        <v>253</v>
      </c>
      <c r="B254">
        <f t="shared" si="31"/>
        <v>25.2</v>
      </c>
      <c r="C254">
        <f t="shared" si="30"/>
        <v>2</v>
      </c>
      <c r="D254">
        <v>84</v>
      </c>
      <c r="E254">
        <f t="shared" si="29"/>
        <v>1</v>
      </c>
      <c r="F254" t="s">
        <v>37</v>
      </c>
      <c r="H254" t="str">
        <f t="shared" ca="1" si="25"/>
        <v>D</v>
      </c>
      <c r="I254">
        <f t="shared" ca="1" si="26"/>
        <v>0</v>
      </c>
      <c r="J254" t="str">
        <f t="shared" ca="1" si="27"/>
        <v>litter</v>
      </c>
      <c r="O254" t="str">
        <f t="shared" ca="1" si="28"/>
        <v>bc6f27f4-199e-4b4d-8290-ede468f28f97</v>
      </c>
    </row>
    <row r="255" spans="1:15" x14ac:dyDescent="0.25">
      <c r="A255">
        <f t="shared" si="24"/>
        <v>254</v>
      </c>
      <c r="B255">
        <f t="shared" si="31"/>
        <v>25.5</v>
      </c>
      <c r="C255">
        <f t="shared" si="30"/>
        <v>2</v>
      </c>
      <c r="D255">
        <v>85</v>
      </c>
      <c r="E255">
        <f t="shared" si="29"/>
        <v>1</v>
      </c>
      <c r="F255" t="s">
        <v>37</v>
      </c>
      <c r="H255" t="str">
        <f t="shared" ca="1" si="25"/>
        <v>D</v>
      </c>
      <c r="I255">
        <f t="shared" ca="1" si="26"/>
        <v>0</v>
      </c>
      <c r="J255" t="str">
        <f t="shared" ca="1" si="27"/>
        <v>litter</v>
      </c>
      <c r="O255" t="str">
        <f t="shared" ca="1" si="28"/>
        <v>bc6f27f4-199e-4b4d-8290-ede468f28f97</v>
      </c>
    </row>
    <row r="256" spans="1:15" x14ac:dyDescent="0.25">
      <c r="A256">
        <f t="shared" si="24"/>
        <v>255</v>
      </c>
      <c r="B256">
        <f t="shared" si="31"/>
        <v>25.8</v>
      </c>
      <c r="C256">
        <f t="shared" si="30"/>
        <v>2</v>
      </c>
      <c r="D256">
        <v>86</v>
      </c>
      <c r="E256">
        <f t="shared" si="29"/>
        <v>1</v>
      </c>
      <c r="F256" t="s">
        <v>37</v>
      </c>
      <c r="H256" t="str">
        <f t="shared" ca="1" si="25"/>
        <v>D</v>
      </c>
      <c r="I256">
        <f t="shared" ca="1" si="26"/>
        <v>0</v>
      </c>
      <c r="J256" t="str">
        <f t="shared" ca="1" si="27"/>
        <v>litter</v>
      </c>
      <c r="O256" t="str">
        <f t="shared" ca="1" si="28"/>
        <v>bc6f27f4-199e-4b4d-8290-ede468f28f97</v>
      </c>
    </row>
    <row r="257" spans="1:15" x14ac:dyDescent="0.25">
      <c r="A257">
        <f t="shared" si="24"/>
        <v>256</v>
      </c>
      <c r="B257">
        <f t="shared" si="31"/>
        <v>26.099999999999998</v>
      </c>
      <c r="C257">
        <f t="shared" si="30"/>
        <v>2</v>
      </c>
      <c r="D257">
        <v>87</v>
      </c>
      <c r="E257">
        <f t="shared" si="29"/>
        <v>1</v>
      </c>
      <c r="F257" t="s">
        <v>37</v>
      </c>
      <c r="H257" t="str">
        <f t="shared" ca="1" si="25"/>
        <v>D</v>
      </c>
      <c r="I257">
        <f t="shared" ca="1" si="26"/>
        <v>0</v>
      </c>
      <c r="J257" t="str">
        <f t="shared" ca="1" si="27"/>
        <v>litter</v>
      </c>
      <c r="O257" t="str">
        <f t="shared" ca="1" si="28"/>
        <v>bc6f27f4-199e-4b4d-8290-ede468f28f97</v>
      </c>
    </row>
    <row r="258" spans="1:15" x14ac:dyDescent="0.25">
      <c r="A258">
        <f t="shared" si="24"/>
        <v>257</v>
      </c>
      <c r="B258">
        <f t="shared" si="31"/>
        <v>26.4</v>
      </c>
      <c r="C258">
        <f t="shared" si="30"/>
        <v>2</v>
      </c>
      <c r="D258">
        <v>88</v>
      </c>
      <c r="E258">
        <f t="shared" si="29"/>
        <v>1</v>
      </c>
      <c r="F258" t="s">
        <v>37</v>
      </c>
      <c r="H258" t="str">
        <f t="shared" ca="1" si="25"/>
        <v>D</v>
      </c>
      <c r="I258">
        <f t="shared" ca="1" si="26"/>
        <v>0</v>
      </c>
      <c r="J258" t="str">
        <f t="shared" ca="1" si="27"/>
        <v>litter</v>
      </c>
      <c r="O258" t="str">
        <f t="shared" ca="1" si="28"/>
        <v>bc6f27f4-199e-4b4d-8290-ede468f28f97</v>
      </c>
    </row>
    <row r="259" spans="1:15" x14ac:dyDescent="0.25">
      <c r="A259">
        <f t="shared" si="24"/>
        <v>258</v>
      </c>
      <c r="B259">
        <f t="shared" si="31"/>
        <v>26.7</v>
      </c>
      <c r="C259">
        <f t="shared" si="30"/>
        <v>2</v>
      </c>
      <c r="D259">
        <v>89</v>
      </c>
      <c r="E259">
        <f t="shared" si="29"/>
        <v>1</v>
      </c>
      <c r="F259" t="s">
        <v>37</v>
      </c>
      <c r="H259" t="str">
        <f t="shared" ca="1" si="25"/>
        <v>D</v>
      </c>
      <c r="I259">
        <f t="shared" ca="1" si="26"/>
        <v>0</v>
      </c>
      <c r="J259" t="str">
        <f t="shared" ca="1" si="27"/>
        <v>litter</v>
      </c>
      <c r="O259" t="str">
        <f t="shared" ca="1" si="28"/>
        <v>bc6f27f4-199e-4b4d-8290-ede468f28f97</v>
      </c>
    </row>
    <row r="260" spans="1:15" x14ac:dyDescent="0.25">
      <c r="A260">
        <f t="shared" si="24"/>
        <v>259</v>
      </c>
      <c r="B260">
        <f t="shared" si="31"/>
        <v>27</v>
      </c>
      <c r="C260">
        <f t="shared" si="30"/>
        <v>2</v>
      </c>
      <c r="D260">
        <v>90</v>
      </c>
      <c r="E260">
        <f t="shared" si="29"/>
        <v>1</v>
      </c>
      <c r="F260" t="s">
        <v>37</v>
      </c>
      <c r="H260" t="str">
        <f t="shared" ca="1" si="25"/>
        <v>D</v>
      </c>
      <c r="I260">
        <f t="shared" ca="1" si="26"/>
        <v>0</v>
      </c>
      <c r="J260" t="str">
        <f t="shared" ca="1" si="27"/>
        <v>litter</v>
      </c>
      <c r="O260" t="str">
        <f t="shared" ca="1" si="28"/>
        <v>bc6f27f4-199e-4b4d-8290-ede468f28f97</v>
      </c>
    </row>
    <row r="261" spans="1:15" x14ac:dyDescent="0.25">
      <c r="A261">
        <f t="shared" ref="A261:A324" si="32">ROW()-1</f>
        <v>260</v>
      </c>
      <c r="B261">
        <f t="shared" si="31"/>
        <v>27.3</v>
      </c>
      <c r="C261">
        <f t="shared" si="30"/>
        <v>2</v>
      </c>
      <c r="D261">
        <v>91</v>
      </c>
      <c r="E261">
        <f t="shared" si="29"/>
        <v>1</v>
      </c>
      <c r="F261" t="s">
        <v>37</v>
      </c>
      <c r="H261" t="str">
        <f t="shared" ref="H261:H324" ca="1" si="33">VLOOKUP(F261,Species_List,3,FALSE)</f>
        <v>D</v>
      </c>
      <c r="I261">
        <f t="shared" ref="I261:I324" ca="1" si="34">VLOOKUP(F261,Species_List,4,FALSE)</f>
        <v>0</v>
      </c>
      <c r="J261" t="str">
        <f t="shared" ref="J261:J324" ca="1" si="35">VLOOKUP(F261,Species_List,5,FALSE)</f>
        <v>litter</v>
      </c>
      <c r="O261" t="str">
        <f t="shared" ref="O261:O324" ca="1" si="36">VLOOKUP(F261,Species_List,2,FALSE)</f>
        <v>bc6f27f4-199e-4b4d-8290-ede468f28f97</v>
      </c>
    </row>
    <row r="262" spans="1:15" x14ac:dyDescent="0.25">
      <c r="A262">
        <f t="shared" si="32"/>
        <v>261</v>
      </c>
      <c r="B262">
        <f t="shared" si="31"/>
        <v>27.599999999999998</v>
      </c>
      <c r="C262">
        <f t="shared" si="30"/>
        <v>2</v>
      </c>
      <c r="D262">
        <v>92</v>
      </c>
      <c r="E262">
        <f t="shared" ref="E262:E325" si="37">IF(D262=D261, E261+1,1)</f>
        <v>1</v>
      </c>
      <c r="F262" t="s">
        <v>37</v>
      </c>
      <c r="H262" t="str">
        <f t="shared" ca="1" si="33"/>
        <v>D</v>
      </c>
      <c r="I262">
        <f t="shared" ca="1" si="34"/>
        <v>0</v>
      </c>
      <c r="J262" t="str">
        <f t="shared" ca="1" si="35"/>
        <v>litter</v>
      </c>
      <c r="O262" t="str">
        <f t="shared" ca="1" si="36"/>
        <v>bc6f27f4-199e-4b4d-8290-ede468f28f97</v>
      </c>
    </row>
    <row r="263" spans="1:15" x14ac:dyDescent="0.25">
      <c r="A263">
        <f t="shared" si="32"/>
        <v>262</v>
      </c>
      <c r="B263">
        <f t="shared" si="31"/>
        <v>27.9</v>
      </c>
      <c r="C263">
        <f t="shared" ref="C263:C326" si="38">IF(D262="Point",1, IF(D262&gt;D263,C262+1, C262))</f>
        <v>2</v>
      </c>
      <c r="D263">
        <v>93</v>
      </c>
      <c r="E263">
        <f t="shared" si="37"/>
        <v>1</v>
      </c>
      <c r="F263" t="s">
        <v>37</v>
      </c>
      <c r="H263" t="str">
        <f t="shared" ca="1" si="33"/>
        <v>D</v>
      </c>
      <c r="I263">
        <f t="shared" ca="1" si="34"/>
        <v>0</v>
      </c>
      <c r="J263" t="str">
        <f t="shared" ca="1" si="35"/>
        <v>litter</v>
      </c>
      <c r="O263" t="str">
        <f t="shared" ca="1" si="36"/>
        <v>bc6f27f4-199e-4b4d-8290-ede468f28f97</v>
      </c>
    </row>
    <row r="264" spans="1:15" x14ac:dyDescent="0.25">
      <c r="A264">
        <f t="shared" si="32"/>
        <v>263</v>
      </c>
      <c r="B264">
        <f t="shared" ref="B264:B327" si="39">D264*0.3</f>
        <v>28.2</v>
      </c>
      <c r="C264">
        <f t="shared" si="38"/>
        <v>2</v>
      </c>
      <c r="D264">
        <v>94</v>
      </c>
      <c r="E264">
        <f t="shared" si="37"/>
        <v>1</v>
      </c>
      <c r="F264" t="s">
        <v>1291</v>
      </c>
      <c r="G264">
        <v>0.1</v>
      </c>
      <c r="H264" t="str">
        <f t="shared" ca="1" si="33"/>
        <v>L</v>
      </c>
      <c r="I264" t="str">
        <f t="shared" ca="1" si="34"/>
        <v>Poa fendleriana</v>
      </c>
      <c r="J264" t="str">
        <f t="shared" ca="1" si="35"/>
        <v>mutton grass, muttongrass</v>
      </c>
      <c r="O264" t="str">
        <f t="shared" ca="1" si="36"/>
        <v>4019fce8-c72f-4cac-9a90-e34eec35f7b1</v>
      </c>
    </row>
    <row r="265" spans="1:15" x14ac:dyDescent="0.25">
      <c r="A265">
        <f t="shared" si="32"/>
        <v>264</v>
      </c>
      <c r="B265">
        <f t="shared" si="39"/>
        <v>28.5</v>
      </c>
      <c r="C265">
        <f t="shared" si="38"/>
        <v>2</v>
      </c>
      <c r="D265">
        <v>95</v>
      </c>
      <c r="E265">
        <f t="shared" si="37"/>
        <v>1</v>
      </c>
      <c r="F265" t="s">
        <v>1291</v>
      </c>
      <c r="G265">
        <v>0.15</v>
      </c>
      <c r="H265" t="str">
        <f t="shared" ca="1" si="33"/>
        <v>L</v>
      </c>
      <c r="I265" t="str">
        <f t="shared" ca="1" si="34"/>
        <v>Poa fendleriana</v>
      </c>
      <c r="J265" t="str">
        <f t="shared" ca="1" si="35"/>
        <v>mutton grass, muttongrass</v>
      </c>
      <c r="O265" t="str">
        <f t="shared" ca="1" si="36"/>
        <v>4019fce8-c72f-4cac-9a90-e34eec35f7b1</v>
      </c>
    </row>
    <row r="266" spans="1:15" x14ac:dyDescent="0.25">
      <c r="A266">
        <f t="shared" si="32"/>
        <v>265</v>
      </c>
      <c r="B266">
        <f t="shared" si="39"/>
        <v>28.799999999999997</v>
      </c>
      <c r="C266">
        <f t="shared" si="38"/>
        <v>2</v>
      </c>
      <c r="D266">
        <v>96</v>
      </c>
      <c r="E266">
        <f t="shared" si="37"/>
        <v>1</v>
      </c>
      <c r="F266" t="s">
        <v>1291</v>
      </c>
      <c r="G266">
        <v>0.1</v>
      </c>
      <c r="H266" t="str">
        <f t="shared" ca="1" si="33"/>
        <v>L</v>
      </c>
      <c r="I266" t="str">
        <f t="shared" ca="1" si="34"/>
        <v>Poa fendleriana</v>
      </c>
      <c r="J266" t="str">
        <f t="shared" ca="1" si="35"/>
        <v>mutton grass, muttongrass</v>
      </c>
      <c r="O266" t="str">
        <f t="shared" ca="1" si="36"/>
        <v>4019fce8-c72f-4cac-9a90-e34eec35f7b1</v>
      </c>
    </row>
    <row r="267" spans="1:15" x14ac:dyDescent="0.25">
      <c r="A267">
        <f t="shared" si="32"/>
        <v>266</v>
      </c>
      <c r="B267">
        <f t="shared" si="39"/>
        <v>29.099999999999998</v>
      </c>
      <c r="C267">
        <f t="shared" si="38"/>
        <v>2</v>
      </c>
      <c r="D267">
        <v>97</v>
      </c>
      <c r="E267">
        <f t="shared" si="37"/>
        <v>1</v>
      </c>
      <c r="F267" t="s">
        <v>1291</v>
      </c>
      <c r="G267">
        <v>0.05</v>
      </c>
      <c r="H267" t="str">
        <f t="shared" ca="1" si="33"/>
        <v>L</v>
      </c>
      <c r="I267" t="str">
        <f t="shared" ca="1" si="34"/>
        <v>Poa fendleriana</v>
      </c>
      <c r="J267" t="str">
        <f t="shared" ca="1" si="35"/>
        <v>mutton grass, muttongrass</v>
      </c>
      <c r="O267" t="str">
        <f t="shared" ca="1" si="36"/>
        <v>4019fce8-c72f-4cac-9a90-e34eec35f7b1</v>
      </c>
    </row>
    <row r="268" spans="1:15" x14ac:dyDescent="0.25">
      <c r="A268">
        <f t="shared" si="32"/>
        <v>267</v>
      </c>
      <c r="B268">
        <f t="shared" si="39"/>
        <v>29.4</v>
      </c>
      <c r="C268">
        <f t="shared" si="38"/>
        <v>2</v>
      </c>
      <c r="D268">
        <v>98</v>
      </c>
      <c r="E268">
        <f t="shared" si="37"/>
        <v>1</v>
      </c>
      <c r="F268" t="s">
        <v>420</v>
      </c>
      <c r="G268">
        <v>0.2</v>
      </c>
      <c r="H268" t="str">
        <f t="shared" ca="1" si="33"/>
        <v>L</v>
      </c>
      <c r="I268" t="str">
        <f t="shared" ca="1" si="34"/>
        <v>Carex</v>
      </c>
      <c r="J268" t="str">
        <f t="shared" ca="1" si="35"/>
        <v>unknown sedge</v>
      </c>
      <c r="O268" t="str">
        <f t="shared" ca="1" si="36"/>
        <v>9f5025b5-1cd6-4045-a051-c14e3b216101</v>
      </c>
    </row>
    <row r="269" spans="1:15" x14ac:dyDescent="0.25">
      <c r="A269">
        <f t="shared" si="32"/>
        <v>268</v>
      </c>
      <c r="B269">
        <f t="shared" si="39"/>
        <v>29.7</v>
      </c>
      <c r="C269">
        <f t="shared" si="38"/>
        <v>2</v>
      </c>
      <c r="D269">
        <v>99</v>
      </c>
      <c r="E269">
        <f t="shared" si="37"/>
        <v>1</v>
      </c>
      <c r="F269" t="s">
        <v>37</v>
      </c>
      <c r="H269" t="str">
        <f t="shared" ca="1" si="33"/>
        <v>D</v>
      </c>
      <c r="I269">
        <f t="shared" ca="1" si="34"/>
        <v>0</v>
      </c>
      <c r="J269" t="str">
        <f t="shared" ca="1" si="35"/>
        <v>litter</v>
      </c>
      <c r="O269" t="str">
        <f t="shared" ca="1" si="36"/>
        <v>bc6f27f4-199e-4b4d-8290-ede468f28f97</v>
      </c>
    </row>
    <row r="270" spans="1:15" x14ac:dyDescent="0.25">
      <c r="A270">
        <f t="shared" si="32"/>
        <v>269</v>
      </c>
      <c r="B270">
        <f t="shared" si="39"/>
        <v>30</v>
      </c>
      <c r="C270">
        <f t="shared" si="38"/>
        <v>2</v>
      </c>
      <c r="D270">
        <v>100</v>
      </c>
      <c r="E270">
        <f t="shared" si="37"/>
        <v>1</v>
      </c>
      <c r="F270" t="s">
        <v>1619</v>
      </c>
      <c r="H270" t="str">
        <f t="shared" ca="1" si="33"/>
        <v>D</v>
      </c>
      <c r="I270">
        <f t="shared" ca="1" si="34"/>
        <v>0</v>
      </c>
      <c r="J270" t="str">
        <f t="shared" ca="1" si="35"/>
        <v>wood</v>
      </c>
      <c r="O270" t="str">
        <f t="shared" ca="1" si="36"/>
        <v>6db79102-ca79-4112-bf93-3ed232699f0f</v>
      </c>
    </row>
    <row r="271" spans="1:15" x14ac:dyDescent="0.25">
      <c r="A271">
        <f t="shared" si="32"/>
        <v>270</v>
      </c>
      <c r="B271">
        <f t="shared" si="39"/>
        <v>30.299999999999997</v>
      </c>
      <c r="C271">
        <f t="shared" si="38"/>
        <v>2</v>
      </c>
      <c r="D271">
        <v>101</v>
      </c>
      <c r="E271">
        <f t="shared" si="37"/>
        <v>1</v>
      </c>
      <c r="F271" t="s">
        <v>37</v>
      </c>
      <c r="H271" t="str">
        <f t="shared" ca="1" si="33"/>
        <v>D</v>
      </c>
      <c r="I271">
        <f t="shared" ca="1" si="34"/>
        <v>0</v>
      </c>
      <c r="J271" t="str">
        <f t="shared" ca="1" si="35"/>
        <v>litter</v>
      </c>
      <c r="O271" t="str">
        <f t="shared" ca="1" si="36"/>
        <v>bc6f27f4-199e-4b4d-8290-ede468f28f97</v>
      </c>
    </row>
    <row r="272" spans="1:15" x14ac:dyDescent="0.25">
      <c r="A272">
        <f t="shared" si="32"/>
        <v>271</v>
      </c>
      <c r="B272">
        <f t="shared" si="39"/>
        <v>30.599999999999998</v>
      </c>
      <c r="C272">
        <f t="shared" si="38"/>
        <v>2</v>
      </c>
      <c r="D272">
        <v>102</v>
      </c>
      <c r="E272">
        <f t="shared" si="37"/>
        <v>1</v>
      </c>
      <c r="F272" t="s">
        <v>37</v>
      </c>
      <c r="H272" t="str">
        <f t="shared" ca="1" si="33"/>
        <v>D</v>
      </c>
      <c r="I272">
        <f t="shared" ca="1" si="34"/>
        <v>0</v>
      </c>
      <c r="J272" t="str">
        <f t="shared" ca="1" si="35"/>
        <v>litter</v>
      </c>
      <c r="O272" t="str">
        <f t="shared" ca="1" si="36"/>
        <v>bc6f27f4-199e-4b4d-8290-ede468f28f97</v>
      </c>
    </row>
    <row r="273" spans="1:15" x14ac:dyDescent="0.25">
      <c r="A273">
        <f t="shared" si="32"/>
        <v>272</v>
      </c>
      <c r="B273">
        <f t="shared" si="39"/>
        <v>30.9</v>
      </c>
      <c r="C273">
        <f t="shared" si="38"/>
        <v>2</v>
      </c>
      <c r="D273">
        <v>103</v>
      </c>
      <c r="E273">
        <f t="shared" si="37"/>
        <v>1</v>
      </c>
      <c r="F273" t="s">
        <v>37</v>
      </c>
      <c r="H273" t="str">
        <f t="shared" ca="1" si="33"/>
        <v>D</v>
      </c>
      <c r="I273">
        <f t="shared" ca="1" si="34"/>
        <v>0</v>
      </c>
      <c r="J273" t="str">
        <f t="shared" ca="1" si="35"/>
        <v>litter</v>
      </c>
      <c r="O273" t="str">
        <f t="shared" ca="1" si="36"/>
        <v>bc6f27f4-199e-4b4d-8290-ede468f28f97</v>
      </c>
    </row>
    <row r="274" spans="1:15" x14ac:dyDescent="0.25">
      <c r="A274">
        <f t="shared" si="32"/>
        <v>273</v>
      </c>
      <c r="B274">
        <f t="shared" si="39"/>
        <v>31.2</v>
      </c>
      <c r="C274">
        <f t="shared" si="38"/>
        <v>2</v>
      </c>
      <c r="D274">
        <v>104</v>
      </c>
      <c r="E274">
        <f t="shared" si="37"/>
        <v>1</v>
      </c>
      <c r="F274" t="s">
        <v>37</v>
      </c>
      <c r="H274" t="str">
        <f t="shared" ca="1" si="33"/>
        <v>D</v>
      </c>
      <c r="I274">
        <f t="shared" ca="1" si="34"/>
        <v>0</v>
      </c>
      <c r="J274" t="str">
        <f t="shared" ca="1" si="35"/>
        <v>litter</v>
      </c>
      <c r="O274" t="str">
        <f t="shared" ca="1" si="36"/>
        <v>bc6f27f4-199e-4b4d-8290-ede468f28f97</v>
      </c>
    </row>
    <row r="275" spans="1:15" x14ac:dyDescent="0.25">
      <c r="A275">
        <f t="shared" si="32"/>
        <v>274</v>
      </c>
      <c r="B275">
        <f t="shared" si="39"/>
        <v>31.5</v>
      </c>
      <c r="C275">
        <f t="shared" si="38"/>
        <v>2</v>
      </c>
      <c r="D275">
        <v>105</v>
      </c>
      <c r="E275">
        <f t="shared" si="37"/>
        <v>1</v>
      </c>
      <c r="F275" t="s">
        <v>37</v>
      </c>
      <c r="H275" t="str">
        <f t="shared" ca="1" si="33"/>
        <v>D</v>
      </c>
      <c r="I275">
        <f t="shared" ca="1" si="34"/>
        <v>0</v>
      </c>
      <c r="J275" t="str">
        <f t="shared" ca="1" si="35"/>
        <v>litter</v>
      </c>
      <c r="O275" t="str">
        <f t="shared" ca="1" si="36"/>
        <v>bc6f27f4-199e-4b4d-8290-ede468f28f97</v>
      </c>
    </row>
    <row r="276" spans="1:15" x14ac:dyDescent="0.25">
      <c r="A276">
        <f t="shared" si="32"/>
        <v>275</v>
      </c>
      <c r="B276">
        <f t="shared" si="39"/>
        <v>31.799999999999997</v>
      </c>
      <c r="C276">
        <f t="shared" si="38"/>
        <v>2</v>
      </c>
      <c r="D276">
        <v>106</v>
      </c>
      <c r="E276">
        <f t="shared" si="37"/>
        <v>1</v>
      </c>
      <c r="F276" t="s">
        <v>37</v>
      </c>
      <c r="H276" t="str">
        <f t="shared" ca="1" si="33"/>
        <v>D</v>
      </c>
      <c r="I276">
        <f t="shared" ca="1" si="34"/>
        <v>0</v>
      </c>
      <c r="J276" t="str">
        <f t="shared" ca="1" si="35"/>
        <v>litter</v>
      </c>
      <c r="O276" t="str">
        <f t="shared" ca="1" si="36"/>
        <v>bc6f27f4-199e-4b4d-8290-ede468f28f97</v>
      </c>
    </row>
    <row r="277" spans="1:15" x14ac:dyDescent="0.25">
      <c r="A277">
        <f t="shared" si="32"/>
        <v>276</v>
      </c>
      <c r="B277">
        <f t="shared" si="39"/>
        <v>32.1</v>
      </c>
      <c r="C277">
        <f t="shared" si="38"/>
        <v>2</v>
      </c>
      <c r="D277">
        <v>107</v>
      </c>
      <c r="E277">
        <f t="shared" si="37"/>
        <v>1</v>
      </c>
      <c r="F277" t="s">
        <v>37</v>
      </c>
      <c r="H277" t="str">
        <f t="shared" ca="1" si="33"/>
        <v>D</v>
      </c>
      <c r="I277">
        <f t="shared" ca="1" si="34"/>
        <v>0</v>
      </c>
      <c r="J277" t="str">
        <f t="shared" ca="1" si="35"/>
        <v>litter</v>
      </c>
      <c r="O277" t="str">
        <f t="shared" ca="1" si="36"/>
        <v>bc6f27f4-199e-4b4d-8290-ede468f28f97</v>
      </c>
    </row>
    <row r="278" spans="1:15" x14ac:dyDescent="0.25">
      <c r="A278">
        <f t="shared" si="32"/>
        <v>277</v>
      </c>
      <c r="B278">
        <f t="shared" si="39"/>
        <v>32.4</v>
      </c>
      <c r="C278">
        <f t="shared" si="38"/>
        <v>2</v>
      </c>
      <c r="D278">
        <v>108</v>
      </c>
      <c r="E278">
        <f t="shared" si="37"/>
        <v>1</v>
      </c>
      <c r="F278" t="s">
        <v>37</v>
      </c>
      <c r="H278" t="str">
        <f t="shared" ca="1" si="33"/>
        <v>D</v>
      </c>
      <c r="I278">
        <f t="shared" ca="1" si="34"/>
        <v>0</v>
      </c>
      <c r="J278" t="str">
        <f t="shared" ca="1" si="35"/>
        <v>litter</v>
      </c>
      <c r="O278" t="str">
        <f t="shared" ca="1" si="36"/>
        <v>bc6f27f4-199e-4b4d-8290-ede468f28f97</v>
      </c>
    </row>
    <row r="279" spans="1:15" x14ac:dyDescent="0.25">
      <c r="A279">
        <f t="shared" si="32"/>
        <v>278</v>
      </c>
      <c r="B279">
        <f t="shared" si="39"/>
        <v>32.699999999999996</v>
      </c>
      <c r="C279">
        <f t="shared" si="38"/>
        <v>2</v>
      </c>
      <c r="D279">
        <v>109</v>
      </c>
      <c r="E279">
        <f t="shared" si="37"/>
        <v>1</v>
      </c>
      <c r="F279" t="s">
        <v>613</v>
      </c>
      <c r="G279">
        <v>0.15</v>
      </c>
      <c r="H279" t="str">
        <f t="shared" ca="1" si="33"/>
        <v>L</v>
      </c>
      <c r="I279" t="str">
        <f t="shared" ca="1" si="34"/>
        <v>Elymus elymoides</v>
      </c>
      <c r="J279" t="str">
        <f t="shared" ca="1" si="35"/>
        <v>squirreltail</v>
      </c>
      <c r="O279" t="str">
        <f t="shared" ca="1" si="36"/>
        <v>7d999ddf-ec89-45c0-8ea3-188979172c4d</v>
      </c>
    </row>
    <row r="280" spans="1:15" x14ac:dyDescent="0.25">
      <c r="A280">
        <f t="shared" si="32"/>
        <v>279</v>
      </c>
      <c r="B280">
        <f t="shared" si="39"/>
        <v>33</v>
      </c>
      <c r="C280">
        <f t="shared" si="38"/>
        <v>2</v>
      </c>
      <c r="D280">
        <v>110</v>
      </c>
      <c r="E280">
        <f t="shared" si="37"/>
        <v>1</v>
      </c>
      <c r="F280" t="s">
        <v>37</v>
      </c>
      <c r="H280" t="str">
        <f t="shared" ca="1" si="33"/>
        <v>D</v>
      </c>
      <c r="I280">
        <f t="shared" ca="1" si="34"/>
        <v>0</v>
      </c>
      <c r="J280" t="str">
        <f t="shared" ca="1" si="35"/>
        <v>litter</v>
      </c>
      <c r="O280" t="str">
        <f t="shared" ca="1" si="36"/>
        <v>bc6f27f4-199e-4b4d-8290-ede468f28f97</v>
      </c>
    </row>
    <row r="281" spans="1:15" x14ac:dyDescent="0.25">
      <c r="A281">
        <f t="shared" si="32"/>
        <v>280</v>
      </c>
      <c r="B281">
        <f t="shared" si="39"/>
        <v>33.299999999999997</v>
      </c>
      <c r="C281">
        <f t="shared" si="38"/>
        <v>2</v>
      </c>
      <c r="D281">
        <v>111</v>
      </c>
      <c r="E281">
        <f t="shared" si="37"/>
        <v>1</v>
      </c>
      <c r="F281" t="s">
        <v>37</v>
      </c>
      <c r="H281" t="str">
        <f t="shared" ca="1" si="33"/>
        <v>D</v>
      </c>
      <c r="I281">
        <f t="shared" ca="1" si="34"/>
        <v>0</v>
      </c>
      <c r="J281" t="str">
        <f t="shared" ca="1" si="35"/>
        <v>litter</v>
      </c>
      <c r="O281" t="str">
        <f t="shared" ca="1" si="36"/>
        <v>bc6f27f4-199e-4b4d-8290-ede468f28f97</v>
      </c>
    </row>
    <row r="282" spans="1:15" x14ac:dyDescent="0.25">
      <c r="A282">
        <f t="shared" si="32"/>
        <v>281</v>
      </c>
      <c r="B282">
        <f t="shared" si="39"/>
        <v>33.6</v>
      </c>
      <c r="C282">
        <f t="shared" si="38"/>
        <v>2</v>
      </c>
      <c r="D282">
        <v>112</v>
      </c>
      <c r="E282">
        <f t="shared" si="37"/>
        <v>1</v>
      </c>
      <c r="F282" t="s">
        <v>37</v>
      </c>
      <c r="H282" t="str">
        <f t="shared" ca="1" si="33"/>
        <v>D</v>
      </c>
      <c r="I282">
        <f t="shared" ca="1" si="34"/>
        <v>0</v>
      </c>
      <c r="J282" t="str">
        <f t="shared" ca="1" si="35"/>
        <v>litter</v>
      </c>
      <c r="O282" t="str">
        <f t="shared" ca="1" si="36"/>
        <v>bc6f27f4-199e-4b4d-8290-ede468f28f97</v>
      </c>
    </row>
    <row r="283" spans="1:15" x14ac:dyDescent="0.25">
      <c r="A283">
        <f t="shared" si="32"/>
        <v>282</v>
      </c>
      <c r="B283">
        <f t="shared" si="39"/>
        <v>33.9</v>
      </c>
      <c r="C283">
        <f t="shared" si="38"/>
        <v>2</v>
      </c>
      <c r="D283">
        <v>113</v>
      </c>
      <c r="E283">
        <f t="shared" si="37"/>
        <v>1</v>
      </c>
      <c r="F283" t="s">
        <v>37</v>
      </c>
      <c r="H283" t="str">
        <f t="shared" ca="1" si="33"/>
        <v>D</v>
      </c>
      <c r="I283">
        <f t="shared" ca="1" si="34"/>
        <v>0</v>
      </c>
      <c r="J283" t="str">
        <f t="shared" ca="1" si="35"/>
        <v>litter</v>
      </c>
      <c r="O283" t="str">
        <f t="shared" ca="1" si="36"/>
        <v>bc6f27f4-199e-4b4d-8290-ede468f28f97</v>
      </c>
    </row>
    <row r="284" spans="1:15" x14ac:dyDescent="0.25">
      <c r="A284">
        <f t="shared" si="32"/>
        <v>283</v>
      </c>
      <c r="B284">
        <f t="shared" si="39"/>
        <v>34.199999999999996</v>
      </c>
      <c r="C284">
        <f t="shared" si="38"/>
        <v>2</v>
      </c>
      <c r="D284">
        <v>114</v>
      </c>
      <c r="E284">
        <f t="shared" si="37"/>
        <v>1</v>
      </c>
      <c r="F284" t="s">
        <v>37</v>
      </c>
      <c r="H284" t="str">
        <f t="shared" ca="1" si="33"/>
        <v>D</v>
      </c>
      <c r="I284">
        <f t="shared" ca="1" si="34"/>
        <v>0</v>
      </c>
      <c r="J284" t="str">
        <f t="shared" ca="1" si="35"/>
        <v>litter</v>
      </c>
      <c r="O284" t="str">
        <f t="shared" ca="1" si="36"/>
        <v>bc6f27f4-199e-4b4d-8290-ede468f28f97</v>
      </c>
    </row>
    <row r="285" spans="1:15" x14ac:dyDescent="0.25">
      <c r="A285">
        <f t="shared" si="32"/>
        <v>284</v>
      </c>
      <c r="B285">
        <f t="shared" si="39"/>
        <v>34.5</v>
      </c>
      <c r="C285">
        <f t="shared" si="38"/>
        <v>2</v>
      </c>
      <c r="D285">
        <v>115</v>
      </c>
      <c r="E285">
        <f t="shared" si="37"/>
        <v>1</v>
      </c>
      <c r="F285" t="s">
        <v>1291</v>
      </c>
      <c r="G285">
        <v>0.1</v>
      </c>
      <c r="H285" t="str">
        <f t="shared" ca="1" si="33"/>
        <v>L</v>
      </c>
      <c r="I285" t="str">
        <f t="shared" ca="1" si="34"/>
        <v>Poa fendleriana</v>
      </c>
      <c r="J285" t="str">
        <f t="shared" ca="1" si="35"/>
        <v>mutton grass, muttongrass</v>
      </c>
      <c r="O285" t="str">
        <f t="shared" ca="1" si="36"/>
        <v>4019fce8-c72f-4cac-9a90-e34eec35f7b1</v>
      </c>
    </row>
    <row r="286" spans="1:15" x14ac:dyDescent="0.25">
      <c r="A286">
        <f t="shared" si="32"/>
        <v>285</v>
      </c>
      <c r="B286">
        <f t="shared" si="39"/>
        <v>34.799999999999997</v>
      </c>
      <c r="C286">
        <f t="shared" si="38"/>
        <v>2</v>
      </c>
      <c r="D286">
        <v>116</v>
      </c>
      <c r="E286">
        <f t="shared" si="37"/>
        <v>1</v>
      </c>
      <c r="F286" t="s">
        <v>37</v>
      </c>
      <c r="H286" t="str">
        <f t="shared" ca="1" si="33"/>
        <v>D</v>
      </c>
      <c r="I286">
        <f t="shared" ca="1" si="34"/>
        <v>0</v>
      </c>
      <c r="J286" t="str">
        <f t="shared" ca="1" si="35"/>
        <v>litter</v>
      </c>
      <c r="O286" t="str">
        <f t="shared" ca="1" si="36"/>
        <v>bc6f27f4-199e-4b4d-8290-ede468f28f97</v>
      </c>
    </row>
    <row r="287" spans="1:15" x14ac:dyDescent="0.25">
      <c r="A287">
        <f t="shared" si="32"/>
        <v>286</v>
      </c>
      <c r="B287">
        <f t="shared" si="39"/>
        <v>35.1</v>
      </c>
      <c r="C287">
        <f t="shared" si="38"/>
        <v>2</v>
      </c>
      <c r="D287">
        <v>117</v>
      </c>
      <c r="E287">
        <f t="shared" si="37"/>
        <v>1</v>
      </c>
      <c r="F287" t="s">
        <v>1291</v>
      </c>
      <c r="G287">
        <v>0.15</v>
      </c>
      <c r="H287" t="str">
        <f t="shared" ca="1" si="33"/>
        <v>L</v>
      </c>
      <c r="I287" t="str">
        <f t="shared" ca="1" si="34"/>
        <v>Poa fendleriana</v>
      </c>
      <c r="J287" t="str">
        <f t="shared" ca="1" si="35"/>
        <v>mutton grass, muttongrass</v>
      </c>
      <c r="O287" t="str">
        <f t="shared" ca="1" si="36"/>
        <v>4019fce8-c72f-4cac-9a90-e34eec35f7b1</v>
      </c>
    </row>
    <row r="288" spans="1:15" x14ac:dyDescent="0.25">
      <c r="A288">
        <f t="shared" si="32"/>
        <v>287</v>
      </c>
      <c r="B288">
        <f t="shared" si="39"/>
        <v>35.4</v>
      </c>
      <c r="C288">
        <f t="shared" si="38"/>
        <v>2</v>
      </c>
      <c r="D288">
        <v>118</v>
      </c>
      <c r="E288">
        <f t="shared" si="37"/>
        <v>1</v>
      </c>
      <c r="F288" t="s">
        <v>37</v>
      </c>
      <c r="H288" t="str">
        <f t="shared" ca="1" si="33"/>
        <v>D</v>
      </c>
      <c r="I288">
        <f t="shared" ca="1" si="34"/>
        <v>0</v>
      </c>
      <c r="J288" t="str">
        <f t="shared" ca="1" si="35"/>
        <v>litter</v>
      </c>
      <c r="O288" t="str">
        <f t="shared" ca="1" si="36"/>
        <v>bc6f27f4-199e-4b4d-8290-ede468f28f97</v>
      </c>
    </row>
    <row r="289" spans="1:15" x14ac:dyDescent="0.25">
      <c r="A289">
        <f t="shared" si="32"/>
        <v>288</v>
      </c>
      <c r="B289">
        <f t="shared" si="39"/>
        <v>35.699999999999996</v>
      </c>
      <c r="C289">
        <f t="shared" si="38"/>
        <v>2</v>
      </c>
      <c r="D289">
        <v>119</v>
      </c>
      <c r="E289">
        <f t="shared" si="37"/>
        <v>1</v>
      </c>
      <c r="F289" t="s">
        <v>1291</v>
      </c>
      <c r="G289">
        <v>0.3</v>
      </c>
      <c r="H289" t="str">
        <f t="shared" ca="1" si="33"/>
        <v>L</v>
      </c>
      <c r="I289" t="str">
        <f t="shared" ca="1" si="34"/>
        <v>Poa fendleriana</v>
      </c>
      <c r="J289" t="str">
        <f t="shared" ca="1" si="35"/>
        <v>mutton grass, muttongrass</v>
      </c>
      <c r="O289" t="str">
        <f t="shared" ca="1" si="36"/>
        <v>4019fce8-c72f-4cac-9a90-e34eec35f7b1</v>
      </c>
    </row>
    <row r="290" spans="1:15" x14ac:dyDescent="0.25">
      <c r="A290">
        <f t="shared" si="32"/>
        <v>289</v>
      </c>
      <c r="B290">
        <f t="shared" si="39"/>
        <v>36</v>
      </c>
      <c r="C290">
        <f t="shared" si="38"/>
        <v>2</v>
      </c>
      <c r="D290">
        <v>120</v>
      </c>
      <c r="E290">
        <f t="shared" si="37"/>
        <v>1</v>
      </c>
      <c r="F290" t="s">
        <v>37</v>
      </c>
      <c r="H290" t="str">
        <f t="shared" ca="1" si="33"/>
        <v>D</v>
      </c>
      <c r="I290">
        <f t="shared" ca="1" si="34"/>
        <v>0</v>
      </c>
      <c r="J290" t="str">
        <f t="shared" ca="1" si="35"/>
        <v>litter</v>
      </c>
      <c r="O290" t="str">
        <f t="shared" ca="1" si="36"/>
        <v>bc6f27f4-199e-4b4d-8290-ede468f28f97</v>
      </c>
    </row>
    <row r="291" spans="1:15" x14ac:dyDescent="0.25">
      <c r="A291">
        <f t="shared" si="32"/>
        <v>290</v>
      </c>
      <c r="B291">
        <f t="shared" si="39"/>
        <v>36.299999999999997</v>
      </c>
      <c r="C291">
        <f t="shared" si="38"/>
        <v>2</v>
      </c>
      <c r="D291">
        <v>121</v>
      </c>
      <c r="E291">
        <f t="shared" si="37"/>
        <v>1</v>
      </c>
      <c r="F291" t="s">
        <v>37</v>
      </c>
      <c r="H291" t="str">
        <f t="shared" ca="1" si="33"/>
        <v>D</v>
      </c>
      <c r="I291">
        <f t="shared" ca="1" si="34"/>
        <v>0</v>
      </c>
      <c r="J291" t="str">
        <f t="shared" ca="1" si="35"/>
        <v>litter</v>
      </c>
      <c r="O291" t="str">
        <f t="shared" ca="1" si="36"/>
        <v>bc6f27f4-199e-4b4d-8290-ede468f28f97</v>
      </c>
    </row>
    <row r="292" spans="1:15" x14ac:dyDescent="0.25">
      <c r="A292">
        <f t="shared" si="32"/>
        <v>291</v>
      </c>
      <c r="B292">
        <f t="shared" si="39"/>
        <v>36.6</v>
      </c>
      <c r="C292">
        <f t="shared" si="38"/>
        <v>2</v>
      </c>
      <c r="D292">
        <v>122</v>
      </c>
      <c r="E292">
        <f t="shared" si="37"/>
        <v>1</v>
      </c>
      <c r="F292" t="s">
        <v>37</v>
      </c>
      <c r="H292" t="str">
        <f t="shared" ca="1" si="33"/>
        <v>D</v>
      </c>
      <c r="I292">
        <f t="shared" ca="1" si="34"/>
        <v>0</v>
      </c>
      <c r="J292" t="str">
        <f t="shared" ca="1" si="35"/>
        <v>litter</v>
      </c>
      <c r="O292" t="str">
        <f t="shared" ca="1" si="36"/>
        <v>bc6f27f4-199e-4b4d-8290-ede468f28f97</v>
      </c>
    </row>
    <row r="293" spans="1:15" x14ac:dyDescent="0.25">
      <c r="A293">
        <f t="shared" si="32"/>
        <v>292</v>
      </c>
      <c r="B293">
        <f t="shared" si="39"/>
        <v>36.9</v>
      </c>
      <c r="C293">
        <f t="shared" si="38"/>
        <v>2</v>
      </c>
      <c r="D293">
        <v>123</v>
      </c>
      <c r="E293">
        <f t="shared" si="37"/>
        <v>1</v>
      </c>
      <c r="F293" t="s">
        <v>37</v>
      </c>
      <c r="H293" t="str">
        <f t="shared" ca="1" si="33"/>
        <v>D</v>
      </c>
      <c r="I293">
        <f t="shared" ca="1" si="34"/>
        <v>0</v>
      </c>
      <c r="J293" t="str">
        <f t="shared" ca="1" si="35"/>
        <v>litter</v>
      </c>
      <c r="O293" t="str">
        <f t="shared" ca="1" si="36"/>
        <v>bc6f27f4-199e-4b4d-8290-ede468f28f97</v>
      </c>
    </row>
    <row r="294" spans="1:15" x14ac:dyDescent="0.25">
      <c r="A294">
        <f t="shared" si="32"/>
        <v>293</v>
      </c>
      <c r="B294">
        <f t="shared" si="39"/>
        <v>37.199999999999996</v>
      </c>
      <c r="C294">
        <f t="shared" si="38"/>
        <v>2</v>
      </c>
      <c r="D294">
        <v>124</v>
      </c>
      <c r="E294">
        <f t="shared" si="37"/>
        <v>1</v>
      </c>
      <c r="F294" t="s">
        <v>37</v>
      </c>
      <c r="H294" t="str">
        <f t="shared" ca="1" si="33"/>
        <v>D</v>
      </c>
      <c r="I294">
        <f t="shared" ca="1" si="34"/>
        <v>0</v>
      </c>
      <c r="J294" t="str">
        <f t="shared" ca="1" si="35"/>
        <v>litter</v>
      </c>
      <c r="O294" t="str">
        <f t="shared" ca="1" si="36"/>
        <v>bc6f27f4-199e-4b4d-8290-ede468f28f97</v>
      </c>
    </row>
    <row r="295" spans="1:15" x14ac:dyDescent="0.25">
      <c r="A295">
        <f t="shared" si="32"/>
        <v>294</v>
      </c>
      <c r="B295">
        <f t="shared" si="39"/>
        <v>37.5</v>
      </c>
      <c r="C295">
        <f t="shared" si="38"/>
        <v>2</v>
      </c>
      <c r="D295">
        <v>125</v>
      </c>
      <c r="E295">
        <f t="shared" si="37"/>
        <v>1</v>
      </c>
      <c r="F295" t="s">
        <v>37</v>
      </c>
      <c r="H295" t="str">
        <f t="shared" ca="1" si="33"/>
        <v>D</v>
      </c>
      <c r="I295">
        <f t="shared" ca="1" si="34"/>
        <v>0</v>
      </c>
      <c r="J295" t="str">
        <f t="shared" ca="1" si="35"/>
        <v>litter</v>
      </c>
      <c r="O295" t="str">
        <f t="shared" ca="1" si="36"/>
        <v>bc6f27f4-199e-4b4d-8290-ede468f28f97</v>
      </c>
    </row>
    <row r="296" spans="1:15" x14ac:dyDescent="0.25">
      <c r="A296">
        <f t="shared" si="32"/>
        <v>295</v>
      </c>
      <c r="B296">
        <f t="shared" si="39"/>
        <v>37.799999999999997</v>
      </c>
      <c r="C296">
        <f t="shared" si="38"/>
        <v>2</v>
      </c>
      <c r="D296">
        <v>126</v>
      </c>
      <c r="E296">
        <f t="shared" si="37"/>
        <v>1</v>
      </c>
      <c r="F296" t="s">
        <v>37</v>
      </c>
      <c r="H296" t="str">
        <f t="shared" ca="1" si="33"/>
        <v>D</v>
      </c>
      <c r="I296">
        <f t="shared" ca="1" si="34"/>
        <v>0</v>
      </c>
      <c r="J296" t="str">
        <f t="shared" ca="1" si="35"/>
        <v>litter</v>
      </c>
      <c r="O296" t="str">
        <f t="shared" ca="1" si="36"/>
        <v>bc6f27f4-199e-4b4d-8290-ede468f28f97</v>
      </c>
    </row>
    <row r="297" spans="1:15" x14ac:dyDescent="0.25">
      <c r="A297">
        <f t="shared" si="32"/>
        <v>296</v>
      </c>
      <c r="B297">
        <f t="shared" si="39"/>
        <v>38.1</v>
      </c>
      <c r="C297">
        <f t="shared" si="38"/>
        <v>2</v>
      </c>
      <c r="D297">
        <v>127</v>
      </c>
      <c r="E297">
        <f t="shared" si="37"/>
        <v>1</v>
      </c>
      <c r="F297" t="s">
        <v>37</v>
      </c>
      <c r="H297" t="str">
        <f t="shared" ca="1" si="33"/>
        <v>D</v>
      </c>
      <c r="I297">
        <f t="shared" ca="1" si="34"/>
        <v>0</v>
      </c>
      <c r="J297" t="str">
        <f t="shared" ca="1" si="35"/>
        <v>litter</v>
      </c>
      <c r="O297" t="str">
        <f t="shared" ca="1" si="36"/>
        <v>bc6f27f4-199e-4b4d-8290-ede468f28f97</v>
      </c>
    </row>
    <row r="298" spans="1:15" x14ac:dyDescent="0.25">
      <c r="A298">
        <f t="shared" si="32"/>
        <v>297</v>
      </c>
      <c r="B298">
        <f t="shared" si="39"/>
        <v>38.4</v>
      </c>
      <c r="C298">
        <f t="shared" si="38"/>
        <v>2</v>
      </c>
      <c r="D298">
        <v>128</v>
      </c>
      <c r="E298">
        <f t="shared" si="37"/>
        <v>1</v>
      </c>
      <c r="F298" t="s">
        <v>1291</v>
      </c>
      <c r="G298">
        <v>0.1</v>
      </c>
      <c r="H298" t="str">
        <f t="shared" ca="1" si="33"/>
        <v>L</v>
      </c>
      <c r="I298" t="str">
        <f t="shared" ca="1" si="34"/>
        <v>Poa fendleriana</v>
      </c>
      <c r="J298" t="str">
        <f t="shared" ca="1" si="35"/>
        <v>mutton grass, muttongrass</v>
      </c>
      <c r="O298" t="str">
        <f t="shared" ca="1" si="36"/>
        <v>4019fce8-c72f-4cac-9a90-e34eec35f7b1</v>
      </c>
    </row>
    <row r="299" spans="1:15" x14ac:dyDescent="0.25">
      <c r="A299">
        <f t="shared" si="32"/>
        <v>298</v>
      </c>
      <c r="B299">
        <f t="shared" si="39"/>
        <v>38.699999999999996</v>
      </c>
      <c r="C299">
        <f t="shared" si="38"/>
        <v>2</v>
      </c>
      <c r="D299">
        <v>129</v>
      </c>
      <c r="E299">
        <f t="shared" si="37"/>
        <v>1</v>
      </c>
      <c r="F299" t="s">
        <v>37</v>
      </c>
      <c r="H299" t="str">
        <f t="shared" ca="1" si="33"/>
        <v>D</v>
      </c>
      <c r="I299">
        <f t="shared" ca="1" si="34"/>
        <v>0</v>
      </c>
      <c r="J299" t="str">
        <f t="shared" ca="1" si="35"/>
        <v>litter</v>
      </c>
      <c r="O299" t="str">
        <f t="shared" ca="1" si="36"/>
        <v>bc6f27f4-199e-4b4d-8290-ede468f28f97</v>
      </c>
    </row>
    <row r="300" spans="1:15" x14ac:dyDescent="0.25">
      <c r="A300">
        <f t="shared" si="32"/>
        <v>299</v>
      </c>
      <c r="B300">
        <f t="shared" si="39"/>
        <v>39</v>
      </c>
      <c r="C300">
        <f t="shared" si="38"/>
        <v>2</v>
      </c>
      <c r="D300">
        <v>130</v>
      </c>
      <c r="E300">
        <f t="shared" si="37"/>
        <v>1</v>
      </c>
      <c r="F300" t="s">
        <v>37</v>
      </c>
      <c r="H300" t="str">
        <f t="shared" ca="1" si="33"/>
        <v>D</v>
      </c>
      <c r="I300">
        <f t="shared" ca="1" si="34"/>
        <v>0</v>
      </c>
      <c r="J300" t="str">
        <f t="shared" ca="1" si="35"/>
        <v>litter</v>
      </c>
      <c r="O300" t="str">
        <f t="shared" ca="1" si="36"/>
        <v>bc6f27f4-199e-4b4d-8290-ede468f28f97</v>
      </c>
    </row>
    <row r="301" spans="1:15" x14ac:dyDescent="0.25">
      <c r="A301">
        <f t="shared" si="32"/>
        <v>300</v>
      </c>
      <c r="B301">
        <f t="shared" si="39"/>
        <v>39.299999999999997</v>
      </c>
      <c r="C301">
        <f t="shared" si="38"/>
        <v>2</v>
      </c>
      <c r="D301">
        <v>131</v>
      </c>
      <c r="E301">
        <f t="shared" si="37"/>
        <v>1</v>
      </c>
      <c r="F301" t="s">
        <v>1291</v>
      </c>
      <c r="G301">
        <v>0.01</v>
      </c>
      <c r="H301" t="str">
        <f t="shared" ca="1" si="33"/>
        <v>L</v>
      </c>
      <c r="I301" t="str">
        <f t="shared" ca="1" si="34"/>
        <v>Poa fendleriana</v>
      </c>
      <c r="J301" t="str">
        <f t="shared" ca="1" si="35"/>
        <v>mutton grass, muttongrass</v>
      </c>
      <c r="O301" t="str">
        <f t="shared" ca="1" si="36"/>
        <v>4019fce8-c72f-4cac-9a90-e34eec35f7b1</v>
      </c>
    </row>
    <row r="302" spans="1:15" x14ac:dyDescent="0.25">
      <c r="A302">
        <f t="shared" si="32"/>
        <v>301</v>
      </c>
      <c r="B302">
        <f t="shared" si="39"/>
        <v>39.6</v>
      </c>
      <c r="C302">
        <f t="shared" si="38"/>
        <v>2</v>
      </c>
      <c r="D302">
        <v>132</v>
      </c>
      <c r="E302">
        <f t="shared" si="37"/>
        <v>1</v>
      </c>
      <c r="F302" t="s">
        <v>37</v>
      </c>
      <c r="H302" t="str">
        <f t="shared" ca="1" si="33"/>
        <v>D</v>
      </c>
      <c r="I302">
        <f t="shared" ca="1" si="34"/>
        <v>0</v>
      </c>
      <c r="J302" t="str">
        <f t="shared" ca="1" si="35"/>
        <v>litter</v>
      </c>
      <c r="O302" t="str">
        <f t="shared" ca="1" si="36"/>
        <v>bc6f27f4-199e-4b4d-8290-ede468f28f97</v>
      </c>
    </row>
    <row r="303" spans="1:15" x14ac:dyDescent="0.25">
      <c r="A303">
        <f t="shared" si="32"/>
        <v>302</v>
      </c>
      <c r="B303">
        <f t="shared" si="39"/>
        <v>39.9</v>
      </c>
      <c r="C303">
        <f t="shared" si="38"/>
        <v>2</v>
      </c>
      <c r="D303">
        <v>133</v>
      </c>
      <c r="E303">
        <f t="shared" si="37"/>
        <v>1</v>
      </c>
      <c r="F303" t="s">
        <v>37</v>
      </c>
      <c r="H303" t="str">
        <f t="shared" ca="1" si="33"/>
        <v>D</v>
      </c>
      <c r="I303">
        <f t="shared" ca="1" si="34"/>
        <v>0</v>
      </c>
      <c r="J303" t="str">
        <f t="shared" ca="1" si="35"/>
        <v>litter</v>
      </c>
      <c r="O303" t="str">
        <f t="shared" ca="1" si="36"/>
        <v>bc6f27f4-199e-4b4d-8290-ede468f28f97</v>
      </c>
    </row>
    <row r="304" spans="1:15" x14ac:dyDescent="0.25">
      <c r="A304">
        <f t="shared" si="32"/>
        <v>303</v>
      </c>
      <c r="B304">
        <f t="shared" si="39"/>
        <v>40.199999999999996</v>
      </c>
      <c r="C304">
        <f t="shared" si="38"/>
        <v>2</v>
      </c>
      <c r="D304">
        <v>134</v>
      </c>
      <c r="E304">
        <f t="shared" si="37"/>
        <v>1</v>
      </c>
      <c r="F304" t="s">
        <v>1619</v>
      </c>
      <c r="H304" t="str">
        <f t="shared" ca="1" si="33"/>
        <v>D</v>
      </c>
      <c r="I304">
        <f t="shared" ca="1" si="34"/>
        <v>0</v>
      </c>
      <c r="J304" t="str">
        <f t="shared" ca="1" si="35"/>
        <v>wood</v>
      </c>
      <c r="O304" t="str">
        <f t="shared" ca="1" si="36"/>
        <v>6db79102-ca79-4112-bf93-3ed232699f0f</v>
      </c>
    </row>
    <row r="305" spans="1:15" x14ac:dyDescent="0.25">
      <c r="A305">
        <f t="shared" si="32"/>
        <v>304</v>
      </c>
      <c r="B305">
        <f t="shared" si="39"/>
        <v>40.5</v>
      </c>
      <c r="C305">
        <f t="shared" si="38"/>
        <v>2</v>
      </c>
      <c r="D305">
        <v>135</v>
      </c>
      <c r="E305">
        <f t="shared" si="37"/>
        <v>1</v>
      </c>
      <c r="F305" t="s">
        <v>1355</v>
      </c>
      <c r="G305">
        <v>0.05</v>
      </c>
      <c r="H305" t="str">
        <f t="shared" ca="1" si="33"/>
        <v>L</v>
      </c>
      <c r="I305" t="str">
        <f t="shared" ca="1" si="34"/>
        <v>Pseudocymopterus montanus</v>
      </c>
      <c r="J305" t="str">
        <f t="shared" ca="1" si="35"/>
        <v>alpine false springparsley, anise, false springparsley</v>
      </c>
      <c r="O305" t="str">
        <f t="shared" ca="1" si="36"/>
        <v>ce96ee56-6431-4d53-ac75-c41545fac95a</v>
      </c>
    </row>
    <row r="306" spans="1:15" x14ac:dyDescent="0.25">
      <c r="A306">
        <f t="shared" si="32"/>
        <v>305</v>
      </c>
      <c r="B306">
        <f t="shared" si="39"/>
        <v>40.799999999999997</v>
      </c>
      <c r="C306">
        <f t="shared" si="38"/>
        <v>2</v>
      </c>
      <c r="D306">
        <v>136</v>
      </c>
      <c r="E306">
        <f t="shared" si="37"/>
        <v>1</v>
      </c>
      <c r="F306" t="s">
        <v>1291</v>
      </c>
      <c r="G306">
        <v>0.15</v>
      </c>
      <c r="H306" t="str">
        <f t="shared" ca="1" si="33"/>
        <v>L</v>
      </c>
      <c r="I306" t="str">
        <f t="shared" ca="1" si="34"/>
        <v>Poa fendleriana</v>
      </c>
      <c r="J306" t="str">
        <f t="shared" ca="1" si="35"/>
        <v>mutton grass, muttongrass</v>
      </c>
      <c r="O306" t="str">
        <f t="shared" ca="1" si="36"/>
        <v>4019fce8-c72f-4cac-9a90-e34eec35f7b1</v>
      </c>
    </row>
    <row r="307" spans="1:15" x14ac:dyDescent="0.25">
      <c r="A307">
        <f t="shared" si="32"/>
        <v>306</v>
      </c>
      <c r="B307">
        <f t="shared" si="39"/>
        <v>41.1</v>
      </c>
      <c r="C307">
        <f t="shared" si="38"/>
        <v>2</v>
      </c>
      <c r="D307">
        <v>137</v>
      </c>
      <c r="E307">
        <f t="shared" si="37"/>
        <v>1</v>
      </c>
      <c r="F307" t="s">
        <v>37</v>
      </c>
      <c r="H307" t="str">
        <f t="shared" ca="1" si="33"/>
        <v>D</v>
      </c>
      <c r="I307">
        <f t="shared" ca="1" si="34"/>
        <v>0</v>
      </c>
      <c r="J307" t="str">
        <f t="shared" ca="1" si="35"/>
        <v>litter</v>
      </c>
      <c r="O307" t="str">
        <f t="shared" ca="1" si="36"/>
        <v>bc6f27f4-199e-4b4d-8290-ede468f28f97</v>
      </c>
    </row>
    <row r="308" spans="1:15" x14ac:dyDescent="0.25">
      <c r="A308">
        <f t="shared" si="32"/>
        <v>307</v>
      </c>
      <c r="B308">
        <f t="shared" si="39"/>
        <v>41.4</v>
      </c>
      <c r="C308">
        <f t="shared" si="38"/>
        <v>2</v>
      </c>
      <c r="D308">
        <v>138</v>
      </c>
      <c r="E308">
        <f t="shared" si="37"/>
        <v>1</v>
      </c>
      <c r="F308" t="s">
        <v>420</v>
      </c>
      <c r="G308">
        <v>0.1</v>
      </c>
      <c r="H308" t="str">
        <f t="shared" ca="1" si="33"/>
        <v>L</v>
      </c>
      <c r="I308" t="str">
        <f t="shared" ca="1" si="34"/>
        <v>Carex</v>
      </c>
      <c r="J308" t="str">
        <f t="shared" ca="1" si="35"/>
        <v>unknown sedge</v>
      </c>
      <c r="O308" t="str">
        <f t="shared" ca="1" si="36"/>
        <v>9f5025b5-1cd6-4045-a051-c14e3b216101</v>
      </c>
    </row>
    <row r="309" spans="1:15" x14ac:dyDescent="0.25">
      <c r="A309">
        <f t="shared" si="32"/>
        <v>308</v>
      </c>
      <c r="B309">
        <f t="shared" si="39"/>
        <v>41.699999999999996</v>
      </c>
      <c r="C309">
        <f t="shared" si="38"/>
        <v>2</v>
      </c>
      <c r="D309">
        <v>139</v>
      </c>
      <c r="E309">
        <f t="shared" si="37"/>
        <v>1</v>
      </c>
      <c r="F309" t="s">
        <v>1291</v>
      </c>
      <c r="G309">
        <v>0.1</v>
      </c>
      <c r="H309" t="str">
        <f t="shared" ca="1" si="33"/>
        <v>L</v>
      </c>
      <c r="I309" t="str">
        <f t="shared" ca="1" si="34"/>
        <v>Poa fendleriana</v>
      </c>
      <c r="J309" t="str">
        <f t="shared" ca="1" si="35"/>
        <v>mutton grass, muttongrass</v>
      </c>
      <c r="O309" t="str">
        <f t="shared" ca="1" si="36"/>
        <v>4019fce8-c72f-4cac-9a90-e34eec35f7b1</v>
      </c>
    </row>
    <row r="310" spans="1:15" x14ac:dyDescent="0.25">
      <c r="A310">
        <f t="shared" si="32"/>
        <v>309</v>
      </c>
      <c r="B310">
        <f t="shared" si="39"/>
        <v>42</v>
      </c>
      <c r="C310">
        <f t="shared" si="38"/>
        <v>2</v>
      </c>
      <c r="D310">
        <v>140</v>
      </c>
      <c r="E310">
        <f t="shared" si="37"/>
        <v>1</v>
      </c>
      <c r="F310" t="s">
        <v>37</v>
      </c>
      <c r="H310" t="str">
        <f t="shared" ca="1" si="33"/>
        <v>D</v>
      </c>
      <c r="I310">
        <f t="shared" ca="1" si="34"/>
        <v>0</v>
      </c>
      <c r="J310" t="str">
        <f t="shared" ca="1" si="35"/>
        <v>litter</v>
      </c>
      <c r="O310" t="str">
        <f t="shared" ca="1" si="36"/>
        <v>bc6f27f4-199e-4b4d-8290-ede468f28f97</v>
      </c>
    </row>
    <row r="311" spans="1:15" x14ac:dyDescent="0.25">
      <c r="A311">
        <f t="shared" si="32"/>
        <v>310</v>
      </c>
      <c r="B311">
        <f t="shared" si="39"/>
        <v>42.3</v>
      </c>
      <c r="C311">
        <f t="shared" si="38"/>
        <v>2</v>
      </c>
      <c r="D311">
        <v>141</v>
      </c>
      <c r="E311">
        <f t="shared" si="37"/>
        <v>1</v>
      </c>
      <c r="F311" t="s">
        <v>37</v>
      </c>
      <c r="H311" t="str">
        <f t="shared" ca="1" si="33"/>
        <v>D</v>
      </c>
      <c r="I311">
        <f t="shared" ca="1" si="34"/>
        <v>0</v>
      </c>
      <c r="J311" t="str">
        <f t="shared" ca="1" si="35"/>
        <v>litter</v>
      </c>
      <c r="O311" t="str">
        <f t="shared" ca="1" si="36"/>
        <v>bc6f27f4-199e-4b4d-8290-ede468f28f97</v>
      </c>
    </row>
    <row r="312" spans="1:15" x14ac:dyDescent="0.25">
      <c r="A312">
        <f t="shared" si="32"/>
        <v>311</v>
      </c>
      <c r="B312">
        <f t="shared" si="39"/>
        <v>42.6</v>
      </c>
      <c r="C312">
        <f t="shared" si="38"/>
        <v>2</v>
      </c>
      <c r="D312">
        <v>142</v>
      </c>
      <c r="E312">
        <f t="shared" si="37"/>
        <v>1</v>
      </c>
      <c r="F312" t="s">
        <v>37</v>
      </c>
      <c r="H312" t="str">
        <f t="shared" ca="1" si="33"/>
        <v>D</v>
      </c>
      <c r="I312">
        <f t="shared" ca="1" si="34"/>
        <v>0</v>
      </c>
      <c r="J312" t="str">
        <f t="shared" ca="1" si="35"/>
        <v>litter</v>
      </c>
      <c r="O312" t="str">
        <f t="shared" ca="1" si="36"/>
        <v>bc6f27f4-199e-4b4d-8290-ede468f28f97</v>
      </c>
    </row>
    <row r="313" spans="1:15" x14ac:dyDescent="0.25">
      <c r="A313">
        <f t="shared" si="32"/>
        <v>312</v>
      </c>
      <c r="B313">
        <f t="shared" si="39"/>
        <v>42.9</v>
      </c>
      <c r="C313">
        <f t="shared" si="38"/>
        <v>2</v>
      </c>
      <c r="D313">
        <v>143</v>
      </c>
      <c r="E313">
        <f t="shared" si="37"/>
        <v>1</v>
      </c>
      <c r="F313" t="s">
        <v>37</v>
      </c>
      <c r="H313" t="str">
        <f t="shared" ca="1" si="33"/>
        <v>D</v>
      </c>
      <c r="I313">
        <f t="shared" ca="1" si="34"/>
        <v>0</v>
      </c>
      <c r="J313" t="str">
        <f t="shared" ca="1" si="35"/>
        <v>litter</v>
      </c>
      <c r="O313" t="str">
        <f t="shared" ca="1" si="36"/>
        <v>bc6f27f4-199e-4b4d-8290-ede468f28f97</v>
      </c>
    </row>
    <row r="314" spans="1:15" x14ac:dyDescent="0.25">
      <c r="A314">
        <f t="shared" si="32"/>
        <v>313</v>
      </c>
      <c r="B314">
        <f t="shared" si="39"/>
        <v>43.199999999999996</v>
      </c>
      <c r="C314">
        <f t="shared" si="38"/>
        <v>2</v>
      </c>
      <c r="D314">
        <v>144</v>
      </c>
      <c r="E314">
        <f t="shared" si="37"/>
        <v>1</v>
      </c>
      <c r="F314" t="s">
        <v>1355</v>
      </c>
      <c r="G314">
        <v>0.03</v>
      </c>
      <c r="H314" t="str">
        <f t="shared" ca="1" si="33"/>
        <v>L</v>
      </c>
      <c r="I314" t="str">
        <f t="shared" ca="1" si="34"/>
        <v>Pseudocymopterus montanus</v>
      </c>
      <c r="J314" t="str">
        <f t="shared" ca="1" si="35"/>
        <v>alpine false springparsley, anise, false springparsley</v>
      </c>
      <c r="O314" t="str">
        <f t="shared" ca="1" si="36"/>
        <v>ce96ee56-6431-4d53-ac75-c41545fac95a</v>
      </c>
    </row>
    <row r="315" spans="1:15" x14ac:dyDescent="0.25">
      <c r="A315">
        <f t="shared" si="32"/>
        <v>314</v>
      </c>
      <c r="B315">
        <f t="shared" si="39"/>
        <v>43.5</v>
      </c>
      <c r="C315">
        <f t="shared" si="38"/>
        <v>2</v>
      </c>
      <c r="D315">
        <v>145</v>
      </c>
      <c r="E315">
        <f t="shared" si="37"/>
        <v>1</v>
      </c>
      <c r="F315" t="s">
        <v>1619</v>
      </c>
      <c r="H315" t="str">
        <f t="shared" ca="1" si="33"/>
        <v>D</v>
      </c>
      <c r="I315">
        <f t="shared" ca="1" si="34"/>
        <v>0</v>
      </c>
      <c r="J315" t="str">
        <f t="shared" ca="1" si="35"/>
        <v>wood</v>
      </c>
      <c r="O315" t="str">
        <f t="shared" ca="1" si="36"/>
        <v>6db79102-ca79-4112-bf93-3ed232699f0f</v>
      </c>
    </row>
    <row r="316" spans="1:15" x14ac:dyDescent="0.25">
      <c r="A316">
        <f t="shared" si="32"/>
        <v>315</v>
      </c>
      <c r="B316">
        <f t="shared" si="39"/>
        <v>43.8</v>
      </c>
      <c r="C316">
        <f t="shared" si="38"/>
        <v>2</v>
      </c>
      <c r="D316">
        <v>146</v>
      </c>
      <c r="E316">
        <f t="shared" si="37"/>
        <v>1</v>
      </c>
      <c r="F316" t="s">
        <v>37</v>
      </c>
      <c r="H316" t="str">
        <f t="shared" ca="1" si="33"/>
        <v>D</v>
      </c>
      <c r="I316">
        <f t="shared" ca="1" si="34"/>
        <v>0</v>
      </c>
      <c r="J316" t="str">
        <f t="shared" ca="1" si="35"/>
        <v>litter</v>
      </c>
      <c r="O316" t="str">
        <f t="shared" ca="1" si="36"/>
        <v>bc6f27f4-199e-4b4d-8290-ede468f28f97</v>
      </c>
    </row>
    <row r="317" spans="1:15" x14ac:dyDescent="0.25">
      <c r="A317">
        <f t="shared" si="32"/>
        <v>316</v>
      </c>
      <c r="B317">
        <f t="shared" si="39"/>
        <v>44.1</v>
      </c>
      <c r="C317">
        <f t="shared" si="38"/>
        <v>2</v>
      </c>
      <c r="D317">
        <v>147</v>
      </c>
      <c r="E317">
        <f t="shared" si="37"/>
        <v>1</v>
      </c>
      <c r="F317" t="s">
        <v>37</v>
      </c>
      <c r="H317" t="str">
        <f t="shared" ca="1" si="33"/>
        <v>D</v>
      </c>
      <c r="I317">
        <f t="shared" ca="1" si="34"/>
        <v>0</v>
      </c>
      <c r="J317" t="str">
        <f t="shared" ca="1" si="35"/>
        <v>litter</v>
      </c>
      <c r="O317" t="str">
        <f t="shared" ca="1" si="36"/>
        <v>bc6f27f4-199e-4b4d-8290-ede468f28f97</v>
      </c>
    </row>
    <row r="318" spans="1:15" x14ac:dyDescent="0.25">
      <c r="A318">
        <f t="shared" si="32"/>
        <v>317</v>
      </c>
      <c r="B318">
        <f t="shared" si="39"/>
        <v>44.4</v>
      </c>
      <c r="C318">
        <f t="shared" si="38"/>
        <v>2</v>
      </c>
      <c r="D318">
        <v>148</v>
      </c>
      <c r="E318">
        <f t="shared" si="37"/>
        <v>1</v>
      </c>
      <c r="F318" t="s">
        <v>37</v>
      </c>
      <c r="H318" t="str">
        <f t="shared" ca="1" si="33"/>
        <v>D</v>
      </c>
      <c r="I318">
        <f t="shared" ca="1" si="34"/>
        <v>0</v>
      </c>
      <c r="J318" t="str">
        <f t="shared" ca="1" si="35"/>
        <v>litter</v>
      </c>
      <c r="O318" t="str">
        <f t="shared" ca="1" si="36"/>
        <v>bc6f27f4-199e-4b4d-8290-ede468f28f97</v>
      </c>
    </row>
    <row r="319" spans="1:15" x14ac:dyDescent="0.25">
      <c r="A319">
        <f t="shared" si="32"/>
        <v>318</v>
      </c>
      <c r="B319">
        <f t="shared" si="39"/>
        <v>44.699999999999996</v>
      </c>
      <c r="C319">
        <f t="shared" si="38"/>
        <v>2</v>
      </c>
      <c r="D319">
        <v>149</v>
      </c>
      <c r="E319">
        <f t="shared" si="37"/>
        <v>1</v>
      </c>
      <c r="F319" t="s">
        <v>1619</v>
      </c>
      <c r="H319" t="str">
        <f t="shared" ca="1" si="33"/>
        <v>D</v>
      </c>
      <c r="I319">
        <f t="shared" ca="1" si="34"/>
        <v>0</v>
      </c>
      <c r="J319" t="str">
        <f t="shared" ca="1" si="35"/>
        <v>wood</v>
      </c>
      <c r="O319" t="str">
        <f t="shared" ca="1" si="36"/>
        <v>6db79102-ca79-4112-bf93-3ed232699f0f</v>
      </c>
    </row>
    <row r="320" spans="1:15" x14ac:dyDescent="0.25">
      <c r="A320">
        <f t="shared" si="32"/>
        <v>319</v>
      </c>
      <c r="B320">
        <f t="shared" si="39"/>
        <v>45</v>
      </c>
      <c r="C320">
        <f t="shared" si="38"/>
        <v>2</v>
      </c>
      <c r="D320">
        <v>150</v>
      </c>
      <c r="E320">
        <f t="shared" si="37"/>
        <v>1</v>
      </c>
      <c r="F320" t="s">
        <v>37</v>
      </c>
      <c r="H320" t="str">
        <f t="shared" ca="1" si="33"/>
        <v>D</v>
      </c>
      <c r="I320">
        <f t="shared" ca="1" si="34"/>
        <v>0</v>
      </c>
      <c r="J320" t="str">
        <f t="shared" ca="1" si="35"/>
        <v>litter</v>
      </c>
      <c r="O320" t="str">
        <f t="shared" ca="1" si="36"/>
        <v>bc6f27f4-199e-4b4d-8290-ede468f28f97</v>
      </c>
    </row>
    <row r="321" spans="1:15" x14ac:dyDescent="0.25">
      <c r="A321">
        <f t="shared" si="32"/>
        <v>320</v>
      </c>
      <c r="B321">
        <f t="shared" si="39"/>
        <v>45.3</v>
      </c>
      <c r="C321">
        <f t="shared" si="38"/>
        <v>2</v>
      </c>
      <c r="D321">
        <v>151</v>
      </c>
      <c r="E321">
        <f t="shared" si="37"/>
        <v>1</v>
      </c>
      <c r="F321" t="s">
        <v>1291</v>
      </c>
      <c r="G321">
        <v>0.1</v>
      </c>
      <c r="H321" t="str">
        <f t="shared" ca="1" si="33"/>
        <v>L</v>
      </c>
      <c r="I321" t="str">
        <f t="shared" ca="1" si="34"/>
        <v>Poa fendleriana</v>
      </c>
      <c r="J321" t="str">
        <f t="shared" ca="1" si="35"/>
        <v>mutton grass, muttongrass</v>
      </c>
      <c r="O321" t="str">
        <f t="shared" ca="1" si="36"/>
        <v>4019fce8-c72f-4cac-9a90-e34eec35f7b1</v>
      </c>
    </row>
    <row r="322" spans="1:15" x14ac:dyDescent="0.25">
      <c r="A322">
        <f t="shared" si="32"/>
        <v>321</v>
      </c>
      <c r="B322">
        <f t="shared" si="39"/>
        <v>45.6</v>
      </c>
      <c r="C322">
        <f t="shared" si="38"/>
        <v>2</v>
      </c>
      <c r="D322">
        <v>152</v>
      </c>
      <c r="E322">
        <f t="shared" si="37"/>
        <v>1</v>
      </c>
      <c r="F322" t="s">
        <v>37</v>
      </c>
      <c r="H322" t="str">
        <f t="shared" ca="1" si="33"/>
        <v>D</v>
      </c>
      <c r="I322">
        <f t="shared" ca="1" si="34"/>
        <v>0</v>
      </c>
      <c r="J322" t="str">
        <f t="shared" ca="1" si="35"/>
        <v>litter</v>
      </c>
      <c r="O322" t="str">
        <f t="shared" ca="1" si="36"/>
        <v>bc6f27f4-199e-4b4d-8290-ede468f28f97</v>
      </c>
    </row>
    <row r="323" spans="1:15" x14ac:dyDescent="0.25">
      <c r="A323">
        <f t="shared" si="32"/>
        <v>322</v>
      </c>
      <c r="B323">
        <f t="shared" si="39"/>
        <v>45.9</v>
      </c>
      <c r="C323">
        <f t="shared" si="38"/>
        <v>2</v>
      </c>
      <c r="D323">
        <v>153</v>
      </c>
      <c r="E323">
        <f t="shared" si="37"/>
        <v>1</v>
      </c>
      <c r="F323" t="s">
        <v>1291</v>
      </c>
      <c r="G323">
        <v>0.1</v>
      </c>
      <c r="H323" t="str">
        <f t="shared" ca="1" si="33"/>
        <v>L</v>
      </c>
      <c r="I323" t="str">
        <f t="shared" ca="1" si="34"/>
        <v>Poa fendleriana</v>
      </c>
      <c r="J323" t="str">
        <f t="shared" ca="1" si="35"/>
        <v>mutton grass, muttongrass</v>
      </c>
      <c r="O323" t="str">
        <f t="shared" ca="1" si="36"/>
        <v>4019fce8-c72f-4cac-9a90-e34eec35f7b1</v>
      </c>
    </row>
    <row r="324" spans="1:15" x14ac:dyDescent="0.25">
      <c r="A324">
        <f t="shared" si="32"/>
        <v>323</v>
      </c>
      <c r="B324">
        <f t="shared" si="39"/>
        <v>46.199999999999996</v>
      </c>
      <c r="C324">
        <f t="shared" si="38"/>
        <v>2</v>
      </c>
      <c r="D324">
        <v>154</v>
      </c>
      <c r="E324">
        <f t="shared" si="37"/>
        <v>1</v>
      </c>
      <c r="F324" t="s">
        <v>37</v>
      </c>
      <c r="H324" t="str">
        <f t="shared" ca="1" si="33"/>
        <v>D</v>
      </c>
      <c r="I324">
        <f t="shared" ca="1" si="34"/>
        <v>0</v>
      </c>
      <c r="J324" t="str">
        <f t="shared" ca="1" si="35"/>
        <v>litter</v>
      </c>
      <c r="O324" t="str">
        <f t="shared" ca="1" si="36"/>
        <v>bc6f27f4-199e-4b4d-8290-ede468f28f97</v>
      </c>
    </row>
    <row r="325" spans="1:15" x14ac:dyDescent="0.25">
      <c r="A325">
        <f t="shared" ref="A325:A336" si="40">ROW()-1</f>
        <v>324</v>
      </c>
      <c r="B325">
        <f t="shared" si="39"/>
        <v>46.5</v>
      </c>
      <c r="C325">
        <f t="shared" si="38"/>
        <v>2</v>
      </c>
      <c r="D325">
        <v>155</v>
      </c>
      <c r="E325">
        <f t="shared" si="37"/>
        <v>1</v>
      </c>
      <c r="F325" t="s">
        <v>1291</v>
      </c>
      <c r="G325">
        <v>0.05</v>
      </c>
      <c r="H325" t="str">
        <f t="shared" ref="H325:H336" ca="1" si="41">VLOOKUP(F325,Species_List,3,FALSE)</f>
        <v>L</v>
      </c>
      <c r="I325" t="str">
        <f t="shared" ref="I325:I336" ca="1" si="42">VLOOKUP(F325,Species_List,4,FALSE)</f>
        <v>Poa fendleriana</v>
      </c>
      <c r="J325" t="str">
        <f t="shared" ref="J325:J336" ca="1" si="43">VLOOKUP(F325,Species_List,5,FALSE)</f>
        <v>mutton grass, muttongrass</v>
      </c>
      <c r="O325" t="str">
        <f t="shared" ref="O325:O336" ca="1" si="44">VLOOKUP(F325,Species_List,2,FALSE)</f>
        <v>4019fce8-c72f-4cac-9a90-e34eec35f7b1</v>
      </c>
    </row>
    <row r="326" spans="1:15" x14ac:dyDescent="0.25">
      <c r="A326">
        <f t="shared" si="40"/>
        <v>325</v>
      </c>
      <c r="B326">
        <f t="shared" si="39"/>
        <v>46.8</v>
      </c>
      <c r="C326">
        <f t="shared" si="38"/>
        <v>2</v>
      </c>
      <c r="D326">
        <v>156</v>
      </c>
      <c r="E326">
        <f t="shared" ref="E326:E336" si="45">IF(D326=D325, E325+1,1)</f>
        <v>1</v>
      </c>
      <c r="F326" t="s">
        <v>1291</v>
      </c>
      <c r="G326">
        <v>0.05</v>
      </c>
      <c r="H326" t="str">
        <f t="shared" ca="1" si="41"/>
        <v>L</v>
      </c>
      <c r="I326" t="str">
        <f t="shared" ca="1" si="42"/>
        <v>Poa fendleriana</v>
      </c>
      <c r="J326" t="str">
        <f t="shared" ca="1" si="43"/>
        <v>mutton grass, muttongrass</v>
      </c>
      <c r="O326" t="str">
        <f t="shared" ca="1" si="44"/>
        <v>4019fce8-c72f-4cac-9a90-e34eec35f7b1</v>
      </c>
    </row>
    <row r="327" spans="1:15" x14ac:dyDescent="0.25">
      <c r="A327">
        <f t="shared" si="40"/>
        <v>326</v>
      </c>
      <c r="B327">
        <f t="shared" si="39"/>
        <v>47.1</v>
      </c>
      <c r="C327">
        <f t="shared" ref="C327:C336" si="46">IF(D326="Point",1, IF(D326&gt;D327,C326+1, C326))</f>
        <v>2</v>
      </c>
      <c r="D327">
        <v>157</v>
      </c>
      <c r="E327">
        <f t="shared" si="45"/>
        <v>1</v>
      </c>
      <c r="F327" t="s">
        <v>37</v>
      </c>
      <c r="H327" t="str">
        <f t="shared" ca="1" si="41"/>
        <v>D</v>
      </c>
      <c r="I327">
        <f t="shared" ca="1" si="42"/>
        <v>0</v>
      </c>
      <c r="J327" t="str">
        <f t="shared" ca="1" si="43"/>
        <v>litter</v>
      </c>
      <c r="O327" t="str">
        <f t="shared" ca="1" si="44"/>
        <v>bc6f27f4-199e-4b4d-8290-ede468f28f97</v>
      </c>
    </row>
    <row r="328" spans="1:15" x14ac:dyDescent="0.25">
      <c r="A328">
        <f t="shared" si="40"/>
        <v>327</v>
      </c>
      <c r="B328">
        <f t="shared" ref="B328:B336" si="47">D328*0.3</f>
        <v>47.4</v>
      </c>
      <c r="C328">
        <f t="shared" si="46"/>
        <v>2</v>
      </c>
      <c r="D328">
        <v>158</v>
      </c>
      <c r="E328">
        <f t="shared" si="45"/>
        <v>1</v>
      </c>
      <c r="F328" t="s">
        <v>37</v>
      </c>
      <c r="H328" t="str">
        <f t="shared" ca="1" si="41"/>
        <v>D</v>
      </c>
      <c r="I328">
        <f t="shared" ca="1" si="42"/>
        <v>0</v>
      </c>
      <c r="J328" t="str">
        <f t="shared" ca="1" si="43"/>
        <v>litter</v>
      </c>
      <c r="O328" t="str">
        <f t="shared" ca="1" si="44"/>
        <v>bc6f27f4-199e-4b4d-8290-ede468f28f97</v>
      </c>
    </row>
    <row r="329" spans="1:15" x14ac:dyDescent="0.25">
      <c r="A329">
        <f t="shared" si="40"/>
        <v>328</v>
      </c>
      <c r="B329">
        <f t="shared" si="47"/>
        <v>47.699999999999996</v>
      </c>
      <c r="C329">
        <f t="shared" si="46"/>
        <v>2</v>
      </c>
      <c r="D329">
        <v>159</v>
      </c>
      <c r="E329">
        <f t="shared" si="45"/>
        <v>1</v>
      </c>
      <c r="F329" t="s">
        <v>1291</v>
      </c>
      <c r="G329">
        <v>0.05</v>
      </c>
      <c r="H329" t="str">
        <f t="shared" ca="1" si="41"/>
        <v>L</v>
      </c>
      <c r="I329" t="str">
        <f t="shared" ca="1" si="42"/>
        <v>Poa fendleriana</v>
      </c>
      <c r="J329" t="str">
        <f t="shared" ca="1" si="43"/>
        <v>mutton grass, muttongrass</v>
      </c>
      <c r="O329" t="str">
        <f t="shared" ca="1" si="44"/>
        <v>4019fce8-c72f-4cac-9a90-e34eec35f7b1</v>
      </c>
    </row>
    <row r="330" spans="1:15" x14ac:dyDescent="0.25">
      <c r="A330">
        <f t="shared" si="40"/>
        <v>329</v>
      </c>
      <c r="B330">
        <f t="shared" si="47"/>
        <v>48</v>
      </c>
      <c r="C330">
        <f t="shared" si="46"/>
        <v>2</v>
      </c>
      <c r="D330">
        <v>160</v>
      </c>
      <c r="E330">
        <f t="shared" si="45"/>
        <v>1</v>
      </c>
      <c r="F330" t="s">
        <v>37</v>
      </c>
      <c r="H330" t="str">
        <f t="shared" ca="1" si="41"/>
        <v>D</v>
      </c>
      <c r="I330">
        <f t="shared" ca="1" si="42"/>
        <v>0</v>
      </c>
      <c r="J330" t="str">
        <f t="shared" ca="1" si="43"/>
        <v>litter</v>
      </c>
      <c r="O330" t="str">
        <f t="shared" ca="1" si="44"/>
        <v>bc6f27f4-199e-4b4d-8290-ede468f28f97</v>
      </c>
    </row>
    <row r="331" spans="1:15" x14ac:dyDescent="0.25">
      <c r="A331">
        <f t="shared" si="40"/>
        <v>330</v>
      </c>
      <c r="B331">
        <f t="shared" si="47"/>
        <v>48.3</v>
      </c>
      <c r="C331">
        <f t="shared" si="46"/>
        <v>2</v>
      </c>
      <c r="D331">
        <v>161</v>
      </c>
      <c r="E331">
        <f t="shared" si="45"/>
        <v>1</v>
      </c>
      <c r="F331" t="s">
        <v>1291</v>
      </c>
      <c r="G331">
        <v>0.05</v>
      </c>
      <c r="H331" t="str">
        <f t="shared" ca="1" si="41"/>
        <v>L</v>
      </c>
      <c r="I331" t="str">
        <f t="shared" ca="1" si="42"/>
        <v>Poa fendleriana</v>
      </c>
      <c r="J331" t="str">
        <f t="shared" ca="1" si="43"/>
        <v>mutton grass, muttongrass</v>
      </c>
      <c r="O331" t="str">
        <f t="shared" ca="1" si="44"/>
        <v>4019fce8-c72f-4cac-9a90-e34eec35f7b1</v>
      </c>
    </row>
    <row r="332" spans="1:15" x14ac:dyDescent="0.25">
      <c r="A332">
        <f t="shared" si="40"/>
        <v>331</v>
      </c>
      <c r="B332">
        <f t="shared" si="47"/>
        <v>48.6</v>
      </c>
      <c r="C332">
        <f t="shared" si="46"/>
        <v>2</v>
      </c>
      <c r="D332">
        <v>162</v>
      </c>
      <c r="E332">
        <f t="shared" si="45"/>
        <v>1</v>
      </c>
      <c r="F332" t="s">
        <v>37</v>
      </c>
      <c r="H332" t="str">
        <f t="shared" ca="1" si="41"/>
        <v>D</v>
      </c>
      <c r="I332">
        <f t="shared" ca="1" si="42"/>
        <v>0</v>
      </c>
      <c r="J332" t="str">
        <f t="shared" ca="1" si="43"/>
        <v>litter</v>
      </c>
      <c r="O332" t="str">
        <f t="shared" ca="1" si="44"/>
        <v>bc6f27f4-199e-4b4d-8290-ede468f28f97</v>
      </c>
    </row>
    <row r="333" spans="1:15" x14ac:dyDescent="0.25">
      <c r="A333">
        <f t="shared" si="40"/>
        <v>332</v>
      </c>
      <c r="B333">
        <f t="shared" si="47"/>
        <v>48.9</v>
      </c>
      <c r="C333">
        <f t="shared" si="46"/>
        <v>2</v>
      </c>
      <c r="D333">
        <v>163</v>
      </c>
      <c r="E333">
        <f t="shared" si="45"/>
        <v>1</v>
      </c>
      <c r="F333" t="s">
        <v>37</v>
      </c>
      <c r="H333" t="str">
        <f t="shared" ca="1" si="41"/>
        <v>D</v>
      </c>
      <c r="I333">
        <f t="shared" ca="1" si="42"/>
        <v>0</v>
      </c>
      <c r="J333" t="str">
        <f t="shared" ca="1" si="43"/>
        <v>litter</v>
      </c>
      <c r="O333" t="str">
        <f t="shared" ca="1" si="44"/>
        <v>bc6f27f4-199e-4b4d-8290-ede468f28f97</v>
      </c>
    </row>
    <row r="334" spans="1:15" x14ac:dyDescent="0.25">
      <c r="A334">
        <f t="shared" si="40"/>
        <v>333</v>
      </c>
      <c r="B334">
        <f t="shared" si="47"/>
        <v>49.199999999999996</v>
      </c>
      <c r="C334">
        <f t="shared" si="46"/>
        <v>2</v>
      </c>
      <c r="D334">
        <v>164</v>
      </c>
      <c r="E334">
        <f t="shared" si="45"/>
        <v>1</v>
      </c>
      <c r="F334" t="s">
        <v>1291</v>
      </c>
      <c r="G334">
        <v>0.01</v>
      </c>
      <c r="H334" t="str">
        <f t="shared" ca="1" si="41"/>
        <v>L</v>
      </c>
      <c r="I334" t="str">
        <f t="shared" ca="1" si="42"/>
        <v>Poa fendleriana</v>
      </c>
      <c r="J334" t="str">
        <f t="shared" ca="1" si="43"/>
        <v>mutton grass, muttongrass</v>
      </c>
      <c r="O334" t="str">
        <f t="shared" ca="1" si="44"/>
        <v>4019fce8-c72f-4cac-9a90-e34eec35f7b1</v>
      </c>
    </row>
    <row r="335" spans="1:15" x14ac:dyDescent="0.25">
      <c r="A335">
        <f t="shared" si="40"/>
        <v>334</v>
      </c>
      <c r="B335">
        <f t="shared" si="47"/>
        <v>49.5</v>
      </c>
      <c r="C335">
        <f t="shared" si="46"/>
        <v>2</v>
      </c>
      <c r="D335">
        <v>165</v>
      </c>
      <c r="E335">
        <f t="shared" si="45"/>
        <v>1</v>
      </c>
      <c r="F335" t="s">
        <v>37</v>
      </c>
      <c r="H335" t="str">
        <f t="shared" ca="1" si="41"/>
        <v>D</v>
      </c>
      <c r="I335">
        <f t="shared" ca="1" si="42"/>
        <v>0</v>
      </c>
      <c r="J335" t="str">
        <f t="shared" ca="1" si="43"/>
        <v>litter</v>
      </c>
      <c r="O335" t="str">
        <f t="shared" ca="1" si="44"/>
        <v>bc6f27f4-199e-4b4d-8290-ede468f28f97</v>
      </c>
    </row>
    <row r="336" spans="1:15" x14ac:dyDescent="0.25">
      <c r="A336">
        <f t="shared" si="40"/>
        <v>335</v>
      </c>
      <c r="B336">
        <f t="shared" si="47"/>
        <v>49.8</v>
      </c>
      <c r="C336">
        <f t="shared" si="46"/>
        <v>2</v>
      </c>
      <c r="D336">
        <v>166</v>
      </c>
      <c r="E336">
        <f t="shared" si="45"/>
        <v>1</v>
      </c>
      <c r="F336" t="s">
        <v>37</v>
      </c>
      <c r="H336" t="str">
        <f t="shared" ca="1" si="41"/>
        <v>D</v>
      </c>
      <c r="I336">
        <f t="shared" ca="1" si="42"/>
        <v>0</v>
      </c>
      <c r="J336" t="str">
        <f t="shared" ca="1" si="43"/>
        <v>litter</v>
      </c>
      <c r="O336" t="str">
        <f t="shared" ca="1" si="44"/>
        <v>bc6f27f4-199e-4b4d-8290-ede468f28f97</v>
      </c>
    </row>
  </sheetData>
  <dataValidations count="1">
    <dataValidation type="list" allowBlank="1" showInputMessage="1" showErrorMessage="1" sqref="F2:F336" xr:uid="{7E8DE9E8-3639-4358-95AB-9FF80B6E64ED}">
      <formula1>Species_List_Symbol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7"/>
  <sheetViews>
    <sheetView workbookViewId="0">
      <pane ySplit="1" topLeftCell="A2" activePane="bottomLeft" state="frozen"/>
      <selection activeCell="B1" sqref="B1"/>
      <selection pane="bottomLeft" activeCell="H12" sqref="H12"/>
    </sheetView>
  </sheetViews>
  <sheetFormatPr defaultRowHeight="15" x14ac:dyDescent="0.25"/>
  <cols>
    <col min="1" max="1" width="8.85546875" hidden="1" customWidth="1"/>
    <col min="2" max="2" width="12.28515625" bestFit="1" customWidth="1"/>
    <col min="3" max="3" width="12.28515625" customWidth="1"/>
    <col min="4" max="4" width="8.5703125" hidden="1" customWidth="1"/>
    <col min="5" max="6" width="8.42578125" hidden="1" customWidth="1"/>
    <col min="7" max="7" width="9.140625" hidden="1" customWidth="1"/>
    <col min="8" max="8" width="38.28515625" customWidth="1"/>
    <col min="9" max="9" width="20" customWidth="1"/>
    <col min="10" max="10" width="12" bestFit="1" customWidth="1"/>
    <col min="11" max="13" width="7.140625" hidden="1" customWidth="1"/>
    <col min="14" max="14" width="12.28515625" hidden="1" customWidth="1"/>
    <col min="15" max="15" width="18" customWidth="1"/>
  </cols>
  <sheetData>
    <row r="1" spans="1:14" x14ac:dyDescent="0.25">
      <c r="A1" t="s">
        <v>0</v>
      </c>
      <c r="B1" t="s">
        <v>31</v>
      </c>
      <c r="C1" t="s">
        <v>33</v>
      </c>
      <c r="D1" t="s">
        <v>38</v>
      </c>
      <c r="E1" t="s">
        <v>39</v>
      </c>
      <c r="F1" t="s">
        <v>40</v>
      </c>
      <c r="G1" t="s">
        <v>32</v>
      </c>
      <c r="H1" t="s">
        <v>34</v>
      </c>
      <c r="I1" t="s">
        <v>35</v>
      </c>
      <c r="J1" t="s">
        <v>7</v>
      </c>
      <c r="K1" t="s">
        <v>9</v>
      </c>
      <c r="L1" t="s">
        <v>10</v>
      </c>
      <c r="M1" t="s">
        <v>11</v>
      </c>
      <c r="N1" t="s">
        <v>36</v>
      </c>
    </row>
    <row r="2" spans="1:14" x14ac:dyDescent="0.25">
      <c r="A2">
        <f t="shared" ref="A2:A7" si="0">ROW()-1</f>
        <v>1</v>
      </c>
      <c r="B2" t="s">
        <v>1526</v>
      </c>
      <c r="C2" t="str">
        <f t="shared" ref="C2:C7" ca="1" si="1">VLOOKUP(B2,Species_List,3,FALSE)</f>
        <v>L</v>
      </c>
      <c r="H2" t="str">
        <f t="shared" ref="H2:H7" ca="1" si="2">VLOOKUP(B2,Species_List,4,FALSE)</f>
        <v>Solidago</v>
      </c>
      <c r="I2" t="str">
        <f t="shared" ref="I2:I7" ca="1" si="3">VLOOKUP(B2,Species_List,5,FALSE)</f>
        <v>unknown goldenrod</v>
      </c>
      <c r="N2" t="str">
        <f t="shared" ref="N2:N7" ca="1" si="4">VLOOKUP(B2,Species_List,2,FALSE)</f>
        <v>0ea37def-0e39-4363-b20f-3290ba9c9227</v>
      </c>
    </row>
    <row r="3" spans="1:14" x14ac:dyDescent="0.25">
      <c r="A3">
        <f t="shared" si="0"/>
        <v>2</v>
      </c>
      <c r="B3" t="s">
        <v>851</v>
      </c>
      <c r="C3" t="str">
        <f t="shared" ca="1" si="1"/>
        <v>L</v>
      </c>
      <c r="H3" t="str">
        <f t="shared" ca="1" si="2"/>
        <v>Heterotheca villosa</v>
      </c>
      <c r="I3" t="str">
        <f t="shared" ca="1" si="3"/>
        <v>hairy false goldaster, hairy false goldenaster, hairy goldaster, hairy goldenaster</v>
      </c>
      <c r="N3" t="str">
        <f t="shared" ca="1" si="4"/>
        <v>196c9941-037f-40dd-b8d2-abe320163e2a</v>
      </c>
    </row>
    <row r="4" spans="1:14" x14ac:dyDescent="0.25">
      <c r="A4">
        <f t="shared" si="0"/>
        <v>3</v>
      </c>
      <c r="B4" t="s">
        <v>1468</v>
      </c>
      <c r="C4" t="str">
        <f t="shared" ca="1" si="1"/>
        <v>L</v>
      </c>
      <c r="H4" t="str">
        <f t="shared" ca="1" si="2"/>
        <v>Schoenocrambe linearifolia</v>
      </c>
      <c r="I4" t="str">
        <f t="shared" ca="1" si="3"/>
        <v>slimleaf plainsmustard</v>
      </c>
      <c r="N4" t="str">
        <f t="shared" ca="1" si="4"/>
        <v>e06c3914-6fa7-44e3-b871-08f33e329e8d</v>
      </c>
    </row>
    <row r="5" spans="1:14" x14ac:dyDescent="0.25">
      <c r="A5">
        <f t="shared" si="0"/>
        <v>4</v>
      </c>
      <c r="B5" t="s">
        <v>100</v>
      </c>
      <c r="C5" t="str">
        <f t="shared" ca="1" si="1"/>
        <v>L</v>
      </c>
      <c r="H5" t="str">
        <f t="shared" ca="1" si="2"/>
        <v>Achillea millefolium var. occidentalis</v>
      </c>
      <c r="I5" t="str">
        <f t="shared" ca="1" si="3"/>
        <v>common yarrow, western yarrow</v>
      </c>
      <c r="N5" t="str">
        <f t="shared" ca="1" si="4"/>
        <v>2db64323-4005-4378-87b2-f0176ce9a27e</v>
      </c>
    </row>
    <row r="6" spans="1:14" x14ac:dyDescent="0.25">
      <c r="A6">
        <f t="shared" si="0"/>
        <v>5</v>
      </c>
      <c r="B6" t="s">
        <v>1052</v>
      </c>
      <c r="C6" t="str">
        <f t="shared" ca="1" si="1"/>
        <v>L</v>
      </c>
      <c r="H6" t="str">
        <f t="shared" ca="1" si="2"/>
        <v>Lupinus</v>
      </c>
      <c r="I6" t="str">
        <f t="shared" ca="1" si="3"/>
        <v>unknown lupine</v>
      </c>
      <c r="N6" t="str">
        <f t="shared" ca="1" si="4"/>
        <v>51388313-88e9-49de-a552-a75676d77b53</v>
      </c>
    </row>
    <row r="7" spans="1:14" x14ac:dyDescent="0.25">
      <c r="A7">
        <f t="shared" si="0"/>
        <v>6</v>
      </c>
      <c r="B7" t="s">
        <v>533</v>
      </c>
      <c r="C7" t="str">
        <f t="shared" ca="1" si="1"/>
        <v>L</v>
      </c>
      <c r="H7" t="str">
        <f t="shared" ca="1" si="2"/>
        <v>Collomia grandiflora</v>
      </c>
      <c r="I7" t="str">
        <f t="shared" ca="1" si="3"/>
        <v>grand collomia, largeflowered collomia</v>
      </c>
      <c r="N7" t="str">
        <f t="shared" ca="1" si="4"/>
        <v>c0191050-2a0c-4886-8195-a91b27820897</v>
      </c>
    </row>
  </sheetData>
  <dataValidations count="1">
    <dataValidation type="list" allowBlank="1" showInputMessage="1" showErrorMessage="1" sqref="B1:B1048576" xr:uid="{00000000-0002-0000-0400-000000000000}">
      <formula1>Species_List_Symbol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4"/>
  <sheetViews>
    <sheetView zoomScaleNormal="100" workbookViewId="0">
      <pane ySplit="1" topLeftCell="A2" activePane="bottomLeft" state="frozen"/>
      <selection activeCell="B1" sqref="B1"/>
      <selection pane="bottomLeft" activeCell="G2" sqref="G2"/>
    </sheetView>
  </sheetViews>
  <sheetFormatPr defaultRowHeight="15" x14ac:dyDescent="0.25"/>
  <cols>
    <col min="1" max="1" width="8.28515625" hidden="1" customWidth="1"/>
    <col min="2" max="2" width="10.140625" bestFit="1" customWidth="1"/>
    <col min="3" max="3" width="14" customWidth="1"/>
    <col min="4" max="4" width="10.140625" customWidth="1"/>
    <col min="5" max="5" width="16.5703125" customWidth="1"/>
    <col min="6" max="6" width="12.28515625" customWidth="1"/>
    <col min="7" max="7" width="14.5703125" customWidth="1"/>
    <col min="8" max="8" width="12.28515625" bestFit="1" customWidth="1"/>
    <col min="9" max="9" width="11.85546875" customWidth="1"/>
    <col min="10" max="10" width="11.85546875" hidden="1" customWidth="1"/>
    <col min="11" max="11" width="8.5703125" hidden="1" customWidth="1"/>
    <col min="12" max="12" width="33.28515625" customWidth="1"/>
    <col min="13" max="13" width="23.7109375" customWidth="1"/>
    <col min="14" max="14" width="11.85546875" customWidth="1"/>
    <col min="15" max="15" width="12" hidden="1" customWidth="1"/>
    <col min="16" max="16" width="10.7109375" hidden="1" customWidth="1"/>
    <col min="17" max="17" width="12.140625" hidden="1" customWidth="1"/>
    <col min="18" max="18" width="28.28515625" hidden="1" customWidth="1"/>
    <col min="19" max="19" width="11.85546875" customWidth="1"/>
    <col min="22" max="22" width="12.28515625" customWidth="1"/>
  </cols>
  <sheetData>
    <row r="1" spans="1:18" x14ac:dyDescent="0.25">
      <c r="A1" t="s">
        <v>0</v>
      </c>
      <c r="B1" t="s">
        <v>41</v>
      </c>
      <c r="C1" t="s">
        <v>1</v>
      </c>
      <c r="D1" t="s">
        <v>42</v>
      </c>
      <c r="E1" t="s">
        <v>43</v>
      </c>
      <c r="F1" t="s">
        <v>44</v>
      </c>
      <c r="G1" t="s">
        <v>31</v>
      </c>
      <c r="H1" t="s">
        <v>33</v>
      </c>
      <c r="I1" t="s">
        <v>39</v>
      </c>
      <c r="J1" t="s">
        <v>38</v>
      </c>
      <c r="K1" t="s">
        <v>32</v>
      </c>
      <c r="L1" t="s">
        <v>34</v>
      </c>
      <c r="M1" t="s">
        <v>35</v>
      </c>
      <c r="N1" t="s">
        <v>7</v>
      </c>
      <c r="O1" t="s">
        <v>9</v>
      </c>
      <c r="P1" t="s">
        <v>10</v>
      </c>
      <c r="Q1" t="s">
        <v>11</v>
      </c>
      <c r="R1" t="s">
        <v>36</v>
      </c>
    </row>
    <row r="2" spans="1:18" x14ac:dyDescent="0.25">
      <c r="A2">
        <f t="shared" ref="A2:A3" si="0">ROW()-1</f>
        <v>1</v>
      </c>
      <c r="B2">
        <f>1</f>
        <v>1</v>
      </c>
      <c r="C2">
        <f>IF(C1="Transect",1,IF(C1=1,1,IF(C1=2,2,)))</f>
        <v>1</v>
      </c>
      <c r="D2">
        <v>8</v>
      </c>
      <c r="E2" t="str">
        <f>LOOKUP(D2,'Drop-Down Entries'!$C$36:$C$45,'Drop-Down Entries'!$D$36:$D$45)</f>
        <v>35 - 40 m</v>
      </c>
      <c r="F2">
        <v>1</v>
      </c>
      <c r="G2" t="s">
        <v>1845</v>
      </c>
      <c r="H2" t="str">
        <f ca="1">VLOOKUP(G2,Shrub_List,3,FALSE)</f>
        <v>L</v>
      </c>
      <c r="I2" t="s">
        <v>1664</v>
      </c>
      <c r="L2" t="str">
        <f ca="1">VLOOKUP(G2,Shrub_List,4,FALSE)</f>
        <v>Ceanothus fendleri</v>
      </c>
      <c r="M2" t="str">
        <f ca="1">VLOOKUP(G2,Shrub_List,5,FALSE)</f>
        <v>Fendler ceanothus, Fendler's ceanothus</v>
      </c>
      <c r="R2" t="str">
        <f ca="1">VLOOKUP(G2,Shrub_List,2,FALSE)</f>
        <v>f380494c-463c-4805-a80c-6121d714141a</v>
      </c>
    </row>
    <row r="3" spans="1:18" x14ac:dyDescent="0.25">
      <c r="A3">
        <f t="shared" si="0"/>
        <v>2</v>
      </c>
      <c r="B3">
        <f>1</f>
        <v>1</v>
      </c>
      <c r="C3">
        <f>IF(C2="Transect",1,IF(C2=1,1,IF(C2=2,2,)))</f>
        <v>1</v>
      </c>
      <c r="D3">
        <v>9</v>
      </c>
      <c r="E3" t="str">
        <f>LOOKUP(D3,'Drop-Down Entries'!$C$36:$C$45,'Drop-Down Entries'!$D$36:$D$45)</f>
        <v>40 - 45 m</v>
      </c>
      <c r="F3">
        <v>1</v>
      </c>
      <c r="G3" t="s">
        <v>1845</v>
      </c>
      <c r="H3" t="str">
        <f ca="1">VLOOKUP(G3,Shrub_List,3,FALSE)</f>
        <v>L</v>
      </c>
      <c r="I3" t="s">
        <v>1666</v>
      </c>
      <c r="L3" t="str">
        <f ca="1">VLOOKUP(G3,Shrub_List,4,FALSE)</f>
        <v>Ceanothus fendleri</v>
      </c>
      <c r="M3" t="str">
        <f ca="1">VLOOKUP(G3,Shrub_List,5,FALSE)</f>
        <v>Fendler ceanothus, Fendler's ceanothus</v>
      </c>
      <c r="R3" t="str">
        <f ca="1">VLOOKUP(G3,Shrub_List,2,FALSE)</f>
        <v>f380494c-463c-4805-a80c-6121d714141a</v>
      </c>
    </row>
    <row r="4" spans="1:18" x14ac:dyDescent="0.25">
      <c r="A4" s="1">
        <f>ROW()-1</f>
        <v>3</v>
      </c>
      <c r="B4">
        <f>1</f>
        <v>1</v>
      </c>
      <c r="C4">
        <v>2</v>
      </c>
      <c r="D4">
        <v>1</v>
      </c>
      <c r="E4" s="1" t="str">
        <f>LOOKUP(D4,'Drop-Down Entries'!$C$36:$C$45,'Drop-Down Entries'!$D$36:$D$45)</f>
        <v>0 - 5 m</v>
      </c>
      <c r="F4">
        <v>1</v>
      </c>
      <c r="G4" t="s">
        <v>1845</v>
      </c>
      <c r="H4" s="1" t="str">
        <f ca="1">VLOOKUP(G4,Shrub_List,3,FALSE)</f>
        <v>L</v>
      </c>
      <c r="I4" t="s">
        <v>1664</v>
      </c>
      <c r="L4" s="1" t="str">
        <f ca="1">VLOOKUP(G4,Shrub_List,4,FALSE)</f>
        <v>Ceanothus fendleri</v>
      </c>
      <c r="M4" s="1" t="str">
        <f ca="1">VLOOKUP(G4,Shrub_List,5,FALSE)</f>
        <v>Fendler ceanothus, Fendler's ceanothus</v>
      </c>
      <c r="R4" s="1" t="str">
        <f ca="1">VLOOKUP(G4,Shrub_List,2,FALSE)</f>
        <v>f380494c-463c-4805-a80c-6121d714141a</v>
      </c>
    </row>
  </sheetData>
  <dataValidations count="1">
    <dataValidation type="list" allowBlank="1" showInputMessage="1" showErrorMessage="1" sqref="G1:G1048576" xr:uid="{96CDDE68-91CC-4A74-AD75-D29317EE4054}">
      <formula1>Shrub_List_Symbol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'Drop-Down Entries'!$C$29:$C$30</xm:f>
          </x14:formula1>
          <xm:sqref>I1:I1048576</xm:sqref>
        </x14:dataValidation>
        <x14:dataValidation type="list" allowBlank="1" showInputMessage="1" showErrorMessage="1" xr:uid="{73447C4B-34E4-49A9-8DF7-BCB9A31A0E45}">
          <x14:formula1>
            <xm:f>'Drop-Down Entries'!$C$36:$C$45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2"/>
  <sheetViews>
    <sheetView workbookViewId="0">
      <pane ySplit="1" topLeftCell="A2" activePane="bottomLeft" state="frozen"/>
      <selection activeCell="B1" sqref="B1"/>
      <selection pane="bottomLeft" activeCell="F13" sqref="F13"/>
    </sheetView>
  </sheetViews>
  <sheetFormatPr defaultRowHeight="15" x14ac:dyDescent="0.25"/>
  <cols>
    <col min="1" max="1" width="8.85546875" hidden="1" customWidth="1"/>
    <col min="2" max="2" width="10.7109375" customWidth="1"/>
    <col min="3" max="3" width="10.28515625" customWidth="1"/>
    <col min="4" max="4" width="10" customWidth="1"/>
    <col min="5" max="5" width="13.7109375" customWidth="1"/>
    <col min="6" max="6" width="12.28515625" customWidth="1"/>
    <col min="7" max="7" width="8.28515625" customWidth="1"/>
    <col min="9" max="10" width="0" hidden="1" customWidth="1"/>
    <col min="11" max="11" width="26.7109375" customWidth="1"/>
    <col min="12" max="12" width="20.5703125" customWidth="1"/>
    <col min="13" max="13" width="16.5703125" customWidth="1"/>
    <col min="14" max="14" width="11.85546875" hidden="1" customWidth="1"/>
    <col min="15" max="15" width="10" hidden="1" customWidth="1"/>
    <col min="16" max="16" width="8.28515625" hidden="1" customWidth="1"/>
    <col min="17" max="17" width="12.28515625" hidden="1" customWidth="1"/>
    <col min="18" max="18" width="11.85546875" customWidth="1"/>
  </cols>
  <sheetData>
    <row r="1" spans="1:17" x14ac:dyDescent="0.25">
      <c r="A1" t="s">
        <v>0</v>
      </c>
      <c r="B1" t="s">
        <v>1</v>
      </c>
      <c r="C1" t="s">
        <v>45</v>
      </c>
      <c r="D1" t="s">
        <v>41</v>
      </c>
      <c r="E1" t="s">
        <v>44</v>
      </c>
      <c r="F1" t="s">
        <v>31</v>
      </c>
      <c r="G1" t="s">
        <v>33</v>
      </c>
      <c r="H1" t="s">
        <v>32</v>
      </c>
      <c r="I1" t="s">
        <v>38</v>
      </c>
      <c r="J1" t="s">
        <v>39</v>
      </c>
      <c r="K1" t="s">
        <v>34</v>
      </c>
      <c r="L1" t="s">
        <v>35</v>
      </c>
      <c r="M1" t="s">
        <v>7</v>
      </c>
      <c r="N1" t="s">
        <v>9</v>
      </c>
      <c r="O1" t="s">
        <v>10</v>
      </c>
      <c r="P1" t="s">
        <v>11</v>
      </c>
      <c r="Q1" t="s">
        <v>36</v>
      </c>
    </row>
    <row r="2" spans="1:17" x14ac:dyDescent="0.25">
      <c r="A2">
        <f>ROW()-1</f>
        <v>1</v>
      </c>
      <c r="B2">
        <f>1</f>
        <v>1</v>
      </c>
      <c r="C2">
        <f>1</f>
        <v>1</v>
      </c>
      <c r="D2">
        <f>1</f>
        <v>1</v>
      </c>
      <c r="E2">
        <v>36</v>
      </c>
      <c r="F2" t="s">
        <v>1275</v>
      </c>
      <c r="G2" t="str">
        <f ca="1">VLOOKUP(F2,Tree_List,3,FALSE)</f>
        <v>L</v>
      </c>
      <c r="H2">
        <v>0.6</v>
      </c>
      <c r="K2" t="str">
        <f ca="1">VLOOKUP(F2,Tree_List,4,FALSE)</f>
        <v>Pinus ponderosa</v>
      </c>
      <c r="L2" t="str">
        <f ca="1">VLOOKUP(F2,Tree_List,5,FALSE)</f>
        <v>blackjack pine, bull pine, pinabete, ponderosa pine, rock pine, western yellow pine</v>
      </c>
      <c r="Q2" t="str">
        <f ca="1">VLOOKUP(F2,Tree_List,2,FALSE)</f>
        <v>3eb8dab9-bb52-492f-8149-9b1a0c7f005c</v>
      </c>
    </row>
  </sheetData>
  <dataValidations count="1">
    <dataValidation type="list" allowBlank="1" showInputMessage="1" showErrorMessage="1" sqref="F1:F1048576" xr:uid="{00000000-0002-0000-0600-000000000000}">
      <formula1>Tree_List_Symbol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7BB6CC-5E79-442C-818B-E86F5E92F98E}">
          <x14:formula1>
            <xm:f>'Drop-Down Entries'!$C$49:$C$59</xm:f>
          </x14:formula1>
          <xm:sqref>H1 H3:H1048576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S51"/>
  <sheetViews>
    <sheetView workbookViewId="0">
      <pane ySplit="1" topLeftCell="A17" activePane="bottomLeft" state="frozen"/>
      <selection pane="bottomLeft" activeCell="A24" sqref="A24"/>
    </sheetView>
  </sheetViews>
  <sheetFormatPr defaultRowHeight="15" x14ac:dyDescent="0.25"/>
  <cols>
    <col min="1" max="1" width="11.28515625" customWidth="1"/>
    <col min="2" max="2" width="10.140625" bestFit="1" customWidth="1"/>
    <col min="3" max="3" width="6.85546875" bestFit="1" customWidth="1"/>
    <col min="5" max="5" width="7" hidden="1" customWidth="1"/>
    <col min="6" max="6" width="10" bestFit="1" customWidth="1"/>
    <col min="7" max="7" width="12.5703125" hidden="1" customWidth="1"/>
    <col min="8" max="8" width="8.7109375" bestFit="1" customWidth="1"/>
    <col min="9" max="9" width="12.7109375" customWidth="1"/>
    <col min="10" max="10" width="9" customWidth="1"/>
    <col min="11" max="11" width="8.85546875" customWidth="1"/>
    <col min="12" max="12" width="7" customWidth="1"/>
    <col min="13" max="13" width="9.5703125" bestFit="1" customWidth="1"/>
    <col min="14" max="14" width="6.7109375" customWidth="1"/>
    <col min="15" max="15" width="16.28515625" customWidth="1"/>
    <col min="16" max="16" width="7" hidden="1" customWidth="1"/>
    <col min="17" max="17" width="9.7109375" hidden="1" customWidth="1"/>
    <col min="18" max="18" width="7" hidden="1" customWidth="1"/>
    <col min="19" max="20" width="12" hidden="1" customWidth="1"/>
    <col min="21" max="21" width="9.140625" hidden="1" customWidth="1"/>
    <col min="22" max="23" width="11.85546875" hidden="1" customWidth="1"/>
    <col min="24" max="24" width="10.7109375" hidden="1" customWidth="1"/>
    <col min="25" max="25" width="10.28515625" hidden="1" customWidth="1"/>
    <col min="26" max="26" width="11" hidden="1" customWidth="1"/>
    <col min="27" max="27" width="9.140625" hidden="1" customWidth="1"/>
    <col min="28" max="28" width="10.28515625" hidden="1" customWidth="1"/>
    <col min="29" max="29" width="9.140625" hidden="1" customWidth="1"/>
    <col min="30" max="30" width="6.85546875" hidden="1" customWidth="1"/>
    <col min="31" max="31" width="13.42578125" hidden="1" customWidth="1"/>
    <col min="32" max="32" width="13" hidden="1" customWidth="1"/>
    <col min="33" max="33" width="11.85546875" customWidth="1"/>
    <col min="34" max="34" width="11.5703125" customWidth="1"/>
    <col min="35" max="35" width="11.42578125" customWidth="1"/>
    <col min="36" max="36" width="11.140625" customWidth="1"/>
    <col min="37" max="37" width="11.28515625" customWidth="1"/>
    <col min="38" max="38" width="10.7109375" hidden="1" customWidth="1"/>
    <col min="39" max="39" width="12.28515625" hidden="1" customWidth="1"/>
    <col min="40" max="41" width="10.7109375" hidden="1" customWidth="1"/>
    <col min="42" max="42" width="11.42578125" hidden="1" customWidth="1"/>
    <col min="43" max="43" width="11.85546875" customWidth="1"/>
    <col min="44" max="44" width="12.28515625" customWidth="1"/>
    <col min="45" max="45" width="11.42578125" customWidth="1"/>
    <col min="46" max="46" width="11.5703125" customWidth="1"/>
    <col min="47" max="48" width="11.42578125" customWidth="1"/>
    <col min="49" max="49" width="10.7109375" bestFit="1" customWidth="1"/>
    <col min="50" max="50" width="11.42578125" customWidth="1"/>
    <col min="51" max="51" width="10.7109375" bestFit="1" customWidth="1"/>
    <col min="52" max="52" width="11.42578125" customWidth="1"/>
    <col min="53" max="53" width="11.28515625" customWidth="1"/>
    <col min="56" max="56" width="10.85546875" customWidth="1"/>
    <col min="58" max="58" width="9.5703125" customWidth="1"/>
  </cols>
  <sheetData>
    <row r="1" spans="1:45" x14ac:dyDescent="0.25">
      <c r="A1" t="s">
        <v>0</v>
      </c>
      <c r="B1" t="s">
        <v>41</v>
      </c>
      <c r="C1" t="s">
        <v>46</v>
      </c>
      <c r="D1" t="s">
        <v>47</v>
      </c>
      <c r="E1" t="s">
        <v>9</v>
      </c>
      <c r="F1" t="s">
        <v>31</v>
      </c>
      <c r="G1" t="s">
        <v>36</v>
      </c>
      <c r="H1" t="s">
        <v>33</v>
      </c>
      <c r="I1" t="s">
        <v>48</v>
      </c>
      <c r="J1" t="s">
        <v>49</v>
      </c>
      <c r="K1" t="s">
        <v>50</v>
      </c>
      <c r="L1" t="s">
        <v>10</v>
      </c>
      <c r="M1" t="s">
        <v>51</v>
      </c>
      <c r="N1" t="s">
        <v>11</v>
      </c>
      <c r="O1" t="s">
        <v>7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14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</row>
    <row r="2" spans="1:45" x14ac:dyDescent="0.25">
      <c r="A2">
        <v>-2147483601</v>
      </c>
      <c r="B2">
        <v>0.5</v>
      </c>
      <c r="C2">
        <v>1</v>
      </c>
      <c r="D2">
        <v>130</v>
      </c>
      <c r="F2" t="s">
        <v>1275</v>
      </c>
      <c r="G2" t="s">
        <v>1276</v>
      </c>
      <c r="H2" t="s">
        <v>312</v>
      </c>
      <c r="J2">
        <v>12.5</v>
      </c>
      <c r="K2">
        <v>5</v>
      </c>
      <c r="P2" t="b">
        <v>0</v>
      </c>
    </row>
    <row r="3" spans="1:45" x14ac:dyDescent="0.25">
      <c r="A3">
        <v>-2147483595</v>
      </c>
      <c r="B3">
        <v>0.5</v>
      </c>
      <c r="C3">
        <v>2</v>
      </c>
      <c r="D3">
        <v>141</v>
      </c>
      <c r="F3" t="s">
        <v>1275</v>
      </c>
      <c r="G3" t="s">
        <v>1276</v>
      </c>
      <c r="H3" t="s">
        <v>90</v>
      </c>
      <c r="J3">
        <v>14.5</v>
      </c>
      <c r="K3">
        <v>10</v>
      </c>
      <c r="P3" t="b">
        <v>0</v>
      </c>
    </row>
    <row r="4" spans="1:45" x14ac:dyDescent="0.25">
      <c r="A4">
        <v>-2147483648</v>
      </c>
      <c r="B4">
        <v>1</v>
      </c>
      <c r="C4">
        <v>1</v>
      </c>
      <c r="D4">
        <v>37</v>
      </c>
      <c r="F4" t="s">
        <v>1275</v>
      </c>
      <c r="G4" t="s">
        <v>1276</v>
      </c>
      <c r="H4" t="s">
        <v>90</v>
      </c>
      <c r="I4" t="s">
        <v>1707</v>
      </c>
      <c r="J4">
        <v>42.3</v>
      </c>
      <c r="K4">
        <v>17.5</v>
      </c>
      <c r="M4">
        <v>9.1999999999999993</v>
      </c>
      <c r="N4" t="s">
        <v>1839</v>
      </c>
      <c r="P4" t="b">
        <v>0</v>
      </c>
      <c r="Q4">
        <v>4</v>
      </c>
    </row>
    <row r="5" spans="1:45" x14ac:dyDescent="0.25">
      <c r="A5">
        <v>-2147483647</v>
      </c>
      <c r="B5">
        <v>1</v>
      </c>
      <c r="C5">
        <v>1</v>
      </c>
      <c r="D5">
        <v>38</v>
      </c>
      <c r="F5" t="s">
        <v>1275</v>
      </c>
      <c r="G5" t="s">
        <v>1276</v>
      </c>
      <c r="H5" t="s">
        <v>90</v>
      </c>
      <c r="I5" t="s">
        <v>1707</v>
      </c>
      <c r="J5">
        <v>40.9</v>
      </c>
      <c r="K5">
        <v>18</v>
      </c>
      <c r="M5">
        <v>8.4</v>
      </c>
      <c r="N5" t="s">
        <v>1839</v>
      </c>
      <c r="P5" t="b">
        <v>0</v>
      </c>
    </row>
    <row r="6" spans="1:45" x14ac:dyDescent="0.25">
      <c r="A6">
        <v>-2147483646</v>
      </c>
      <c r="B6">
        <v>1</v>
      </c>
      <c r="C6">
        <v>1</v>
      </c>
      <c r="D6">
        <v>39</v>
      </c>
      <c r="F6" t="s">
        <v>1275</v>
      </c>
      <c r="G6" t="s">
        <v>1276</v>
      </c>
      <c r="H6" t="s">
        <v>90</v>
      </c>
      <c r="I6" t="s">
        <v>1666</v>
      </c>
      <c r="J6">
        <v>19.100000000000001</v>
      </c>
      <c r="K6">
        <v>12.3</v>
      </c>
      <c r="M6">
        <v>2.9</v>
      </c>
      <c r="N6" t="s">
        <v>1839</v>
      </c>
      <c r="P6" t="b">
        <v>0</v>
      </c>
      <c r="AG6" t="s">
        <v>1746</v>
      </c>
    </row>
    <row r="7" spans="1:45" x14ac:dyDescent="0.25">
      <c r="A7">
        <v>-2147483645</v>
      </c>
      <c r="B7">
        <v>1</v>
      </c>
      <c r="C7">
        <v>1</v>
      </c>
      <c r="D7">
        <v>40</v>
      </c>
      <c r="F7" t="s">
        <v>1275</v>
      </c>
      <c r="G7" t="s">
        <v>1276</v>
      </c>
      <c r="H7" t="s">
        <v>90</v>
      </c>
      <c r="I7" t="s">
        <v>1707</v>
      </c>
      <c r="J7">
        <v>33</v>
      </c>
      <c r="K7">
        <v>18.3</v>
      </c>
      <c r="M7">
        <v>4.3</v>
      </c>
      <c r="N7" t="s">
        <v>1839</v>
      </c>
      <c r="P7" t="b">
        <v>0</v>
      </c>
    </row>
    <row r="8" spans="1:45" x14ac:dyDescent="0.25">
      <c r="A8">
        <v>-2147483644</v>
      </c>
      <c r="B8">
        <v>1</v>
      </c>
      <c r="C8">
        <v>1</v>
      </c>
      <c r="D8">
        <v>41</v>
      </c>
      <c r="F8" t="s">
        <v>1275</v>
      </c>
      <c r="G8" t="s">
        <v>1276</v>
      </c>
      <c r="H8" t="s">
        <v>90</v>
      </c>
      <c r="I8" t="s">
        <v>1707</v>
      </c>
      <c r="J8">
        <v>33.299999999999997</v>
      </c>
      <c r="K8">
        <v>18.8</v>
      </c>
      <c r="M8">
        <v>8.3000000000000007</v>
      </c>
      <c r="N8" t="s">
        <v>1839</v>
      </c>
      <c r="P8" t="b">
        <v>0</v>
      </c>
      <c r="AG8" t="s">
        <v>1756</v>
      </c>
    </row>
    <row r="9" spans="1:45" x14ac:dyDescent="0.25">
      <c r="A9">
        <v>-2147483643</v>
      </c>
      <c r="B9">
        <v>1</v>
      </c>
      <c r="C9">
        <v>1</v>
      </c>
      <c r="D9">
        <v>42</v>
      </c>
      <c r="F9" t="s">
        <v>1275</v>
      </c>
      <c r="G9" t="s">
        <v>1276</v>
      </c>
      <c r="H9" t="s">
        <v>90</v>
      </c>
      <c r="I9" t="s">
        <v>1707</v>
      </c>
      <c r="J9">
        <v>42</v>
      </c>
      <c r="K9">
        <v>18.899999999999999</v>
      </c>
      <c r="M9">
        <v>6.5</v>
      </c>
      <c r="O9" t="s">
        <v>1846</v>
      </c>
      <c r="P9" t="b">
        <v>0</v>
      </c>
      <c r="Q9">
        <v>4</v>
      </c>
      <c r="AG9" t="s">
        <v>1756</v>
      </c>
      <c r="AH9" t="s">
        <v>1764</v>
      </c>
      <c r="AI9" t="s">
        <v>1746</v>
      </c>
    </row>
    <row r="10" spans="1:45" x14ac:dyDescent="0.25">
      <c r="A10">
        <v>-2147483642</v>
      </c>
      <c r="B10">
        <v>1</v>
      </c>
      <c r="C10">
        <v>1</v>
      </c>
      <c r="D10">
        <v>43</v>
      </c>
      <c r="F10" t="s">
        <v>1275</v>
      </c>
      <c r="G10" t="s">
        <v>1276</v>
      </c>
      <c r="H10" t="s">
        <v>90</v>
      </c>
      <c r="I10" t="s">
        <v>1707</v>
      </c>
      <c r="J10">
        <v>30.7</v>
      </c>
      <c r="K10">
        <v>17.5</v>
      </c>
      <c r="M10">
        <v>8.8000000000000007</v>
      </c>
      <c r="N10" t="s">
        <v>1839</v>
      </c>
      <c r="P10" t="b">
        <v>0</v>
      </c>
    </row>
    <row r="11" spans="1:45" x14ac:dyDescent="0.25">
      <c r="A11">
        <v>-2147483641</v>
      </c>
      <c r="B11">
        <v>1</v>
      </c>
      <c r="C11">
        <v>1</v>
      </c>
      <c r="D11">
        <v>44</v>
      </c>
      <c r="F11" t="s">
        <v>1275</v>
      </c>
      <c r="G11" t="s">
        <v>1276</v>
      </c>
      <c r="H11" t="s">
        <v>90</v>
      </c>
      <c r="I11" t="s">
        <v>1707</v>
      </c>
      <c r="J11">
        <v>31.1</v>
      </c>
      <c r="K11">
        <v>17.7</v>
      </c>
      <c r="M11">
        <v>9.1999999999999993</v>
      </c>
      <c r="P11" t="b">
        <v>0</v>
      </c>
      <c r="AG11" t="s">
        <v>1746</v>
      </c>
      <c r="AH11" t="s">
        <v>1766</v>
      </c>
    </row>
    <row r="12" spans="1:45" x14ac:dyDescent="0.25">
      <c r="A12">
        <v>-2147483640</v>
      </c>
      <c r="B12">
        <v>1</v>
      </c>
      <c r="C12">
        <v>1</v>
      </c>
      <c r="D12">
        <v>45</v>
      </c>
      <c r="F12" t="s">
        <v>1275</v>
      </c>
      <c r="G12" t="s">
        <v>1276</v>
      </c>
      <c r="H12" t="s">
        <v>90</v>
      </c>
      <c r="I12" t="s">
        <v>312</v>
      </c>
      <c r="J12">
        <v>59.7</v>
      </c>
      <c r="K12">
        <v>22.2</v>
      </c>
      <c r="M12">
        <v>6</v>
      </c>
      <c r="N12" t="s">
        <v>1839</v>
      </c>
      <c r="P12" t="b">
        <v>0</v>
      </c>
      <c r="AG12" t="s">
        <v>1756</v>
      </c>
    </row>
    <row r="13" spans="1:45" x14ac:dyDescent="0.25">
      <c r="A13">
        <v>-2147483639</v>
      </c>
      <c r="B13">
        <v>1</v>
      </c>
      <c r="C13">
        <v>1</v>
      </c>
      <c r="D13">
        <v>47</v>
      </c>
      <c r="F13" t="s">
        <v>1275</v>
      </c>
      <c r="G13" t="s">
        <v>1276</v>
      </c>
      <c r="H13" t="s">
        <v>90</v>
      </c>
      <c r="I13" t="s">
        <v>1707</v>
      </c>
      <c r="J13">
        <v>47.2</v>
      </c>
      <c r="K13">
        <v>21.1</v>
      </c>
      <c r="M13">
        <v>9.1999999999999993</v>
      </c>
      <c r="N13" t="s">
        <v>1839</v>
      </c>
      <c r="P13" t="b">
        <v>0</v>
      </c>
    </row>
    <row r="14" spans="1:45" x14ac:dyDescent="0.25">
      <c r="A14">
        <v>-2147483638</v>
      </c>
      <c r="B14">
        <v>1</v>
      </c>
      <c r="C14">
        <v>1</v>
      </c>
      <c r="D14">
        <v>48</v>
      </c>
      <c r="F14" t="s">
        <v>1275</v>
      </c>
      <c r="G14" t="s">
        <v>1276</v>
      </c>
      <c r="H14" t="s">
        <v>90</v>
      </c>
      <c r="I14" t="s">
        <v>1666</v>
      </c>
      <c r="J14">
        <v>27</v>
      </c>
      <c r="K14">
        <v>16.7</v>
      </c>
      <c r="M14">
        <v>8.1</v>
      </c>
      <c r="N14" t="s">
        <v>1839</v>
      </c>
      <c r="P14" t="b">
        <v>0</v>
      </c>
      <c r="Q14">
        <v>2</v>
      </c>
      <c r="AG14" t="s">
        <v>1746</v>
      </c>
    </row>
    <row r="15" spans="1:45" x14ac:dyDescent="0.25">
      <c r="A15">
        <v>-2147483637</v>
      </c>
      <c r="B15">
        <v>1</v>
      </c>
      <c r="C15">
        <v>1</v>
      </c>
      <c r="D15">
        <v>49</v>
      </c>
      <c r="F15" t="s">
        <v>1275</v>
      </c>
      <c r="G15" t="s">
        <v>1276</v>
      </c>
      <c r="H15" t="s">
        <v>90</v>
      </c>
      <c r="I15" t="s">
        <v>1666</v>
      </c>
      <c r="J15">
        <v>16</v>
      </c>
      <c r="K15">
        <v>16.399999999999999</v>
      </c>
      <c r="M15">
        <v>9.6999999999999993</v>
      </c>
      <c r="N15" t="s">
        <v>1839</v>
      </c>
      <c r="P15" t="b">
        <v>0</v>
      </c>
      <c r="Q15">
        <v>1</v>
      </c>
      <c r="AG15" t="s">
        <v>1781</v>
      </c>
      <c r="AH15" t="s">
        <v>1748</v>
      </c>
      <c r="AI15" t="s">
        <v>1746</v>
      </c>
    </row>
    <row r="16" spans="1:45" x14ac:dyDescent="0.25">
      <c r="A16">
        <v>-2147483635</v>
      </c>
      <c r="B16">
        <v>1</v>
      </c>
      <c r="C16">
        <v>2</v>
      </c>
      <c r="D16">
        <v>51</v>
      </c>
      <c r="F16" t="s">
        <v>1275</v>
      </c>
      <c r="G16" t="s">
        <v>1276</v>
      </c>
      <c r="H16" t="s">
        <v>90</v>
      </c>
      <c r="I16" t="s">
        <v>1707</v>
      </c>
      <c r="J16">
        <v>31</v>
      </c>
      <c r="K16">
        <v>20.3</v>
      </c>
      <c r="M16">
        <v>10.5</v>
      </c>
      <c r="N16" t="s">
        <v>1839</v>
      </c>
      <c r="P16" t="b">
        <v>0</v>
      </c>
      <c r="AG16" t="s">
        <v>1754</v>
      </c>
      <c r="AH16" t="s">
        <v>1746</v>
      </c>
    </row>
    <row r="17" spans="1:35" x14ac:dyDescent="0.25">
      <c r="A17">
        <v>-2147483598</v>
      </c>
      <c r="B17">
        <v>1</v>
      </c>
      <c r="C17">
        <v>2</v>
      </c>
      <c r="D17">
        <v>52</v>
      </c>
      <c r="F17" t="s">
        <v>1275</v>
      </c>
      <c r="G17" t="s">
        <v>1276</v>
      </c>
      <c r="H17" t="s">
        <v>90</v>
      </c>
      <c r="I17" t="s">
        <v>1666</v>
      </c>
      <c r="J17">
        <v>15.5</v>
      </c>
      <c r="K17">
        <v>16.3</v>
      </c>
      <c r="M17">
        <v>12.4</v>
      </c>
      <c r="P17" t="b">
        <v>0</v>
      </c>
      <c r="AG17" t="s">
        <v>1734</v>
      </c>
    </row>
    <row r="18" spans="1:35" x14ac:dyDescent="0.25">
      <c r="A18">
        <v>-2147483634</v>
      </c>
      <c r="B18">
        <v>1</v>
      </c>
      <c r="C18">
        <v>2</v>
      </c>
      <c r="D18">
        <v>53</v>
      </c>
      <c r="F18" t="s">
        <v>1275</v>
      </c>
      <c r="G18" t="s">
        <v>1276</v>
      </c>
      <c r="H18" t="s">
        <v>90</v>
      </c>
      <c r="I18" t="s">
        <v>1666</v>
      </c>
      <c r="J18">
        <v>25.6</v>
      </c>
      <c r="K18">
        <v>17.3</v>
      </c>
      <c r="M18">
        <v>12.7</v>
      </c>
      <c r="N18" t="s">
        <v>1839</v>
      </c>
      <c r="P18" t="b">
        <v>0</v>
      </c>
      <c r="AG18" t="s">
        <v>1754</v>
      </c>
      <c r="AH18" t="s">
        <v>1734</v>
      </c>
    </row>
    <row r="19" spans="1:35" x14ac:dyDescent="0.25">
      <c r="A19">
        <v>-2147483633</v>
      </c>
      <c r="B19">
        <v>1</v>
      </c>
      <c r="C19">
        <v>2</v>
      </c>
      <c r="D19">
        <v>56</v>
      </c>
      <c r="F19" t="s">
        <v>1275</v>
      </c>
      <c r="G19" t="s">
        <v>1276</v>
      </c>
      <c r="H19" t="s">
        <v>90</v>
      </c>
      <c r="I19" t="s">
        <v>1707</v>
      </c>
      <c r="J19">
        <v>44.5</v>
      </c>
      <c r="K19">
        <v>19.600000000000001</v>
      </c>
      <c r="M19">
        <v>10.9</v>
      </c>
      <c r="N19" t="s">
        <v>1839</v>
      </c>
      <c r="P19" t="b">
        <v>0</v>
      </c>
      <c r="AG19" t="s">
        <v>1754</v>
      </c>
    </row>
    <row r="20" spans="1:35" x14ac:dyDescent="0.25">
      <c r="A20">
        <v>-2147483632</v>
      </c>
      <c r="B20">
        <v>1</v>
      </c>
      <c r="C20">
        <v>2</v>
      </c>
      <c r="D20">
        <v>57</v>
      </c>
      <c r="F20" t="s">
        <v>1275</v>
      </c>
      <c r="G20" t="s">
        <v>1276</v>
      </c>
      <c r="H20" t="s">
        <v>90</v>
      </c>
      <c r="I20" t="s">
        <v>1707</v>
      </c>
      <c r="J20">
        <v>36</v>
      </c>
      <c r="K20">
        <v>19.7</v>
      </c>
      <c r="M20">
        <v>15.2</v>
      </c>
      <c r="P20" t="b">
        <v>0</v>
      </c>
    </row>
    <row r="21" spans="1:35" x14ac:dyDescent="0.25">
      <c r="A21">
        <v>-2147483631</v>
      </c>
      <c r="B21">
        <v>1</v>
      </c>
      <c r="C21">
        <v>2</v>
      </c>
      <c r="D21">
        <v>58</v>
      </c>
      <c r="F21" t="s">
        <v>1275</v>
      </c>
      <c r="G21" t="s">
        <v>1276</v>
      </c>
      <c r="H21" t="s">
        <v>90</v>
      </c>
      <c r="I21" t="s">
        <v>1707</v>
      </c>
      <c r="J21">
        <v>43.3</v>
      </c>
      <c r="K21">
        <v>20.100000000000001</v>
      </c>
      <c r="M21">
        <v>8.9</v>
      </c>
      <c r="P21" t="b">
        <v>0</v>
      </c>
      <c r="AG21" t="s">
        <v>1764</v>
      </c>
    </row>
    <row r="22" spans="1:35" x14ac:dyDescent="0.25">
      <c r="A22">
        <v>-2147483630</v>
      </c>
      <c r="B22">
        <v>1</v>
      </c>
      <c r="C22">
        <v>2</v>
      </c>
      <c r="D22">
        <v>59</v>
      </c>
      <c r="F22" t="s">
        <v>1275</v>
      </c>
      <c r="G22" t="s">
        <v>1276</v>
      </c>
      <c r="H22" t="s">
        <v>90</v>
      </c>
      <c r="I22" t="s">
        <v>1707</v>
      </c>
      <c r="J22">
        <v>37</v>
      </c>
      <c r="K22">
        <v>18.600000000000001</v>
      </c>
      <c r="M22">
        <v>9.6999999999999993</v>
      </c>
      <c r="N22" t="s">
        <v>1839</v>
      </c>
      <c r="P22" t="b">
        <v>0</v>
      </c>
    </row>
    <row r="23" spans="1:35" x14ac:dyDescent="0.25">
      <c r="A23">
        <v>-2147483629</v>
      </c>
      <c r="B23">
        <v>1</v>
      </c>
      <c r="C23">
        <v>2</v>
      </c>
      <c r="D23">
        <v>60</v>
      </c>
      <c r="F23" t="s">
        <v>1275</v>
      </c>
      <c r="G23" t="s">
        <v>1276</v>
      </c>
      <c r="H23" t="s">
        <v>312</v>
      </c>
      <c r="I23" t="s">
        <v>1718</v>
      </c>
      <c r="J23">
        <v>26.1</v>
      </c>
      <c r="K23">
        <v>10.6</v>
      </c>
      <c r="P23" t="b">
        <v>0</v>
      </c>
    </row>
    <row r="24" spans="1:35" x14ac:dyDescent="0.25">
      <c r="A24">
        <v>-2147483628</v>
      </c>
      <c r="B24">
        <v>1</v>
      </c>
      <c r="C24">
        <v>2</v>
      </c>
      <c r="D24">
        <v>61</v>
      </c>
      <c r="F24" t="s">
        <v>1275</v>
      </c>
      <c r="G24" t="s">
        <v>1276</v>
      </c>
      <c r="H24" t="s">
        <v>90</v>
      </c>
      <c r="I24" t="s">
        <v>1707</v>
      </c>
      <c r="J24">
        <v>34.700000000000003</v>
      </c>
      <c r="K24">
        <v>17.899999999999999</v>
      </c>
      <c r="M24">
        <v>9.6</v>
      </c>
      <c r="O24" t="s">
        <v>1847</v>
      </c>
      <c r="P24" t="b">
        <v>0</v>
      </c>
      <c r="AG24" t="s">
        <v>1754</v>
      </c>
    </row>
    <row r="25" spans="1:35" x14ac:dyDescent="0.25">
      <c r="A25">
        <v>-2147483627</v>
      </c>
      <c r="B25">
        <v>1</v>
      </c>
      <c r="C25">
        <v>2</v>
      </c>
      <c r="D25">
        <v>62</v>
      </c>
      <c r="F25" t="s">
        <v>1275</v>
      </c>
      <c r="G25" t="s">
        <v>1276</v>
      </c>
      <c r="H25" t="s">
        <v>90</v>
      </c>
      <c r="I25" t="s">
        <v>1707</v>
      </c>
      <c r="J25">
        <v>30</v>
      </c>
      <c r="K25">
        <v>17.899999999999999</v>
      </c>
      <c r="M25">
        <v>6.8</v>
      </c>
      <c r="N25" t="s">
        <v>1839</v>
      </c>
      <c r="P25" t="b">
        <v>0</v>
      </c>
      <c r="Q25">
        <v>2</v>
      </c>
      <c r="AG25" t="s">
        <v>1766</v>
      </c>
    </row>
    <row r="26" spans="1:35" x14ac:dyDescent="0.25">
      <c r="A26">
        <v>-2147483626</v>
      </c>
      <c r="B26">
        <v>1</v>
      </c>
      <c r="C26">
        <v>2</v>
      </c>
      <c r="D26">
        <v>64</v>
      </c>
      <c r="F26" t="s">
        <v>1275</v>
      </c>
      <c r="G26" t="s">
        <v>1276</v>
      </c>
      <c r="H26" t="s">
        <v>312</v>
      </c>
      <c r="I26" t="s">
        <v>1722</v>
      </c>
      <c r="P26" t="b">
        <v>0</v>
      </c>
    </row>
    <row r="27" spans="1:35" x14ac:dyDescent="0.25">
      <c r="A27">
        <v>-2147483625</v>
      </c>
      <c r="B27">
        <v>1</v>
      </c>
      <c r="C27">
        <v>2</v>
      </c>
      <c r="D27">
        <v>66</v>
      </c>
      <c r="F27" t="s">
        <v>1275</v>
      </c>
      <c r="G27" t="s">
        <v>1276</v>
      </c>
      <c r="H27" t="s">
        <v>90</v>
      </c>
      <c r="I27" t="s">
        <v>1710</v>
      </c>
      <c r="J27">
        <v>15.8</v>
      </c>
      <c r="K27">
        <v>7.3</v>
      </c>
      <c r="M27">
        <v>3.8</v>
      </c>
      <c r="P27" t="b">
        <v>0</v>
      </c>
      <c r="AG27" t="s">
        <v>1766</v>
      </c>
      <c r="AH27" t="s">
        <v>1746</v>
      </c>
    </row>
    <row r="28" spans="1:35" x14ac:dyDescent="0.25">
      <c r="A28">
        <v>-2147483624</v>
      </c>
      <c r="B28">
        <v>1</v>
      </c>
      <c r="C28">
        <v>2</v>
      </c>
      <c r="D28">
        <v>67</v>
      </c>
      <c r="F28" t="s">
        <v>1275</v>
      </c>
      <c r="G28" t="s">
        <v>1276</v>
      </c>
      <c r="H28" t="s">
        <v>90</v>
      </c>
      <c r="I28" t="s">
        <v>1707</v>
      </c>
      <c r="J28">
        <v>33</v>
      </c>
      <c r="K28">
        <v>17.5</v>
      </c>
      <c r="M28">
        <v>9</v>
      </c>
      <c r="P28" t="b">
        <v>0</v>
      </c>
    </row>
    <row r="29" spans="1:35" x14ac:dyDescent="0.25">
      <c r="A29">
        <v>-2147483623</v>
      </c>
      <c r="B29">
        <v>1</v>
      </c>
      <c r="C29">
        <v>2</v>
      </c>
      <c r="D29">
        <v>68</v>
      </c>
      <c r="F29" t="s">
        <v>1275</v>
      </c>
      <c r="G29" t="s">
        <v>1276</v>
      </c>
      <c r="H29" t="s">
        <v>90</v>
      </c>
      <c r="I29" t="s">
        <v>1666</v>
      </c>
      <c r="J29">
        <v>18.399999999999999</v>
      </c>
      <c r="K29">
        <v>13.5</v>
      </c>
      <c r="M29">
        <v>5.9</v>
      </c>
      <c r="P29" t="b">
        <v>0</v>
      </c>
      <c r="AG29" t="s">
        <v>1764</v>
      </c>
      <c r="AH29" t="s">
        <v>1766</v>
      </c>
      <c r="AI29" t="s">
        <v>1746</v>
      </c>
    </row>
    <row r="30" spans="1:35" x14ac:dyDescent="0.25">
      <c r="A30">
        <v>-2147483622</v>
      </c>
      <c r="B30">
        <v>1</v>
      </c>
      <c r="C30">
        <v>2</v>
      </c>
      <c r="D30">
        <v>69</v>
      </c>
      <c r="F30" t="s">
        <v>1275</v>
      </c>
      <c r="G30" t="s">
        <v>1276</v>
      </c>
      <c r="H30" t="s">
        <v>90</v>
      </c>
      <c r="I30" t="s">
        <v>1707</v>
      </c>
      <c r="J30">
        <v>49.1</v>
      </c>
      <c r="K30">
        <v>20.3</v>
      </c>
      <c r="M30">
        <v>7.1</v>
      </c>
      <c r="N30" t="s">
        <v>1839</v>
      </c>
      <c r="P30" t="b">
        <v>0</v>
      </c>
    </row>
    <row r="31" spans="1:35" x14ac:dyDescent="0.25">
      <c r="A31">
        <v>-2147483621</v>
      </c>
      <c r="B31">
        <v>1</v>
      </c>
      <c r="C31">
        <v>2</v>
      </c>
      <c r="D31">
        <v>70</v>
      </c>
      <c r="F31" t="s">
        <v>1275</v>
      </c>
      <c r="G31" t="s">
        <v>1276</v>
      </c>
      <c r="H31" t="s">
        <v>90</v>
      </c>
      <c r="I31" t="s">
        <v>1707</v>
      </c>
      <c r="J31">
        <v>31.1</v>
      </c>
      <c r="K31">
        <v>19</v>
      </c>
      <c r="M31">
        <v>10.199999999999999</v>
      </c>
      <c r="N31" t="s">
        <v>1839</v>
      </c>
      <c r="P31" t="b">
        <v>0</v>
      </c>
      <c r="AG31" t="s">
        <v>1766</v>
      </c>
    </row>
    <row r="32" spans="1:35" x14ac:dyDescent="0.25">
      <c r="A32">
        <v>-2147483620</v>
      </c>
      <c r="B32">
        <v>1</v>
      </c>
      <c r="C32">
        <v>2</v>
      </c>
      <c r="D32">
        <v>71</v>
      </c>
      <c r="F32" t="s">
        <v>1275</v>
      </c>
      <c r="G32" t="s">
        <v>1276</v>
      </c>
      <c r="H32" t="s">
        <v>90</v>
      </c>
      <c r="I32" t="s">
        <v>1707</v>
      </c>
      <c r="J32">
        <v>32.6</v>
      </c>
      <c r="K32">
        <v>16.899999999999999</v>
      </c>
      <c r="M32">
        <v>8.4</v>
      </c>
      <c r="P32" t="b">
        <v>0</v>
      </c>
      <c r="AG32" t="s">
        <v>1785</v>
      </c>
      <c r="AH32" t="s">
        <v>1764</v>
      </c>
    </row>
    <row r="33" spans="1:36" x14ac:dyDescent="0.25">
      <c r="A33">
        <v>-2147483619</v>
      </c>
      <c r="B33">
        <v>1</v>
      </c>
      <c r="C33">
        <v>2</v>
      </c>
      <c r="D33">
        <v>72</v>
      </c>
      <c r="F33" t="s">
        <v>1275</v>
      </c>
      <c r="G33" t="s">
        <v>1276</v>
      </c>
      <c r="H33" t="s">
        <v>90</v>
      </c>
      <c r="I33" t="s">
        <v>1710</v>
      </c>
      <c r="J33">
        <v>17.8</v>
      </c>
      <c r="K33">
        <v>11.5</v>
      </c>
      <c r="M33">
        <v>3.1</v>
      </c>
      <c r="P33" t="b">
        <v>0</v>
      </c>
      <c r="AG33" t="s">
        <v>1785</v>
      </c>
      <c r="AH33" t="s">
        <v>1748</v>
      </c>
    </row>
    <row r="34" spans="1:36" x14ac:dyDescent="0.25">
      <c r="A34">
        <v>-2147483618</v>
      </c>
      <c r="B34">
        <v>1</v>
      </c>
      <c r="C34">
        <v>3</v>
      </c>
      <c r="D34">
        <v>73</v>
      </c>
      <c r="F34" t="s">
        <v>1275</v>
      </c>
      <c r="G34" t="s">
        <v>1276</v>
      </c>
      <c r="H34" t="s">
        <v>312</v>
      </c>
      <c r="I34" t="s">
        <v>1716</v>
      </c>
      <c r="J34">
        <v>46.8</v>
      </c>
      <c r="K34">
        <v>12.6</v>
      </c>
      <c r="P34" t="b">
        <v>0</v>
      </c>
    </row>
    <row r="35" spans="1:36" x14ac:dyDescent="0.25">
      <c r="A35">
        <v>-2147483617</v>
      </c>
      <c r="B35">
        <v>1</v>
      </c>
      <c r="C35">
        <v>3</v>
      </c>
      <c r="D35">
        <v>74</v>
      </c>
      <c r="F35" t="s">
        <v>1275</v>
      </c>
      <c r="G35" t="s">
        <v>1276</v>
      </c>
      <c r="H35" t="s">
        <v>90</v>
      </c>
      <c r="I35" t="s">
        <v>1707</v>
      </c>
      <c r="J35">
        <v>41.1</v>
      </c>
      <c r="K35">
        <v>17.8</v>
      </c>
      <c r="M35">
        <v>2.5</v>
      </c>
      <c r="N35" t="s">
        <v>1839</v>
      </c>
      <c r="O35" t="s">
        <v>1840</v>
      </c>
      <c r="P35" t="b">
        <v>0</v>
      </c>
    </row>
    <row r="36" spans="1:36" x14ac:dyDescent="0.25">
      <c r="A36">
        <v>-2147483616</v>
      </c>
      <c r="B36">
        <v>1</v>
      </c>
      <c r="C36">
        <v>3</v>
      </c>
      <c r="D36">
        <v>75</v>
      </c>
      <c r="F36" t="s">
        <v>1275</v>
      </c>
      <c r="G36" t="s">
        <v>1276</v>
      </c>
      <c r="H36" t="s">
        <v>90</v>
      </c>
      <c r="I36" t="s">
        <v>1666</v>
      </c>
      <c r="J36">
        <v>29.7</v>
      </c>
      <c r="K36">
        <v>14.7</v>
      </c>
      <c r="M36">
        <v>3.7</v>
      </c>
      <c r="N36" t="s">
        <v>1839</v>
      </c>
      <c r="P36" t="b">
        <v>0</v>
      </c>
      <c r="AG36" t="s">
        <v>1746</v>
      </c>
      <c r="AH36" t="s">
        <v>1766</v>
      </c>
    </row>
    <row r="37" spans="1:36" x14ac:dyDescent="0.25">
      <c r="A37">
        <v>-2147483615</v>
      </c>
      <c r="B37">
        <v>1</v>
      </c>
      <c r="C37">
        <v>3</v>
      </c>
      <c r="D37">
        <v>76</v>
      </c>
      <c r="F37" t="s">
        <v>1275</v>
      </c>
      <c r="G37" t="s">
        <v>1276</v>
      </c>
      <c r="H37" t="s">
        <v>312</v>
      </c>
      <c r="I37" t="s">
        <v>1714</v>
      </c>
      <c r="J37">
        <v>40.5</v>
      </c>
      <c r="K37">
        <v>16.600000000000001</v>
      </c>
      <c r="P37" t="b">
        <v>0</v>
      </c>
    </row>
    <row r="38" spans="1:36" x14ac:dyDescent="0.25">
      <c r="A38">
        <v>-2147483614</v>
      </c>
      <c r="B38">
        <v>1</v>
      </c>
      <c r="C38">
        <v>3</v>
      </c>
      <c r="D38">
        <v>77</v>
      </c>
      <c r="F38" t="s">
        <v>1275</v>
      </c>
      <c r="G38" t="s">
        <v>1276</v>
      </c>
      <c r="H38" t="s">
        <v>90</v>
      </c>
      <c r="I38" t="s">
        <v>1666</v>
      </c>
      <c r="J38">
        <v>26.2</v>
      </c>
      <c r="K38">
        <v>15.5</v>
      </c>
      <c r="M38">
        <v>4.8</v>
      </c>
      <c r="P38" t="b">
        <v>0</v>
      </c>
      <c r="AG38" t="s">
        <v>1785</v>
      </c>
    </row>
    <row r="39" spans="1:36" x14ac:dyDescent="0.25">
      <c r="A39">
        <v>-2147483613</v>
      </c>
      <c r="B39">
        <v>1</v>
      </c>
      <c r="C39">
        <v>3</v>
      </c>
      <c r="D39">
        <v>78</v>
      </c>
      <c r="F39" t="s">
        <v>1275</v>
      </c>
      <c r="G39" t="s">
        <v>1276</v>
      </c>
      <c r="H39" t="s">
        <v>90</v>
      </c>
      <c r="I39" t="s">
        <v>1666</v>
      </c>
      <c r="J39">
        <v>30.1</v>
      </c>
      <c r="K39">
        <v>16.100000000000001</v>
      </c>
      <c r="M39">
        <v>2.2000000000000002</v>
      </c>
      <c r="N39" t="s">
        <v>1839</v>
      </c>
      <c r="P39" t="b">
        <v>0</v>
      </c>
      <c r="AG39" t="s">
        <v>1783</v>
      </c>
      <c r="AH39" t="s">
        <v>1746</v>
      </c>
    </row>
    <row r="40" spans="1:36" x14ac:dyDescent="0.25">
      <c r="A40">
        <v>-2147483612</v>
      </c>
      <c r="B40">
        <v>1</v>
      </c>
      <c r="C40">
        <v>3</v>
      </c>
      <c r="D40">
        <v>79</v>
      </c>
      <c r="F40" t="s">
        <v>1275</v>
      </c>
      <c r="G40" t="s">
        <v>1276</v>
      </c>
      <c r="H40" t="s">
        <v>90</v>
      </c>
      <c r="I40" t="s">
        <v>1666</v>
      </c>
      <c r="J40">
        <v>30</v>
      </c>
      <c r="K40">
        <v>15.3</v>
      </c>
      <c r="M40">
        <v>1.8</v>
      </c>
      <c r="N40" t="s">
        <v>1839</v>
      </c>
      <c r="O40" t="s">
        <v>1841</v>
      </c>
      <c r="P40" t="b">
        <v>0</v>
      </c>
      <c r="AG40" t="s">
        <v>1746</v>
      </c>
    </row>
    <row r="41" spans="1:36" x14ac:dyDescent="0.25">
      <c r="A41">
        <v>-2147483611</v>
      </c>
      <c r="B41">
        <v>1</v>
      </c>
      <c r="C41">
        <v>3</v>
      </c>
      <c r="D41">
        <v>80</v>
      </c>
      <c r="F41" t="s">
        <v>1275</v>
      </c>
      <c r="G41" t="s">
        <v>1276</v>
      </c>
      <c r="H41" t="s">
        <v>90</v>
      </c>
      <c r="I41" t="s">
        <v>1707</v>
      </c>
      <c r="J41">
        <v>45.5</v>
      </c>
      <c r="K41">
        <v>20.8</v>
      </c>
      <c r="M41">
        <v>2.1</v>
      </c>
      <c r="N41" t="s">
        <v>1839</v>
      </c>
      <c r="P41" t="b">
        <v>0</v>
      </c>
    </row>
    <row r="42" spans="1:36" x14ac:dyDescent="0.25">
      <c r="A42">
        <v>-2147483610</v>
      </c>
      <c r="B42">
        <v>1</v>
      </c>
      <c r="C42">
        <v>3</v>
      </c>
      <c r="D42">
        <v>92</v>
      </c>
      <c r="F42" t="s">
        <v>1275</v>
      </c>
      <c r="G42" t="s">
        <v>1276</v>
      </c>
      <c r="H42" t="s">
        <v>90</v>
      </c>
      <c r="I42" t="s">
        <v>1666</v>
      </c>
      <c r="J42">
        <v>17.7</v>
      </c>
      <c r="K42">
        <v>12.5</v>
      </c>
      <c r="M42">
        <v>5</v>
      </c>
      <c r="P42" t="b">
        <v>0</v>
      </c>
      <c r="AG42" t="s">
        <v>1785</v>
      </c>
      <c r="AH42" t="s">
        <v>1746</v>
      </c>
      <c r="AI42" t="s">
        <v>1756</v>
      </c>
      <c r="AJ42" t="s">
        <v>1766</v>
      </c>
    </row>
    <row r="43" spans="1:36" x14ac:dyDescent="0.25">
      <c r="A43">
        <v>-2147483609</v>
      </c>
      <c r="B43">
        <v>1</v>
      </c>
      <c r="C43">
        <v>4</v>
      </c>
      <c r="D43">
        <v>81</v>
      </c>
      <c r="F43" t="s">
        <v>1275</v>
      </c>
      <c r="G43" t="s">
        <v>1276</v>
      </c>
      <c r="H43" t="s">
        <v>90</v>
      </c>
      <c r="I43" t="s">
        <v>1707</v>
      </c>
      <c r="J43">
        <v>51.8</v>
      </c>
      <c r="K43">
        <v>21.6</v>
      </c>
      <c r="M43">
        <v>5.7</v>
      </c>
      <c r="P43" t="b">
        <v>0</v>
      </c>
      <c r="AG43" t="s">
        <v>1756</v>
      </c>
    </row>
    <row r="44" spans="1:36" x14ac:dyDescent="0.25">
      <c r="A44">
        <v>-2147483608</v>
      </c>
      <c r="B44">
        <v>1</v>
      </c>
      <c r="C44">
        <v>4</v>
      </c>
      <c r="D44">
        <v>82</v>
      </c>
      <c r="F44" t="s">
        <v>1275</v>
      </c>
      <c r="G44" t="s">
        <v>1276</v>
      </c>
      <c r="H44" t="s">
        <v>90</v>
      </c>
      <c r="I44" t="s">
        <v>1710</v>
      </c>
      <c r="J44">
        <v>32.6</v>
      </c>
      <c r="K44">
        <v>15.1</v>
      </c>
      <c r="M44">
        <v>3</v>
      </c>
      <c r="P44" t="b">
        <v>0</v>
      </c>
      <c r="Q44">
        <v>3</v>
      </c>
      <c r="AG44" t="s">
        <v>1756</v>
      </c>
      <c r="AH44" t="s">
        <v>1732</v>
      </c>
      <c r="AI44" t="s">
        <v>1766</v>
      </c>
      <c r="AJ44" t="s">
        <v>1746</v>
      </c>
    </row>
    <row r="45" spans="1:36" x14ac:dyDescent="0.25">
      <c r="A45">
        <v>-2147483607</v>
      </c>
      <c r="B45">
        <v>1</v>
      </c>
      <c r="C45">
        <v>4</v>
      </c>
      <c r="D45">
        <v>83</v>
      </c>
      <c r="F45" t="s">
        <v>1275</v>
      </c>
      <c r="G45" t="s">
        <v>1276</v>
      </c>
      <c r="H45" t="s">
        <v>312</v>
      </c>
      <c r="I45" t="s">
        <v>1714</v>
      </c>
      <c r="J45">
        <v>44.2</v>
      </c>
      <c r="K45">
        <v>16.2</v>
      </c>
      <c r="P45" t="b">
        <v>0</v>
      </c>
    </row>
    <row r="46" spans="1:36" x14ac:dyDescent="0.25">
      <c r="A46">
        <v>-2147483606</v>
      </c>
      <c r="B46">
        <v>1</v>
      </c>
      <c r="C46">
        <v>4</v>
      </c>
      <c r="D46">
        <v>84</v>
      </c>
      <c r="F46" t="s">
        <v>1275</v>
      </c>
      <c r="G46" t="s">
        <v>1276</v>
      </c>
      <c r="H46" t="s">
        <v>90</v>
      </c>
      <c r="I46" t="s">
        <v>1707</v>
      </c>
      <c r="J46">
        <v>38</v>
      </c>
      <c r="K46">
        <v>18.899999999999999</v>
      </c>
      <c r="M46">
        <v>7</v>
      </c>
      <c r="N46" t="s">
        <v>1839</v>
      </c>
      <c r="P46" t="b">
        <v>0</v>
      </c>
      <c r="AG46" t="s">
        <v>1746</v>
      </c>
    </row>
    <row r="47" spans="1:36" x14ac:dyDescent="0.25">
      <c r="A47">
        <v>-2147483605</v>
      </c>
      <c r="B47">
        <v>1</v>
      </c>
      <c r="C47">
        <v>4</v>
      </c>
      <c r="D47">
        <v>85</v>
      </c>
      <c r="F47" t="s">
        <v>1275</v>
      </c>
      <c r="G47" t="s">
        <v>1276</v>
      </c>
      <c r="H47" t="s">
        <v>90</v>
      </c>
      <c r="I47" t="s">
        <v>1710</v>
      </c>
      <c r="J47">
        <v>20.6</v>
      </c>
      <c r="K47">
        <v>10.1</v>
      </c>
      <c r="M47">
        <v>4.4000000000000004</v>
      </c>
      <c r="N47" t="s">
        <v>1839</v>
      </c>
      <c r="P47" t="b">
        <v>0</v>
      </c>
    </row>
    <row r="48" spans="1:36" x14ac:dyDescent="0.25">
      <c r="A48">
        <v>-2147483604</v>
      </c>
      <c r="B48">
        <v>1</v>
      </c>
      <c r="C48">
        <v>4</v>
      </c>
      <c r="D48">
        <v>86</v>
      </c>
      <c r="F48" t="s">
        <v>1275</v>
      </c>
      <c r="G48" t="s">
        <v>1276</v>
      </c>
      <c r="H48" t="s">
        <v>90</v>
      </c>
      <c r="I48" t="s">
        <v>1707</v>
      </c>
      <c r="J48">
        <v>39.9</v>
      </c>
      <c r="K48">
        <v>19.399999999999999</v>
      </c>
      <c r="M48">
        <v>7.8</v>
      </c>
      <c r="P48" t="b">
        <v>0</v>
      </c>
      <c r="AG48" t="s">
        <v>1766</v>
      </c>
    </row>
    <row r="49" spans="1:36" x14ac:dyDescent="0.25">
      <c r="A49">
        <v>-2147483603</v>
      </c>
      <c r="B49">
        <v>1</v>
      </c>
      <c r="C49">
        <v>4</v>
      </c>
      <c r="D49">
        <v>88</v>
      </c>
      <c r="F49" t="s">
        <v>1275</v>
      </c>
      <c r="G49" t="s">
        <v>1276</v>
      </c>
      <c r="H49" t="s">
        <v>90</v>
      </c>
      <c r="I49" t="s">
        <v>1710</v>
      </c>
      <c r="J49">
        <v>25.3</v>
      </c>
      <c r="K49">
        <v>11.9</v>
      </c>
      <c r="M49">
        <v>4.4000000000000004</v>
      </c>
      <c r="N49" t="s">
        <v>1839</v>
      </c>
      <c r="P49" t="b">
        <v>0</v>
      </c>
      <c r="Q49">
        <v>1</v>
      </c>
      <c r="AG49" t="s">
        <v>1738</v>
      </c>
    </row>
    <row r="50" spans="1:36" x14ac:dyDescent="0.25">
      <c r="A50">
        <v>-2147483602</v>
      </c>
      <c r="B50">
        <v>1</v>
      </c>
      <c r="C50">
        <v>4</v>
      </c>
      <c r="D50">
        <v>89</v>
      </c>
      <c r="F50" t="s">
        <v>1275</v>
      </c>
      <c r="G50" t="s">
        <v>1276</v>
      </c>
      <c r="H50" t="s">
        <v>90</v>
      </c>
      <c r="I50" t="s">
        <v>1710</v>
      </c>
      <c r="J50">
        <v>21.6</v>
      </c>
      <c r="K50">
        <v>7.4</v>
      </c>
      <c r="M50">
        <v>4.9000000000000004</v>
      </c>
      <c r="N50" t="s">
        <v>1839</v>
      </c>
      <c r="P50" t="b">
        <v>0</v>
      </c>
      <c r="Q50">
        <v>1</v>
      </c>
      <c r="AG50" t="s">
        <v>1781</v>
      </c>
      <c r="AH50" t="s">
        <v>1746</v>
      </c>
      <c r="AI50" t="s">
        <v>1738</v>
      </c>
      <c r="AJ50" t="s">
        <v>1734</v>
      </c>
    </row>
    <row r="51" spans="1:36" x14ac:dyDescent="0.25">
      <c r="A51">
        <f>ROW()-1</f>
        <v>50</v>
      </c>
      <c r="B51">
        <v>1</v>
      </c>
      <c r="C51">
        <v>4</v>
      </c>
      <c r="D51">
        <v>93</v>
      </c>
      <c r="F51" t="s">
        <v>1275</v>
      </c>
      <c r="G51" t="str">
        <f ca="1">VLOOKUP(F51,Tree_List,2,FALSE)</f>
        <v>3eb8dab9-bb52-492f-8149-9b1a0c7f005c</v>
      </c>
      <c r="H51" t="s">
        <v>90</v>
      </c>
      <c r="I51" t="s">
        <v>1710</v>
      </c>
      <c r="J51">
        <v>15.1</v>
      </c>
      <c r="K51">
        <v>8.3000000000000007</v>
      </c>
      <c r="M51">
        <v>3.6</v>
      </c>
      <c r="P51" t="b">
        <f>FALSE</f>
        <v>0</v>
      </c>
      <c r="AG51" t="s">
        <v>1746</v>
      </c>
      <c r="AH51" t="s">
        <v>1732</v>
      </c>
    </row>
  </sheetData>
  <dataValidations count="1">
    <dataValidation type="list" allowBlank="1" showInputMessage="1" showErrorMessage="1" sqref="F2:F51" xr:uid="{1DA88FF7-E675-4DBF-B8A9-A45F94233855}">
      <formula1>Tree_List_Symbol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3 b w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d 2 8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d v B S K I p H u A 4 A A A A R A A A A E w A c A E Z v c m 1 1 b G F z L 1 N l Y 3 R p b 2 4 x L m 0 g o h g A K K A U A A A A A A A A A A A A A A A A A A A A A A A A A A A A K 0 5 N L s n M z 1 M I h t C G 1 g B Q S w E C L Q A U A A I A C A A n d v B S j Q a H k K I A A A D 1 A A A A E g A A A A A A A A A A A A A A A A A A A A A A Q 2 9 u Z m l n L 1 B h Y 2 t h Z 2 U u e G 1 s U E s B A i 0 A F A A C A A g A J 3 b w U g / K 6 a u k A A A A 6 Q A A A B M A A A A A A A A A A A A A A A A A 7 g A A A F t D b 2 5 0 Z W 5 0 X 1 R 5 c G V z X S 5 4 b W x Q S w E C L Q A U A A I A C A A n d v B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x U P C 4 Y 2 3 U + Z I v m B M N I 4 A A A A A A A C A A A A A A A D Z g A A w A A A A B A A A A C 1 9 D X L P 8 l R P j A D U a g K G + X w A A A A A A S A A A C g A A A A E A A A A O m l e b / X N 6 H 2 l D 8 N d l F Z X k Z Q A A A A y h 4 r 5 O o 9 N o k K d 6 Y 8 q e S N d A z l / 5 N z f s 6 u 4 A R K w A 8 k z M 4 z G V 8 R w 3 H + d K t X h a 7 Q Q G m Z 9 c L c + / P i d J i n q M P + Y e P m u v m 0 / o u 4 1 o x s a W q n g t G g t P c U A A A A 0 f A V O A a m i 5 0 j D V q M j M G E r R b k a H g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B14CD36BE5448B7ABA1913155CDBA" ma:contentTypeVersion="8" ma:contentTypeDescription="Create a new document." ma:contentTypeScope="" ma:versionID="54b79b2775ffe0b89424b50fb036236a">
  <xsd:schema xmlns:xsd="http://www.w3.org/2001/XMLSchema" xmlns:xs="http://www.w3.org/2001/XMLSchema" xmlns:p="http://schemas.microsoft.com/office/2006/metadata/properties" xmlns:ns2="7a38bec3-8a01-4fa1-8f65-8483b9761f0a" targetNamespace="http://schemas.microsoft.com/office/2006/metadata/properties" ma:root="true" ma:fieldsID="444358ca46d3cf14a641d4bb451cf698" ns2:_="">
    <xsd:import namespace="7a38bec3-8a01-4fa1-8f65-8483b9761f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8bec3-8a01-4fa1-8f65-8483b9761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C1DEBA-6990-4A1E-998B-58FF9972C85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BE078F-B88B-4C70-9FE3-F0207589970D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18F320-0D56-4A3B-B13E-F67DFC24FF2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35FAF2-06A3-4D94-8284-AF5A5C81AE5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a38bec3-8a01-4fa1-8f65-8483b9761f0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Fuels FWD</vt:lpstr>
      <vt:lpstr>Fuels CWD</vt:lpstr>
      <vt:lpstr>Fuels Duff-Litt</vt:lpstr>
      <vt:lpstr>Post Burn</vt:lpstr>
      <vt:lpstr>Herbs (Points)</vt:lpstr>
      <vt:lpstr>Herbs-Ob (Sp Comp)</vt:lpstr>
      <vt:lpstr>Shrubs (Belt)</vt:lpstr>
      <vt:lpstr>Seedlings (Quad)</vt:lpstr>
      <vt:lpstr>Trees</vt:lpstr>
      <vt:lpstr>Species List</vt:lpstr>
      <vt:lpstr>Shrub List</vt:lpstr>
      <vt:lpstr>Tree List</vt:lpstr>
      <vt:lpstr>Tree List (GUID Order)</vt:lpstr>
      <vt:lpstr>Drop-Down Entries</vt:lpstr>
      <vt:lpstr>Collected By</vt:lpstr>
      <vt:lpstr>'Tree List'!_FilterDatabase</vt:lpstr>
      <vt:lpstr>'Tree List (GUID Order)'!_FilterDatabase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Lalor, Alexandra Rose</dc:creator>
  <cp:keywords/>
  <dc:description/>
  <cp:lastModifiedBy>Christensen, Baylee J</cp:lastModifiedBy>
  <cp:revision/>
  <dcterms:created xsi:type="dcterms:W3CDTF">2020-08-13T16:40:32Z</dcterms:created>
  <dcterms:modified xsi:type="dcterms:W3CDTF">2023-07-18T17:44:10Z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0x0101000FEB14CD36BE5448B7ABA1913155CDBA</vt:lpwstr>
  </property>
</Properties>
</file>