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esktop\6_Semester\Экономика\"/>
    </mc:Choice>
  </mc:AlternateContent>
  <xr:revisionPtr revIDLastSave="0" documentId="13_ncr:1_{680DA031-E766-488E-90EB-7F5767D872C4}" xr6:coauthVersionLast="47" xr6:coauthVersionMax="47" xr10:uidLastSave="{00000000-0000-0000-0000-000000000000}"/>
  <bookViews>
    <workbookView xWindow="-103" yWindow="-103" windowWidth="22149" windowHeight="13200" tabRatio="500" xr2:uid="{00000000-000D-0000-FFFF-FFFF00000000}"/>
  </bookViews>
  <sheets>
    <sheet name="Sheet1" sheetId="1" r:id="rId1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30" i="1" l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B13" i="1"/>
  <c r="J3" i="1" s="1"/>
  <c r="M12" i="1"/>
  <c r="M11" i="1"/>
  <c r="M10" i="1"/>
  <c r="M9" i="1"/>
  <c r="M8" i="1"/>
  <c r="M7" i="1"/>
  <c r="M6" i="1"/>
  <c r="M5" i="1"/>
  <c r="M4" i="1"/>
  <c r="G3" i="1" s="1"/>
  <c r="M3" i="1"/>
  <c r="M30" i="1" s="1"/>
  <c r="G2" i="1"/>
  <c r="G4" i="1" l="1"/>
  <c r="F26" i="1"/>
  <c r="F24" i="1"/>
  <c r="F22" i="1"/>
  <c r="F20" i="1"/>
  <c r="F18" i="1"/>
  <c r="F16" i="1"/>
  <c r="F14" i="1"/>
  <c r="F12" i="1"/>
  <c r="F4" i="1"/>
  <c r="F17" i="1"/>
  <c r="F6" i="1"/>
  <c r="F25" i="1"/>
  <c r="F23" i="1"/>
  <c r="F21" i="1"/>
  <c r="F19" i="1"/>
  <c r="F15" i="1"/>
  <c r="F10" i="1"/>
  <c r="F13" i="1"/>
  <c r="F8" i="1"/>
  <c r="J18" i="1"/>
  <c r="F11" i="1"/>
  <c r="F9" i="1"/>
  <c r="F7" i="1"/>
  <c r="F5" i="1"/>
  <c r="F3" i="1"/>
  <c r="H3" i="1" s="1"/>
  <c r="F2" i="1"/>
  <c r="H2" i="1" s="1"/>
  <c r="G5" i="1"/>
  <c r="H4" i="1" l="1"/>
  <c r="G6" i="1"/>
  <c r="H5" i="1"/>
  <c r="H6" i="1" l="1"/>
  <c r="G7" i="1"/>
  <c r="G8" i="1" l="1"/>
  <c r="H7" i="1"/>
  <c r="H8" i="1" l="1"/>
  <c r="G9" i="1"/>
  <c r="G10" i="1" l="1"/>
  <c r="H9" i="1"/>
  <c r="H10" i="1" l="1"/>
  <c r="G11" i="1"/>
  <c r="H11" i="1" l="1"/>
  <c r="G12" i="1"/>
  <c r="H12" i="1" l="1"/>
  <c r="G13" i="1"/>
  <c r="H13" i="1" l="1"/>
  <c r="G14" i="1"/>
  <c r="H14" i="1" l="1"/>
  <c r="G15" i="1"/>
  <c r="H15" i="1" l="1"/>
  <c r="G16" i="1"/>
  <c r="H16" i="1" l="1"/>
  <c r="G17" i="1"/>
  <c r="H17" i="1" l="1"/>
  <c r="G18" i="1"/>
  <c r="H18" i="1" l="1"/>
  <c r="G19" i="1"/>
  <c r="H19" i="1" l="1"/>
  <c r="G20" i="1"/>
  <c r="H20" i="1" l="1"/>
  <c r="G21" i="1"/>
  <c r="H21" i="1" l="1"/>
  <c r="G22" i="1"/>
  <c r="H22" i="1" l="1"/>
  <c r="G23" i="1"/>
  <c r="H23" i="1" l="1"/>
  <c r="G24" i="1"/>
  <c r="H24" i="1" l="1"/>
  <c r="G25" i="1"/>
  <c r="H25" i="1" l="1"/>
  <c r="G26" i="1"/>
  <c r="H26" i="1" s="1"/>
</calcChain>
</file>

<file path=xl/sharedStrings.xml><?xml version="1.0" encoding="utf-8"?>
<sst xmlns="http://schemas.openxmlformats.org/spreadsheetml/2006/main" count="23" uniqueCount="21">
  <si>
    <t>Оборудование</t>
  </si>
  <si>
    <t>разовая</t>
  </si>
  <si>
    <t>Месяц</t>
  </si>
  <si>
    <t>Расходы</t>
  </si>
  <si>
    <t>Доходы</t>
  </si>
  <si>
    <t>Разница</t>
  </si>
  <si>
    <t>Для расходов</t>
  </si>
  <si>
    <t>Для доходов</t>
  </si>
  <si>
    <t>Маркетинг</t>
  </si>
  <si>
    <t>/мес</t>
  </si>
  <si>
    <t>выплата по кредиту</t>
  </si>
  <si>
    <t>количество покупок</t>
  </si>
  <si>
    <t>количество подписок</t>
  </si>
  <si>
    <t>ЦЕНА ПОКУПКИ</t>
  </si>
  <si>
    <t>ЦЕНА ПОДПИСКИ</t>
  </si>
  <si>
    <t>Аренда помещения</t>
  </si>
  <si>
    <t>Кол-во месяцев пока не сможем платить сами</t>
  </si>
  <si>
    <t>Кредит на сколько месяцев</t>
  </si>
  <si>
    <t>Ставка</t>
  </si>
  <si>
    <t>Общая сумма кредита</t>
  </si>
  <si>
    <t>Общая сумма задолженности на момент взятия кредита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</si>
</sst>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р.-419];[Red]\-#,##0\ [$р.-419]"/>
    <numFmt numFmtId="165" formatCode="#,##0.00\ [$р.-419];[Red]\-#,##0.00\ [$р.-419]"/>
  </numFmts>
  <fonts count="2" x14ac:knownFonts="1">
    <font>
      <sz val="10"/>
      <name val="Arial"/>
      <family val="2"/>
      <charset val="1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5" fontId="0" fillId="0" borderId="0" xfId="0" applyNumberFormat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164" fontId="0" fillId="0" borderId="0" xfId="0" applyNumberFormat="1"/>
    <xf numFmtId="0" fontId="1" fillId="0" borderId="0" xfId="0" applyFont="1"/>
    <xf numFmtId="1" fontId="0" fillId="0" borderId="0" xfId="0" applyNumberFormat="1"/>
    <xf numFmtId="10" fontId="0" fillId="0" borderId="0" xfId="0" applyNumberFormat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окупаемости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Расходы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Sheet1!$F$2:$F$26</c:f>
              <c:numCache>
                <c:formatCode>#\ ##0\ [$р.-419];[Red]\-#\ ##0\ [$р.-419]</c:formatCode>
                <c:ptCount val="25"/>
                <c:pt idx="0">
                  <c:v>590630.78977602022</c:v>
                </c:pt>
                <c:pt idx="1">
                  <c:v>630630.78977602022</c:v>
                </c:pt>
                <c:pt idx="2">
                  <c:v>670630.78977602022</c:v>
                </c:pt>
                <c:pt idx="3">
                  <c:v>890630.78977602022</c:v>
                </c:pt>
                <c:pt idx="4">
                  <c:v>975630.78977602022</c:v>
                </c:pt>
                <c:pt idx="5">
                  <c:v>1060630.7897760202</c:v>
                </c:pt>
                <c:pt idx="6">
                  <c:v>1145630.7897760202</c:v>
                </c:pt>
                <c:pt idx="7">
                  <c:v>1230630.7897760202</c:v>
                </c:pt>
                <c:pt idx="8">
                  <c:v>1315630.7897760202</c:v>
                </c:pt>
                <c:pt idx="9">
                  <c:v>1400630.7897760202</c:v>
                </c:pt>
                <c:pt idx="10">
                  <c:v>1485630.7897760202</c:v>
                </c:pt>
                <c:pt idx="11">
                  <c:v>1570630.7897760202</c:v>
                </c:pt>
                <c:pt idx="12">
                  <c:v>1655630.7897760202</c:v>
                </c:pt>
                <c:pt idx="13">
                  <c:v>1740630.7897760202</c:v>
                </c:pt>
                <c:pt idx="14">
                  <c:v>1825630.7897760202</c:v>
                </c:pt>
                <c:pt idx="15">
                  <c:v>1910630.7897760202</c:v>
                </c:pt>
                <c:pt idx="16">
                  <c:v>1995630.7897760202</c:v>
                </c:pt>
                <c:pt idx="17">
                  <c:v>2080630.7897760202</c:v>
                </c:pt>
                <c:pt idx="18">
                  <c:v>2165630.7897760202</c:v>
                </c:pt>
                <c:pt idx="19">
                  <c:v>2250630.7897760202</c:v>
                </c:pt>
                <c:pt idx="20">
                  <c:v>2335630.7897760202</c:v>
                </c:pt>
                <c:pt idx="21">
                  <c:v>2420630.7897760202</c:v>
                </c:pt>
                <c:pt idx="22">
                  <c:v>2505630.7897760202</c:v>
                </c:pt>
                <c:pt idx="23">
                  <c:v>2590630.7897760202</c:v>
                </c:pt>
                <c:pt idx="24">
                  <c:v>2675630.7897760202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8-4831-B4C4-F1C46F3D8A8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Доходы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Sheet1!$G$2:$G$26</c:f>
              <c:numCache>
                <c:formatCode>#\ ##0\ [$р.-419];[Red]\-#\ ##0\ [$р.-419]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5075</c:v>
                </c:pt>
                <c:pt idx="4">
                  <c:v>20300</c:v>
                </c:pt>
                <c:pt idx="5">
                  <c:v>96425</c:v>
                </c:pt>
                <c:pt idx="6">
                  <c:v>197925</c:v>
                </c:pt>
                <c:pt idx="7">
                  <c:v>451675</c:v>
                </c:pt>
                <c:pt idx="8">
                  <c:v>756175</c:v>
                </c:pt>
                <c:pt idx="9">
                  <c:v>1035300</c:v>
                </c:pt>
                <c:pt idx="10">
                  <c:v>1344875</c:v>
                </c:pt>
                <c:pt idx="11">
                  <c:v>1639225</c:v>
                </c:pt>
                <c:pt idx="12">
                  <c:v>1928500</c:v>
                </c:pt>
                <c:pt idx="13">
                  <c:v>2070600</c:v>
                </c:pt>
                <c:pt idx="14">
                  <c:v>2187325</c:v>
                </c:pt>
                <c:pt idx="15">
                  <c:v>2420775</c:v>
                </c:pt>
                <c:pt idx="16">
                  <c:v>2679600</c:v>
                </c:pt>
                <c:pt idx="17">
                  <c:v>2984100</c:v>
                </c:pt>
                <c:pt idx="18">
                  <c:v>3288600</c:v>
                </c:pt>
                <c:pt idx="19">
                  <c:v>3567725</c:v>
                </c:pt>
                <c:pt idx="20">
                  <c:v>3877300</c:v>
                </c:pt>
                <c:pt idx="21">
                  <c:v>4110750</c:v>
                </c:pt>
                <c:pt idx="22">
                  <c:v>4369575</c:v>
                </c:pt>
                <c:pt idx="23">
                  <c:v>4674075</c:v>
                </c:pt>
                <c:pt idx="24">
                  <c:v>4983650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8-4831-B4C4-F1C46F3D8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058032"/>
        <c:axId val="1199060528"/>
      </c:lineChart>
      <c:catAx>
        <c:axId val="119905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9060528"/>
        <c:crosses val="autoZero"/>
        <c:auto val="1"/>
        <c:lblAlgn val="ctr"/>
        <c:lblOffset val="100"/>
        <c:noMultiLvlLbl val="0"/>
      </c:catAx>
      <c:valAx>
        <c:axId val="119906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[$р.-419];[Red]\-#\ ##0\ [$р.-419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905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103909</xdr:colOff>
      <xdr:row>15</xdr:row>
      <xdr:rowOff>85601</xdr:rowOff>
    </xdr:from>
    <xdr:to>
      <xdr:col>4</xdr:col>
      <xdr:colOff>475013</xdr:colOff>
      <xdr:row>32</xdr:row>
      <xdr:rowOff>137061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889A13A-AB13-4EBB-9A07-8F98F45E2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topLeftCell="A13" zoomScale="110" zoomScaleNormal="110" workbookViewId="0">
      <selection activeCell="F1" sqref="F1:G26"/>
    </sheetView>
  </sheetViews>
  <sheetFormatPr defaultColWidth="11.53515625" defaultRowHeight="12.45" x14ac:dyDescent="0.3"/>
  <cols>
    <col min="1" max="1" width="18.61328125" customWidth="1"/>
    <col min="2" max="2" width="17.69140625" customWidth="1"/>
    <col min="6" max="8" width="14.15234375" customWidth="1"/>
    <col min="9" max="9" width="18.84375" customWidth="1"/>
    <col min="10" max="10" width="29.69140625" customWidth="1"/>
    <col min="11" max="11" width="18.921875" customWidth="1"/>
    <col min="12" max="12" width="24.3828125" customWidth="1"/>
    <col min="13" max="13" width="16.53515625" customWidth="1"/>
    <col min="14" max="14" width="18.53515625" customWidth="1"/>
    <col min="15" max="15" width="16.53515625" customWidth="1"/>
    <col min="16" max="16" width="20.84375" customWidth="1"/>
  </cols>
  <sheetData>
    <row r="1" spans="1:16" x14ac:dyDescent="0.3">
      <c r="A1" t="s">
        <v>0</v>
      </c>
      <c r="B1">
        <v>511000</v>
      </c>
      <c r="C1" t="s">
        <v>1</v>
      </c>
      <c r="E1" s="4" t="s">
        <v>2</v>
      </c>
      <c r="F1" s="5" t="s">
        <v>3</v>
      </c>
      <c r="G1" t="s">
        <v>4</v>
      </c>
      <c r="H1" t="s">
        <v>5</v>
      </c>
      <c r="J1" t="s">
        <v>6</v>
      </c>
      <c r="L1" s="3" t="s">
        <v>7</v>
      </c>
      <c r="M1" s="3"/>
    </row>
    <row r="2" spans="1:16" ht="14.6" x14ac:dyDescent="0.4">
      <c r="A2" t="s">
        <v>8</v>
      </c>
      <c r="B2">
        <v>45000</v>
      </c>
      <c r="C2" t="s">
        <v>9</v>
      </c>
      <c r="E2">
        <v>1</v>
      </c>
      <c r="F2" s="6">
        <f>$B$1+E2*$B$3+$J$3</f>
        <v>590630.78977602022</v>
      </c>
      <c r="G2" s="6">
        <f>L3*$O$3+M3*$P$3</f>
        <v>0</v>
      </c>
      <c r="H2" s="6">
        <f t="shared" ref="H2:H26" si="0">G2-F2</f>
        <v>-590630.78977602022</v>
      </c>
      <c r="J2" t="s">
        <v>10</v>
      </c>
      <c r="L2" t="s">
        <v>11</v>
      </c>
      <c r="M2" s="7" t="s">
        <v>12</v>
      </c>
      <c r="O2" t="s">
        <v>13</v>
      </c>
      <c r="P2" t="s">
        <v>14</v>
      </c>
    </row>
    <row r="3" spans="1:16" x14ac:dyDescent="0.3">
      <c r="A3" t="s">
        <v>15</v>
      </c>
      <c r="B3">
        <v>40000</v>
      </c>
      <c r="C3" t="s">
        <v>9</v>
      </c>
      <c r="E3">
        <v>2</v>
      </c>
      <c r="F3" s="6">
        <f>$B$1+E3*$B$3+$J$3</f>
        <v>630630.78977602022</v>
      </c>
      <c r="G3" s="6">
        <f t="shared" ref="G3:G26" si="1">L4*$O$3+M4*$P$3+G2</f>
        <v>0</v>
      </c>
      <c r="H3" s="6">
        <f t="shared" si="0"/>
        <v>-630630.78977602022</v>
      </c>
      <c r="J3" s="6">
        <f>ABS(PMT((J12/12),J7,B13,0,0))</f>
        <v>39630.789776020189</v>
      </c>
      <c r="K3" t="s">
        <v>9</v>
      </c>
      <c r="L3">
        <v>0</v>
      </c>
      <c r="M3" s="8">
        <f t="shared" ref="M3:M29" si="2">L3*0.015</f>
        <v>0</v>
      </c>
      <c r="O3">
        <v>50</v>
      </c>
      <c r="P3">
        <v>50</v>
      </c>
    </row>
    <row r="4" spans="1:16" x14ac:dyDescent="0.3">
      <c r="E4">
        <v>3</v>
      </c>
      <c r="F4" s="6">
        <f>$B$1+E4*$B$3+$J$3</f>
        <v>670630.78977602022</v>
      </c>
      <c r="G4" s="6">
        <f t="shared" si="1"/>
        <v>0</v>
      </c>
      <c r="H4" s="6">
        <f t="shared" si="0"/>
        <v>-670630.78977602022</v>
      </c>
      <c r="L4">
        <v>0</v>
      </c>
      <c r="M4" s="8">
        <f t="shared" si="2"/>
        <v>0</v>
      </c>
    </row>
    <row r="5" spans="1:16" ht="12.75" customHeight="1" x14ac:dyDescent="0.3">
      <c r="A5" s="2" t="s">
        <v>16</v>
      </c>
      <c r="B5" s="2">
        <v>12</v>
      </c>
      <c r="E5">
        <v>4</v>
      </c>
      <c r="F5" s="6">
        <f t="shared" ref="F5:F26" si="3">$B$1+E5*($B$3+$B$2)+$J$3</f>
        <v>890630.78977602022</v>
      </c>
      <c r="G5" s="6">
        <f t="shared" si="1"/>
        <v>5075</v>
      </c>
      <c r="H5" s="6">
        <f t="shared" si="0"/>
        <v>-885555.78977602022</v>
      </c>
      <c r="L5">
        <v>0</v>
      </c>
      <c r="M5" s="8">
        <f t="shared" si="2"/>
        <v>0</v>
      </c>
    </row>
    <row r="6" spans="1:16" x14ac:dyDescent="0.3">
      <c r="A6" s="2"/>
      <c r="B6" s="2"/>
      <c r="E6">
        <v>5</v>
      </c>
      <c r="F6" s="6">
        <f t="shared" si="3"/>
        <v>975630.78977602022</v>
      </c>
      <c r="G6" s="6">
        <f t="shared" si="1"/>
        <v>20300</v>
      </c>
      <c r="H6" s="6">
        <f t="shared" si="0"/>
        <v>-955330.78977602022</v>
      </c>
      <c r="J6" t="s">
        <v>17</v>
      </c>
      <c r="L6">
        <v>100</v>
      </c>
      <c r="M6" s="8">
        <f t="shared" si="2"/>
        <v>1.5</v>
      </c>
    </row>
    <row r="7" spans="1:16" x14ac:dyDescent="0.3">
      <c r="A7" s="2"/>
      <c r="B7" s="2"/>
      <c r="E7">
        <v>6</v>
      </c>
      <c r="F7" s="6">
        <f t="shared" si="3"/>
        <v>1060630.7897760202</v>
      </c>
      <c r="G7" s="6">
        <f t="shared" si="1"/>
        <v>96425</v>
      </c>
      <c r="H7" s="6">
        <f t="shared" si="0"/>
        <v>-964205.78977602022</v>
      </c>
      <c r="J7">
        <v>60</v>
      </c>
      <c r="L7">
        <v>300</v>
      </c>
      <c r="M7" s="8">
        <f t="shared" si="2"/>
        <v>4.5</v>
      </c>
    </row>
    <row r="8" spans="1:16" x14ac:dyDescent="0.3">
      <c r="A8" s="2"/>
      <c r="B8" s="2"/>
      <c r="E8">
        <v>7</v>
      </c>
      <c r="F8" s="6">
        <f t="shared" si="3"/>
        <v>1145630.7897760202</v>
      </c>
      <c r="G8" s="6">
        <f t="shared" si="1"/>
        <v>197925</v>
      </c>
      <c r="H8" s="6">
        <f t="shared" si="0"/>
        <v>-947705.78977602022</v>
      </c>
      <c r="L8">
        <v>1500</v>
      </c>
      <c r="M8" s="8">
        <f t="shared" si="2"/>
        <v>22.5</v>
      </c>
    </row>
    <row r="9" spans="1:16" x14ac:dyDescent="0.3">
      <c r="A9" s="2"/>
      <c r="B9" s="2"/>
      <c r="E9">
        <v>8</v>
      </c>
      <c r="F9" s="6">
        <f t="shared" si="3"/>
        <v>1230630.7897760202</v>
      </c>
      <c r="G9" s="6">
        <f t="shared" si="1"/>
        <v>451675</v>
      </c>
      <c r="H9" s="6">
        <f t="shared" si="0"/>
        <v>-778955.78977602022</v>
      </c>
      <c r="L9">
        <v>2000</v>
      </c>
      <c r="M9" s="8">
        <f t="shared" si="2"/>
        <v>30</v>
      </c>
    </row>
    <row r="10" spans="1:16" x14ac:dyDescent="0.3">
      <c r="A10" s="2"/>
      <c r="B10" s="2"/>
      <c r="E10">
        <v>9</v>
      </c>
      <c r="F10" s="6">
        <f t="shared" si="3"/>
        <v>1315630.7897760202</v>
      </c>
      <c r="G10" s="6">
        <f t="shared" si="1"/>
        <v>756175</v>
      </c>
      <c r="H10" s="6">
        <f t="shared" si="0"/>
        <v>-559455.78977602022</v>
      </c>
      <c r="L10">
        <v>5000</v>
      </c>
      <c r="M10" s="8">
        <f t="shared" si="2"/>
        <v>75</v>
      </c>
    </row>
    <row r="11" spans="1:16" x14ac:dyDescent="0.3">
      <c r="E11">
        <v>10</v>
      </c>
      <c r="F11" s="6">
        <f t="shared" si="3"/>
        <v>1400630.7897760202</v>
      </c>
      <c r="G11" s="6">
        <f t="shared" si="1"/>
        <v>1035300</v>
      </c>
      <c r="H11" s="6">
        <f t="shared" si="0"/>
        <v>-365330.78977602022</v>
      </c>
      <c r="J11" t="s">
        <v>18</v>
      </c>
      <c r="L11">
        <v>6000</v>
      </c>
      <c r="M11" s="8">
        <f t="shared" si="2"/>
        <v>90</v>
      </c>
    </row>
    <row r="12" spans="1:16" x14ac:dyDescent="0.3">
      <c r="E12">
        <v>11</v>
      </c>
      <c r="F12" s="6">
        <f t="shared" si="3"/>
        <v>1485630.7897760202</v>
      </c>
      <c r="G12" s="6">
        <f t="shared" si="1"/>
        <v>1344875</v>
      </c>
      <c r="H12" s="6">
        <f t="shared" si="0"/>
        <v>-140755.78977602022</v>
      </c>
      <c r="J12" s="9">
        <v>0.189</v>
      </c>
      <c r="L12">
        <v>5500</v>
      </c>
      <c r="M12" s="8">
        <f t="shared" si="2"/>
        <v>82.5</v>
      </c>
    </row>
    <row r="13" spans="1:16" ht="12.75" customHeight="1" x14ac:dyDescent="0.3">
      <c r="A13" s="2" t="s">
        <v>19</v>
      </c>
      <c r="B13" s="1">
        <f>B1+(B2+B3)*B5</f>
        <v>1531000</v>
      </c>
      <c r="E13">
        <v>12</v>
      </c>
      <c r="F13" s="6">
        <f t="shared" si="3"/>
        <v>1570630.7897760202</v>
      </c>
      <c r="G13" s="6">
        <f t="shared" si="1"/>
        <v>1639225</v>
      </c>
      <c r="H13" s="6">
        <f t="shared" si="0"/>
        <v>68594.210223979782</v>
      </c>
      <c r="L13">
        <v>6100</v>
      </c>
      <c r="M13" s="8">
        <f t="shared" si="2"/>
        <v>91.5</v>
      </c>
    </row>
    <row r="14" spans="1:16" x14ac:dyDescent="0.3">
      <c r="A14" s="2"/>
      <c r="B14" s="2"/>
      <c r="E14">
        <v>13</v>
      </c>
      <c r="F14" s="6">
        <f t="shared" si="3"/>
        <v>1655630.7897760202</v>
      </c>
      <c r="G14" s="6">
        <f t="shared" si="1"/>
        <v>1928500</v>
      </c>
      <c r="H14" s="6">
        <f t="shared" si="0"/>
        <v>272869.21022397978</v>
      </c>
      <c r="L14">
        <v>5800</v>
      </c>
      <c r="M14" s="8">
        <f t="shared" si="2"/>
        <v>87</v>
      </c>
    </row>
    <row r="15" spans="1:16" x14ac:dyDescent="0.3">
      <c r="E15">
        <v>14</v>
      </c>
      <c r="F15" s="6">
        <f t="shared" si="3"/>
        <v>1740630.7897760202</v>
      </c>
      <c r="G15" s="6">
        <f t="shared" si="1"/>
        <v>2070600</v>
      </c>
      <c r="H15" s="6">
        <f t="shared" si="0"/>
        <v>329969.21022397978</v>
      </c>
      <c r="L15">
        <v>5700</v>
      </c>
      <c r="M15" s="8">
        <f t="shared" si="2"/>
        <v>85.5</v>
      </c>
    </row>
    <row r="16" spans="1:16" ht="12.75" customHeight="1" x14ac:dyDescent="0.3">
      <c r="E16">
        <v>15</v>
      </c>
      <c r="F16" s="6">
        <f t="shared" si="3"/>
        <v>1825630.7897760202</v>
      </c>
      <c r="G16" s="6">
        <f t="shared" si="1"/>
        <v>2187325</v>
      </c>
      <c r="H16" s="6">
        <f t="shared" si="0"/>
        <v>361694.21022397978</v>
      </c>
      <c r="J16" s="2" t="s">
        <v>20</v>
      </c>
      <c r="L16">
        <v>2800</v>
      </c>
      <c r="M16" s="8">
        <f t="shared" si="2"/>
        <v>42</v>
      </c>
    </row>
    <row r="17" spans="5:13" x14ac:dyDescent="0.3">
      <c r="E17">
        <v>16</v>
      </c>
      <c r="F17" s="6">
        <f t="shared" si="3"/>
        <v>1910630.7897760202</v>
      </c>
      <c r="G17" s="6">
        <f t="shared" si="1"/>
        <v>2420775</v>
      </c>
      <c r="H17" s="6">
        <f t="shared" si="0"/>
        <v>510144.21022397978</v>
      </c>
      <c r="J17" s="2"/>
      <c r="L17">
        <v>2300</v>
      </c>
      <c r="M17" s="8">
        <f t="shared" si="2"/>
        <v>34.5</v>
      </c>
    </row>
    <row r="18" spans="5:13" x14ac:dyDescent="0.3">
      <c r="E18">
        <v>17</v>
      </c>
      <c r="F18" s="6">
        <f t="shared" si="3"/>
        <v>1995630.7897760202</v>
      </c>
      <c r="G18" s="6">
        <f t="shared" si="1"/>
        <v>2679600</v>
      </c>
      <c r="H18" s="6">
        <f t="shared" si="0"/>
        <v>683969.21022397978</v>
      </c>
      <c r="J18" s="6">
        <f>J7*J3</f>
        <v>2377847.3865612112</v>
      </c>
      <c r="L18">
        <v>4600</v>
      </c>
      <c r="M18" s="8">
        <f t="shared" si="2"/>
        <v>69</v>
      </c>
    </row>
    <row r="19" spans="5:13" x14ac:dyDescent="0.3">
      <c r="E19">
        <v>18</v>
      </c>
      <c r="F19" s="6">
        <f t="shared" si="3"/>
        <v>2080630.7897760202</v>
      </c>
      <c r="G19" s="6">
        <f t="shared" si="1"/>
        <v>2984100</v>
      </c>
      <c r="H19" s="6">
        <f t="shared" si="0"/>
        <v>903469.21022397978</v>
      </c>
      <c r="L19">
        <v>5100</v>
      </c>
      <c r="M19" s="8">
        <f t="shared" si="2"/>
        <v>76.5</v>
      </c>
    </row>
    <row r="20" spans="5:13" x14ac:dyDescent="0.3">
      <c r="E20">
        <v>19</v>
      </c>
      <c r="F20" s="6">
        <f t="shared" si="3"/>
        <v>2165630.7897760202</v>
      </c>
      <c r="G20" s="6">
        <f t="shared" si="1"/>
        <v>3288600</v>
      </c>
      <c r="H20" s="6">
        <f t="shared" si="0"/>
        <v>1122969.2102239798</v>
      </c>
      <c r="L20">
        <v>6000</v>
      </c>
      <c r="M20" s="8">
        <f t="shared" si="2"/>
        <v>90</v>
      </c>
    </row>
    <row r="21" spans="5:13" x14ac:dyDescent="0.3">
      <c r="E21">
        <v>20</v>
      </c>
      <c r="F21" s="6">
        <f t="shared" si="3"/>
        <v>2250630.7897760202</v>
      </c>
      <c r="G21" s="6">
        <f t="shared" si="1"/>
        <v>3567725</v>
      </c>
      <c r="H21" s="6">
        <f t="shared" si="0"/>
        <v>1317094.2102239798</v>
      </c>
      <c r="L21">
        <v>6000</v>
      </c>
      <c r="M21" s="8">
        <f t="shared" si="2"/>
        <v>90</v>
      </c>
    </row>
    <row r="22" spans="5:13" x14ac:dyDescent="0.3">
      <c r="E22">
        <v>21</v>
      </c>
      <c r="F22" s="6">
        <f t="shared" si="3"/>
        <v>2335630.7897760202</v>
      </c>
      <c r="G22" s="6">
        <f t="shared" si="1"/>
        <v>3877300</v>
      </c>
      <c r="H22" s="6">
        <f t="shared" si="0"/>
        <v>1541669.2102239798</v>
      </c>
      <c r="L22">
        <v>5500</v>
      </c>
      <c r="M22" s="8">
        <f t="shared" si="2"/>
        <v>82.5</v>
      </c>
    </row>
    <row r="23" spans="5:13" x14ac:dyDescent="0.3">
      <c r="E23">
        <v>22</v>
      </c>
      <c r="F23" s="6">
        <f t="shared" si="3"/>
        <v>2420630.7897760202</v>
      </c>
      <c r="G23" s="6">
        <f t="shared" si="1"/>
        <v>4110750</v>
      </c>
      <c r="H23" s="6">
        <f t="shared" si="0"/>
        <v>1690119.2102239798</v>
      </c>
      <c r="L23">
        <v>6100</v>
      </c>
      <c r="M23" s="8">
        <f t="shared" si="2"/>
        <v>91.5</v>
      </c>
    </row>
    <row r="24" spans="5:13" x14ac:dyDescent="0.3">
      <c r="E24">
        <v>23</v>
      </c>
      <c r="F24" s="6">
        <f t="shared" si="3"/>
        <v>2505630.7897760202</v>
      </c>
      <c r="G24" s="6">
        <f t="shared" si="1"/>
        <v>4369575</v>
      </c>
      <c r="H24" s="6">
        <f t="shared" si="0"/>
        <v>1863944.2102239798</v>
      </c>
      <c r="L24">
        <v>4600</v>
      </c>
      <c r="M24" s="8">
        <f t="shared" si="2"/>
        <v>69</v>
      </c>
    </row>
    <row r="25" spans="5:13" x14ac:dyDescent="0.3">
      <c r="E25">
        <v>24</v>
      </c>
      <c r="F25" s="6">
        <f t="shared" si="3"/>
        <v>2590630.7897760202</v>
      </c>
      <c r="G25" s="6">
        <f t="shared" si="1"/>
        <v>4674075</v>
      </c>
      <c r="H25" s="6">
        <f t="shared" si="0"/>
        <v>2083444.2102239798</v>
      </c>
      <c r="L25">
        <v>5100</v>
      </c>
      <c r="M25" s="8">
        <f t="shared" si="2"/>
        <v>76.5</v>
      </c>
    </row>
    <row r="26" spans="5:13" x14ac:dyDescent="0.3">
      <c r="E26">
        <v>25</v>
      </c>
      <c r="F26" s="6">
        <f t="shared" si="3"/>
        <v>2675630.7897760202</v>
      </c>
      <c r="G26" s="6">
        <f t="shared" si="1"/>
        <v>4983650</v>
      </c>
      <c r="H26" s="6">
        <f t="shared" si="0"/>
        <v>2308019.2102239798</v>
      </c>
      <c r="L26">
        <v>6000</v>
      </c>
      <c r="M26" s="8">
        <f t="shared" si="2"/>
        <v>90</v>
      </c>
    </row>
    <row r="27" spans="5:13" x14ac:dyDescent="0.3">
      <c r="L27">
        <v>6100</v>
      </c>
      <c r="M27" s="8">
        <f t="shared" si="2"/>
        <v>91.5</v>
      </c>
    </row>
    <row r="28" spans="5:13" x14ac:dyDescent="0.3">
      <c r="L28">
        <v>5800</v>
      </c>
      <c r="M28" s="8">
        <f t="shared" si="2"/>
        <v>87</v>
      </c>
    </row>
    <row r="29" spans="5:13" x14ac:dyDescent="0.3">
      <c r="L29" s="10">
        <v>6400</v>
      </c>
      <c r="M29" s="8">
        <f t="shared" si="2"/>
        <v>96</v>
      </c>
    </row>
    <row r="30" spans="5:13" x14ac:dyDescent="0.3">
      <c r="L30">
        <f>SUM(L3:L29)</f>
        <v>110400</v>
      </c>
      <c r="M30">
        <f>SUM(M3:M29)</f>
        <v>1656</v>
      </c>
    </row>
  </sheetData>
  <mergeCells count="6">
    <mergeCell ref="J16:J17"/>
    <mergeCell ref="L1:M1"/>
    <mergeCell ref="A5:A10"/>
    <mergeCell ref="B5:B10"/>
    <mergeCell ref="A13:A14"/>
    <mergeCell ref="B13:B14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Nikita</cp:lastModifiedBy>
  <cp:revision>45</cp:revision>
  <dcterms:modified xsi:type="dcterms:W3CDTF">2022-05-02T21:29:51Z</dcterms:modified>
  <dc:language>en-US</dc:language>
</cp:coreProperties>
</file>